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howInkAnnotation="0" autoCompressPictures="0"/>
  <mc:AlternateContent xmlns:mc="http://schemas.openxmlformats.org/markup-compatibility/2006">
    <mc:Choice Requires="x15">
      <x15ac:absPath xmlns:x15ac="http://schemas.microsoft.com/office/spreadsheetml/2010/11/ac" url="C:\Users\User\Dropbox\ホームページ\history\"/>
    </mc:Choice>
  </mc:AlternateContent>
  <xr:revisionPtr revIDLastSave="0" documentId="13_ncr:1_{9F85BB4D-C227-41A7-B0BB-5BCDF7F8305F}" xr6:coauthVersionLast="47" xr6:coauthVersionMax="47" xr10:uidLastSave="{00000000-0000-0000-0000-000000000000}"/>
  <bookViews>
    <workbookView xWindow="1900" yWindow="1900" windowWidth="14400" windowHeight="7310" tabRatio="500" xr2:uid="{00000000-000D-0000-FFFF-FFFF00000000}"/>
  </bookViews>
  <sheets>
    <sheet name="allhorselist" sheetId="3" r:id="rId1"/>
    <sheet name="hst_owner" sheetId="8" state="hidden" r:id="rId2"/>
    <sheet name="hst_horse" sheetId="9" state="hidden" r:id="rId3"/>
  </sheets>
  <externalReferences>
    <externalReference r:id="rId4"/>
  </externalReferences>
  <definedNames>
    <definedName name="_xlnm._FilterDatabase" localSheetId="0" hidden="1">allhorselist!$A$1:$X$3491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3491" i="3" l="1"/>
  <c r="U3490" i="3"/>
  <c r="U3489" i="3"/>
  <c r="U3488" i="3"/>
  <c r="U3487" i="3"/>
  <c r="U3486" i="3"/>
  <c r="U3485" i="3"/>
  <c r="U3484" i="3"/>
  <c r="U3483" i="3"/>
  <c r="U3482" i="3"/>
  <c r="U3481" i="3"/>
  <c r="U3480" i="3"/>
  <c r="U3479" i="3"/>
  <c r="U3478" i="3"/>
  <c r="U3477" i="3"/>
  <c r="U3476" i="3"/>
  <c r="U3475" i="3"/>
  <c r="U3474" i="3"/>
  <c r="U3473" i="3"/>
  <c r="U3472" i="3"/>
  <c r="U3471" i="3"/>
  <c r="U3470" i="3"/>
  <c r="U3469" i="3"/>
  <c r="U3468" i="3"/>
  <c r="U3467" i="3"/>
  <c r="U3466" i="3"/>
  <c r="U3465" i="3"/>
  <c r="U3464" i="3"/>
  <c r="U3463" i="3"/>
  <c r="U3462" i="3"/>
  <c r="U3461" i="3"/>
  <c r="U3460" i="3"/>
  <c r="U3459" i="3"/>
  <c r="U3458" i="3"/>
  <c r="U3457" i="3"/>
  <c r="U3456" i="3"/>
  <c r="U3455" i="3"/>
  <c r="U3454" i="3"/>
  <c r="U3453" i="3"/>
  <c r="U3452" i="3"/>
  <c r="U3451" i="3"/>
  <c r="U3450" i="3"/>
  <c r="U3449" i="3"/>
  <c r="U3448" i="3"/>
  <c r="U3447" i="3"/>
  <c r="U3446" i="3"/>
  <c r="U3445" i="3"/>
  <c r="U3444" i="3"/>
  <c r="U3443" i="3"/>
  <c r="U3442" i="3"/>
  <c r="U3441" i="3"/>
  <c r="U3440" i="3"/>
  <c r="U3439" i="3"/>
  <c r="U3438" i="3"/>
  <c r="U3437" i="3"/>
  <c r="U3436" i="3"/>
  <c r="U3435" i="3"/>
  <c r="U3434" i="3"/>
  <c r="U3433" i="3"/>
  <c r="U3432" i="3"/>
  <c r="U3431" i="3"/>
  <c r="U3430" i="3"/>
  <c r="U3429" i="3"/>
  <c r="U3428" i="3"/>
  <c r="U3427" i="3"/>
  <c r="U3426" i="3"/>
  <c r="U3425" i="3"/>
  <c r="U3424" i="3"/>
  <c r="U3423" i="3"/>
  <c r="U3422" i="3"/>
  <c r="U3421" i="3"/>
  <c r="U3420" i="3"/>
  <c r="U3419" i="3"/>
  <c r="U3418" i="3"/>
  <c r="U3417" i="3"/>
  <c r="U3416" i="3"/>
  <c r="U3415" i="3"/>
  <c r="U3414" i="3"/>
  <c r="U3413" i="3"/>
  <c r="U3412" i="3"/>
  <c r="U3411" i="3"/>
  <c r="U3410" i="3"/>
  <c r="U3409" i="3"/>
  <c r="U3408" i="3"/>
  <c r="U3407" i="3"/>
  <c r="U3406" i="3"/>
  <c r="U3405" i="3"/>
  <c r="U3404" i="3"/>
  <c r="U3403" i="3"/>
  <c r="U3402" i="3"/>
  <c r="U3401" i="3"/>
  <c r="U3400" i="3"/>
  <c r="U3399" i="3"/>
  <c r="U3398" i="3"/>
  <c r="U3397" i="3"/>
  <c r="U3396" i="3"/>
  <c r="U3395" i="3"/>
  <c r="U3394" i="3"/>
  <c r="U3393" i="3"/>
  <c r="U3392" i="3"/>
  <c r="U3391" i="3"/>
  <c r="U3390" i="3"/>
  <c r="U3389" i="3"/>
  <c r="U3388" i="3"/>
  <c r="U3387" i="3"/>
  <c r="U3386" i="3"/>
  <c r="U3385" i="3"/>
  <c r="U3384" i="3"/>
  <c r="U3383" i="3"/>
  <c r="U3382" i="3"/>
  <c r="U3381" i="3"/>
  <c r="U3380" i="3"/>
  <c r="U3379" i="3"/>
  <c r="U3378" i="3"/>
  <c r="U3377" i="3"/>
  <c r="U3376" i="3"/>
  <c r="U3375" i="3"/>
  <c r="U3374" i="3"/>
  <c r="U3373" i="3"/>
  <c r="U3372" i="3"/>
  <c r="U3371" i="3"/>
  <c r="U3370" i="3"/>
  <c r="U3369" i="3"/>
  <c r="U3368" i="3"/>
  <c r="U3367" i="3"/>
  <c r="U3366" i="3"/>
  <c r="U3365" i="3"/>
  <c r="U3364" i="3"/>
  <c r="U3363" i="3"/>
  <c r="U3362" i="3"/>
  <c r="U3361" i="3"/>
  <c r="U3360" i="3"/>
  <c r="U3359" i="3"/>
  <c r="U3358" i="3"/>
  <c r="U3357" i="3"/>
  <c r="U3356" i="3"/>
  <c r="U3355" i="3"/>
  <c r="U3354" i="3"/>
  <c r="U3353" i="3"/>
  <c r="U3352" i="3"/>
  <c r="U3351" i="3"/>
  <c r="U3350" i="3"/>
  <c r="U3349" i="3"/>
  <c r="U3348" i="3"/>
  <c r="U3347" i="3"/>
  <c r="U3346" i="3"/>
  <c r="U3345" i="3"/>
  <c r="U3344" i="3"/>
  <c r="U3343" i="3"/>
  <c r="U3342" i="3"/>
  <c r="U3341" i="3"/>
  <c r="U3340" i="3"/>
  <c r="U3339" i="3"/>
  <c r="U3338" i="3"/>
  <c r="U3337" i="3"/>
  <c r="U3336" i="3"/>
  <c r="U3335" i="3"/>
  <c r="U3334" i="3"/>
  <c r="U3333" i="3"/>
  <c r="U3332" i="3"/>
  <c r="U3331" i="3"/>
  <c r="U3330" i="3"/>
  <c r="U3329" i="3"/>
  <c r="U3328" i="3"/>
  <c r="U3327" i="3"/>
  <c r="U3326" i="3"/>
  <c r="U3325" i="3"/>
  <c r="U3324" i="3"/>
  <c r="U3323" i="3"/>
  <c r="U3322" i="3"/>
  <c r="U3321" i="3"/>
  <c r="U3320" i="3"/>
  <c r="U3319" i="3"/>
  <c r="U3318" i="3"/>
  <c r="U3317" i="3"/>
  <c r="U3316" i="3"/>
  <c r="U3315" i="3"/>
  <c r="U3314" i="3"/>
  <c r="U3313" i="3"/>
  <c r="U3312" i="3"/>
  <c r="U3311" i="3"/>
  <c r="U3310" i="3"/>
  <c r="U3309" i="3"/>
  <c r="U3308" i="3"/>
  <c r="U3307" i="3"/>
  <c r="U3306" i="3"/>
  <c r="U3305" i="3"/>
  <c r="U3304" i="3"/>
  <c r="U3303" i="3"/>
  <c r="U3302" i="3"/>
  <c r="U3301" i="3"/>
  <c r="U3300" i="3"/>
  <c r="U3299" i="3"/>
  <c r="U3298" i="3"/>
  <c r="U3297" i="3"/>
  <c r="U3296" i="3"/>
  <c r="U3295" i="3"/>
  <c r="U3294" i="3"/>
  <c r="U3293" i="3"/>
  <c r="U3292" i="3"/>
  <c r="U3291" i="3"/>
  <c r="U3290" i="3"/>
  <c r="U3289" i="3"/>
  <c r="U3288" i="3"/>
  <c r="U3287" i="3"/>
  <c r="U3286" i="3"/>
  <c r="U3285" i="3"/>
  <c r="U3284" i="3"/>
  <c r="U3283" i="3"/>
  <c r="U3282" i="3"/>
  <c r="U3281" i="3"/>
  <c r="U3280" i="3"/>
  <c r="U3279" i="3"/>
  <c r="U3278" i="3"/>
  <c r="U3277" i="3"/>
  <c r="U3276" i="3"/>
  <c r="U3275" i="3"/>
  <c r="U3274" i="3"/>
  <c r="U3273" i="3"/>
  <c r="U3272" i="3"/>
  <c r="U3271" i="3"/>
  <c r="U3270" i="3"/>
  <c r="U3269" i="3"/>
  <c r="U3268" i="3"/>
  <c r="U3267" i="3"/>
  <c r="U3266" i="3"/>
  <c r="U3265" i="3"/>
  <c r="U3264" i="3"/>
  <c r="U3263" i="3"/>
  <c r="U3262" i="3"/>
  <c r="U3261" i="3"/>
  <c r="U3260" i="3"/>
  <c r="U3259" i="3"/>
  <c r="U3258" i="3"/>
  <c r="U3257" i="3"/>
  <c r="U3256" i="3"/>
  <c r="U3255" i="3"/>
  <c r="U3254" i="3"/>
  <c r="U3253" i="3"/>
  <c r="U3252" i="3"/>
  <c r="U3251" i="3"/>
  <c r="U3250" i="3"/>
  <c r="U3249" i="3"/>
  <c r="U3248" i="3"/>
  <c r="U3247" i="3"/>
  <c r="U3246" i="3"/>
  <c r="U3245" i="3"/>
  <c r="U3244" i="3"/>
  <c r="U3243" i="3"/>
  <c r="U3242" i="3"/>
  <c r="U3241" i="3"/>
  <c r="U3240" i="3"/>
  <c r="U3239" i="3"/>
  <c r="U3238" i="3"/>
  <c r="U3237" i="3"/>
  <c r="U3236" i="3"/>
  <c r="U3235" i="3"/>
  <c r="U3234" i="3"/>
  <c r="U3233" i="3"/>
  <c r="U3232" i="3"/>
  <c r="U3231" i="3"/>
  <c r="U3230" i="3"/>
  <c r="U3229" i="3"/>
  <c r="U3228" i="3"/>
  <c r="U3227" i="3"/>
  <c r="U3226" i="3"/>
  <c r="U3225" i="3"/>
  <c r="U3224" i="3"/>
  <c r="U3223" i="3"/>
  <c r="U3222" i="3"/>
  <c r="U3221" i="3"/>
  <c r="U3220" i="3"/>
  <c r="U3219" i="3"/>
  <c r="U3218" i="3"/>
  <c r="U3217" i="3"/>
  <c r="U3216" i="3"/>
  <c r="U3215" i="3"/>
  <c r="U3214" i="3"/>
  <c r="U3213" i="3"/>
  <c r="U3212" i="3"/>
  <c r="U3211" i="3"/>
  <c r="U3210" i="3"/>
  <c r="U3209" i="3"/>
  <c r="U3208" i="3"/>
  <c r="U3207" i="3"/>
  <c r="U3206" i="3"/>
  <c r="U3205" i="3"/>
  <c r="U3204" i="3"/>
  <c r="U3203" i="3"/>
  <c r="U3202" i="3"/>
  <c r="U3201" i="3"/>
  <c r="U3200" i="3"/>
  <c r="U3199" i="3"/>
  <c r="U3198" i="3"/>
  <c r="U3197" i="3"/>
  <c r="U3196" i="3"/>
  <c r="U3195" i="3"/>
  <c r="U3194" i="3"/>
  <c r="U3193" i="3"/>
  <c r="U3192" i="3"/>
  <c r="U3191" i="3"/>
  <c r="U3190" i="3"/>
  <c r="U3189" i="3"/>
  <c r="U3188" i="3"/>
  <c r="U3187" i="3"/>
  <c r="U3186" i="3"/>
  <c r="U3185" i="3"/>
  <c r="U3184" i="3"/>
  <c r="U3183" i="3"/>
  <c r="U3182" i="3"/>
  <c r="U3181" i="3"/>
  <c r="U3180" i="3"/>
  <c r="U3179" i="3"/>
  <c r="U3178" i="3"/>
  <c r="U3177" i="3"/>
  <c r="U3176" i="3"/>
  <c r="U3175" i="3"/>
  <c r="U3174" i="3"/>
  <c r="U3173" i="3"/>
  <c r="U3172" i="3"/>
  <c r="U3171" i="3"/>
  <c r="U3170" i="3"/>
  <c r="U3169" i="3"/>
  <c r="U3168" i="3"/>
  <c r="U3167" i="3"/>
  <c r="U3166" i="3"/>
  <c r="U3165" i="3"/>
  <c r="U3164" i="3"/>
  <c r="U3163" i="3"/>
  <c r="U3162" i="3"/>
  <c r="U3161" i="3"/>
  <c r="U3160" i="3"/>
  <c r="U3159" i="3"/>
  <c r="U3158" i="3"/>
  <c r="U3157" i="3"/>
  <c r="U3156" i="3"/>
  <c r="U3155" i="3"/>
  <c r="U3154" i="3"/>
  <c r="U3153" i="3"/>
  <c r="U3152" i="3"/>
  <c r="U3151" i="3"/>
  <c r="U3150" i="3"/>
  <c r="U3149" i="3"/>
  <c r="U3148" i="3"/>
  <c r="U3147" i="3"/>
  <c r="U3146" i="3"/>
  <c r="U3145" i="3"/>
  <c r="U3144" i="3"/>
  <c r="U3143" i="3"/>
  <c r="U3142" i="3"/>
  <c r="U3141" i="3"/>
  <c r="U3140" i="3"/>
  <c r="U3139" i="3"/>
  <c r="U3138" i="3"/>
  <c r="U3137" i="3"/>
  <c r="U3136" i="3"/>
  <c r="U3135" i="3"/>
  <c r="U3134" i="3"/>
  <c r="U3133" i="3"/>
  <c r="U3132" i="3"/>
  <c r="U3131" i="3"/>
  <c r="U3130" i="3"/>
  <c r="U3129" i="3"/>
  <c r="U3128" i="3"/>
  <c r="U3127" i="3"/>
  <c r="U3126" i="3"/>
  <c r="U3125" i="3"/>
  <c r="U3124" i="3"/>
  <c r="U3123" i="3"/>
  <c r="U3122" i="3"/>
  <c r="U3121" i="3"/>
  <c r="U3120" i="3"/>
  <c r="U3119" i="3"/>
  <c r="U3118" i="3"/>
  <c r="U3117" i="3"/>
  <c r="U3116" i="3"/>
  <c r="U3115" i="3"/>
  <c r="U3114" i="3"/>
  <c r="U3113" i="3"/>
  <c r="U3112" i="3"/>
  <c r="U3111" i="3"/>
  <c r="U3110" i="3"/>
  <c r="U3109" i="3"/>
  <c r="U3108" i="3"/>
  <c r="U3107" i="3"/>
  <c r="U3106" i="3"/>
  <c r="U3105" i="3"/>
  <c r="U3104" i="3"/>
  <c r="U3103" i="3"/>
  <c r="U3102" i="3"/>
  <c r="U3101" i="3"/>
  <c r="U3100" i="3"/>
  <c r="U3099" i="3"/>
  <c r="U3098" i="3"/>
  <c r="U3097" i="3"/>
  <c r="U3096" i="3"/>
  <c r="U3095" i="3"/>
  <c r="U3094" i="3"/>
  <c r="U3093" i="3"/>
  <c r="U3092" i="3"/>
  <c r="U3091" i="3"/>
  <c r="U3090" i="3"/>
  <c r="U3089" i="3"/>
  <c r="U3088" i="3"/>
  <c r="U3087" i="3"/>
  <c r="U3086" i="3"/>
  <c r="U3085" i="3"/>
  <c r="U3084" i="3"/>
  <c r="U3083" i="3"/>
  <c r="U3082" i="3"/>
  <c r="U3081" i="3"/>
  <c r="U3080" i="3"/>
  <c r="U3079" i="3"/>
  <c r="U3078" i="3"/>
  <c r="U3077" i="3"/>
  <c r="U3076" i="3"/>
  <c r="U3075" i="3"/>
  <c r="U3074" i="3"/>
  <c r="U3073" i="3"/>
  <c r="U3072" i="3"/>
  <c r="U3071" i="3"/>
  <c r="U3070" i="3"/>
  <c r="U3069" i="3"/>
  <c r="U3068" i="3"/>
  <c r="U3067" i="3"/>
  <c r="U3066" i="3"/>
  <c r="U3065" i="3"/>
  <c r="U3064" i="3"/>
  <c r="U3063" i="3"/>
  <c r="U3062" i="3"/>
  <c r="U3061" i="3"/>
  <c r="U3060" i="3"/>
  <c r="U3059" i="3"/>
  <c r="U3058" i="3"/>
  <c r="U3057" i="3"/>
  <c r="U3056" i="3"/>
  <c r="U3055" i="3"/>
  <c r="U3054" i="3"/>
  <c r="U3053" i="3"/>
  <c r="U3052" i="3"/>
  <c r="U3051" i="3"/>
  <c r="U3050" i="3"/>
  <c r="U3049" i="3"/>
  <c r="U3048" i="3"/>
  <c r="U3047" i="3"/>
  <c r="U3046" i="3"/>
  <c r="U3045" i="3"/>
  <c r="U3044" i="3"/>
  <c r="U3043" i="3"/>
  <c r="U3042" i="3"/>
  <c r="U3041" i="3"/>
  <c r="U3040" i="3"/>
  <c r="U3039" i="3"/>
  <c r="U3038" i="3"/>
  <c r="U3037" i="3"/>
  <c r="U3036" i="3"/>
  <c r="U3035" i="3"/>
  <c r="U3034" i="3"/>
  <c r="U3033" i="3"/>
  <c r="U3032" i="3"/>
  <c r="U3031" i="3"/>
  <c r="U3030" i="3"/>
  <c r="U3029" i="3"/>
  <c r="U3028" i="3"/>
  <c r="U3027" i="3"/>
  <c r="U3026" i="3"/>
  <c r="U3025" i="3"/>
  <c r="U3024" i="3"/>
  <c r="U3023" i="3"/>
  <c r="U3022" i="3"/>
  <c r="U3021" i="3"/>
  <c r="U3020" i="3"/>
  <c r="U3019" i="3"/>
  <c r="U3018" i="3"/>
  <c r="U3017" i="3"/>
  <c r="U3016" i="3"/>
  <c r="U3015" i="3"/>
  <c r="U3014" i="3"/>
  <c r="U3013" i="3"/>
  <c r="U3012" i="3"/>
  <c r="U3011" i="3"/>
  <c r="U3010" i="3"/>
  <c r="U3009" i="3"/>
  <c r="U3008" i="3"/>
  <c r="U3007" i="3"/>
  <c r="U3006" i="3"/>
  <c r="U3005" i="3"/>
  <c r="U3004" i="3"/>
  <c r="U3003" i="3"/>
  <c r="U3002" i="3"/>
  <c r="U3001" i="3"/>
  <c r="U3000" i="3"/>
  <c r="U2999" i="3"/>
  <c r="U2998" i="3"/>
  <c r="U2997" i="3"/>
  <c r="U2996" i="3"/>
  <c r="U2995" i="3"/>
  <c r="U2994" i="3"/>
  <c r="U2993" i="3"/>
  <c r="U2992" i="3"/>
  <c r="U2991" i="3"/>
  <c r="U2990" i="3"/>
  <c r="U2989" i="3"/>
  <c r="U2988" i="3"/>
  <c r="U2987" i="3"/>
  <c r="U2986" i="3"/>
  <c r="U2985" i="3"/>
  <c r="U2984" i="3"/>
  <c r="U2983" i="3"/>
  <c r="U2982" i="3"/>
  <c r="U2981" i="3"/>
  <c r="U2980" i="3"/>
  <c r="U2979" i="3"/>
  <c r="U2978" i="3"/>
  <c r="U2977" i="3"/>
  <c r="U2976" i="3"/>
  <c r="U2975" i="3"/>
  <c r="U2974" i="3"/>
  <c r="U2973" i="3"/>
  <c r="U2972" i="3"/>
  <c r="U2971" i="3"/>
  <c r="U2970" i="3"/>
  <c r="U2969" i="3"/>
  <c r="U2968" i="3"/>
  <c r="U2967" i="3"/>
  <c r="U2966" i="3"/>
  <c r="U2965" i="3"/>
  <c r="U2964" i="3"/>
  <c r="U2963" i="3"/>
  <c r="U2962" i="3"/>
  <c r="U2961" i="3"/>
  <c r="U2960" i="3"/>
  <c r="U2959" i="3"/>
  <c r="U2958" i="3"/>
  <c r="U2957" i="3"/>
  <c r="U2956" i="3"/>
  <c r="U2955" i="3"/>
  <c r="U2954" i="3"/>
  <c r="U2953" i="3"/>
  <c r="U2952" i="3"/>
  <c r="U2951" i="3"/>
  <c r="U2950" i="3"/>
  <c r="U2949" i="3"/>
  <c r="U2948" i="3"/>
  <c r="U2947" i="3"/>
  <c r="U2946" i="3"/>
  <c r="U2945" i="3"/>
  <c r="U2944" i="3"/>
  <c r="U2943" i="3"/>
  <c r="U2942" i="3"/>
  <c r="U2941" i="3"/>
  <c r="U2940" i="3"/>
  <c r="U2939" i="3"/>
  <c r="U2938" i="3"/>
  <c r="U2937" i="3"/>
  <c r="U2936" i="3"/>
  <c r="U2935" i="3"/>
  <c r="U2934" i="3"/>
  <c r="U2933" i="3"/>
  <c r="U2932" i="3"/>
  <c r="U2931" i="3"/>
  <c r="U2930" i="3"/>
  <c r="U2929" i="3"/>
  <c r="U2928" i="3"/>
  <c r="U2927" i="3"/>
  <c r="U2926" i="3"/>
  <c r="U2925" i="3"/>
  <c r="U2924" i="3"/>
  <c r="U2923" i="3"/>
  <c r="U2922" i="3"/>
  <c r="U2921" i="3"/>
  <c r="U2920" i="3"/>
  <c r="U2919" i="3"/>
  <c r="U2918" i="3"/>
  <c r="U2917" i="3"/>
  <c r="U2916" i="3"/>
  <c r="U2915" i="3"/>
  <c r="U2914" i="3"/>
  <c r="U2913" i="3"/>
  <c r="U2912" i="3"/>
  <c r="U2911" i="3"/>
  <c r="U2910" i="3"/>
  <c r="U2909" i="3"/>
  <c r="U2908" i="3"/>
  <c r="U2907" i="3"/>
  <c r="U2906" i="3"/>
  <c r="U2905" i="3"/>
  <c r="U2904" i="3"/>
  <c r="U2903" i="3"/>
  <c r="U2902" i="3"/>
  <c r="U2901" i="3"/>
  <c r="U2900" i="3"/>
  <c r="U2899" i="3"/>
  <c r="U2898" i="3"/>
  <c r="U2897" i="3"/>
  <c r="U2896" i="3"/>
  <c r="U2895" i="3"/>
  <c r="U2894" i="3"/>
  <c r="U2893" i="3"/>
  <c r="U2892" i="3"/>
  <c r="U2891" i="3"/>
  <c r="U2890" i="3"/>
  <c r="U2889" i="3"/>
  <c r="U2888" i="3"/>
  <c r="U2887" i="3"/>
  <c r="U2886" i="3"/>
  <c r="U2885" i="3"/>
  <c r="U2884" i="3"/>
  <c r="U2883" i="3"/>
  <c r="U2882" i="3"/>
  <c r="U2881" i="3"/>
  <c r="U2880" i="3"/>
  <c r="U2879" i="3"/>
  <c r="U2878" i="3"/>
  <c r="U2877" i="3"/>
  <c r="U2876" i="3"/>
  <c r="U2875" i="3"/>
  <c r="U2874" i="3"/>
  <c r="U2873" i="3"/>
  <c r="U2872" i="3"/>
  <c r="U2871" i="3"/>
  <c r="U2870" i="3"/>
  <c r="U2869" i="3"/>
  <c r="U2868" i="3"/>
  <c r="U2867" i="3"/>
  <c r="U2866" i="3"/>
  <c r="U2865" i="3"/>
  <c r="U2864" i="3"/>
  <c r="U2863" i="3"/>
  <c r="U2862" i="3"/>
  <c r="U2861" i="3"/>
  <c r="U2860" i="3"/>
  <c r="U2859" i="3"/>
  <c r="U2858" i="3"/>
  <c r="U2857" i="3"/>
  <c r="U2856" i="3"/>
  <c r="U2855" i="3"/>
  <c r="U2854" i="3"/>
  <c r="U2853" i="3"/>
  <c r="U2852" i="3"/>
  <c r="U2851" i="3"/>
  <c r="U2850" i="3"/>
  <c r="U2849" i="3"/>
  <c r="U2848" i="3"/>
  <c r="U2847" i="3"/>
  <c r="U2846" i="3"/>
  <c r="U2845" i="3"/>
  <c r="U2844" i="3"/>
  <c r="U2843" i="3"/>
  <c r="U2842" i="3"/>
  <c r="U2841" i="3"/>
  <c r="U2840" i="3"/>
  <c r="U2839" i="3"/>
  <c r="U2838" i="3"/>
  <c r="U2837" i="3"/>
  <c r="U2836" i="3"/>
  <c r="U2835" i="3"/>
  <c r="U2834" i="3"/>
  <c r="U2833" i="3"/>
  <c r="U2832" i="3"/>
  <c r="U2831" i="3"/>
  <c r="U2830" i="3"/>
  <c r="U2829" i="3"/>
  <c r="U2828" i="3"/>
  <c r="U2827" i="3"/>
  <c r="U2826" i="3"/>
  <c r="U2825" i="3"/>
  <c r="U2824" i="3"/>
  <c r="U2823" i="3"/>
  <c r="U2822" i="3"/>
  <c r="U2821" i="3"/>
  <c r="U2820" i="3"/>
  <c r="U2819" i="3"/>
  <c r="U2818" i="3"/>
  <c r="U2817" i="3"/>
  <c r="U2816" i="3"/>
  <c r="U2815" i="3"/>
  <c r="U2814" i="3"/>
  <c r="U2813" i="3"/>
  <c r="U2812" i="3"/>
  <c r="U2811" i="3"/>
  <c r="U2810" i="3"/>
  <c r="U2809" i="3"/>
  <c r="U2808" i="3"/>
  <c r="U2807" i="3"/>
  <c r="U2806" i="3"/>
  <c r="U2805" i="3"/>
  <c r="U2804" i="3"/>
  <c r="U2803" i="3"/>
  <c r="U2802" i="3"/>
  <c r="U2801" i="3"/>
  <c r="U2800" i="3"/>
  <c r="U2799" i="3"/>
  <c r="U2798" i="3"/>
  <c r="U2797" i="3"/>
  <c r="U2796" i="3"/>
  <c r="U2795" i="3"/>
  <c r="U2794" i="3"/>
  <c r="U2793" i="3"/>
  <c r="U2792" i="3"/>
  <c r="U2791" i="3"/>
  <c r="U2790" i="3"/>
  <c r="U2789" i="3"/>
  <c r="U2788" i="3"/>
  <c r="U2787" i="3"/>
  <c r="U2786" i="3"/>
  <c r="U2785" i="3"/>
  <c r="U2784" i="3"/>
  <c r="U2783" i="3"/>
  <c r="U2782" i="3"/>
  <c r="U2781" i="3"/>
  <c r="U2780" i="3"/>
  <c r="U2779" i="3"/>
  <c r="U2778" i="3"/>
  <c r="U2777" i="3"/>
  <c r="U2776" i="3"/>
  <c r="U2775" i="3"/>
  <c r="U2774" i="3"/>
  <c r="U2773" i="3"/>
  <c r="U2772" i="3"/>
  <c r="U2771" i="3"/>
  <c r="U2770" i="3"/>
  <c r="U2769" i="3"/>
  <c r="U2768" i="3"/>
  <c r="U2767" i="3"/>
  <c r="U2766" i="3"/>
  <c r="U2765" i="3"/>
  <c r="U2764" i="3"/>
  <c r="U2763" i="3"/>
  <c r="U2762" i="3"/>
  <c r="U2761" i="3"/>
  <c r="U2760" i="3"/>
  <c r="U2759" i="3"/>
  <c r="U2758" i="3"/>
  <c r="U2757" i="3"/>
  <c r="U2756" i="3"/>
  <c r="U2755" i="3"/>
  <c r="U2754" i="3"/>
  <c r="U2753" i="3"/>
  <c r="U2752" i="3"/>
  <c r="U2751" i="3"/>
  <c r="U2750" i="3"/>
  <c r="U2749" i="3"/>
  <c r="U2748" i="3"/>
  <c r="U2747" i="3"/>
  <c r="U2746" i="3"/>
  <c r="U2745" i="3"/>
  <c r="U2744" i="3"/>
  <c r="U2743" i="3"/>
  <c r="U2742" i="3"/>
  <c r="U2741" i="3"/>
  <c r="U2740" i="3"/>
  <c r="U2739" i="3"/>
  <c r="U2738" i="3"/>
  <c r="U2737" i="3"/>
  <c r="U2736" i="3"/>
  <c r="U2735" i="3"/>
  <c r="U2734" i="3"/>
  <c r="U2733" i="3"/>
  <c r="U2732" i="3"/>
  <c r="U2731" i="3"/>
  <c r="U2730" i="3"/>
  <c r="U2729" i="3"/>
  <c r="U2728" i="3"/>
  <c r="U2727" i="3"/>
  <c r="U2726" i="3"/>
  <c r="U2725" i="3"/>
  <c r="U2724" i="3"/>
  <c r="U2723" i="3"/>
  <c r="U2722" i="3"/>
  <c r="U2721" i="3"/>
  <c r="U2720" i="3"/>
  <c r="U2719" i="3"/>
  <c r="U2718" i="3"/>
  <c r="U2717" i="3"/>
  <c r="U2716" i="3"/>
  <c r="U2715" i="3"/>
  <c r="U2714" i="3"/>
  <c r="U2713" i="3"/>
  <c r="U2712" i="3"/>
  <c r="U2711" i="3"/>
  <c r="U2710" i="3"/>
  <c r="U2709" i="3"/>
  <c r="U2708" i="3"/>
  <c r="U2707" i="3"/>
  <c r="U2706" i="3"/>
  <c r="U2705" i="3"/>
  <c r="U2704" i="3"/>
  <c r="U2703" i="3"/>
  <c r="U2702" i="3"/>
  <c r="U2701" i="3"/>
  <c r="U2700" i="3"/>
  <c r="U2699" i="3"/>
  <c r="U2698" i="3"/>
  <c r="U2697" i="3"/>
  <c r="U2696" i="3"/>
  <c r="U2695" i="3"/>
  <c r="U2694" i="3"/>
  <c r="U2693" i="3"/>
  <c r="U2692" i="3"/>
  <c r="U2691" i="3"/>
  <c r="U2690" i="3"/>
  <c r="U2689" i="3"/>
  <c r="U2688" i="3"/>
  <c r="U2687" i="3"/>
  <c r="U2686" i="3"/>
  <c r="U2685" i="3"/>
  <c r="U2684" i="3"/>
  <c r="U2683" i="3"/>
  <c r="U2682" i="3"/>
  <c r="U2681" i="3"/>
  <c r="U2680" i="3"/>
  <c r="U2679" i="3"/>
  <c r="U2678" i="3"/>
  <c r="U2677" i="3"/>
  <c r="U2676" i="3"/>
  <c r="U2675" i="3"/>
  <c r="U2674" i="3"/>
  <c r="U2673" i="3"/>
  <c r="U2672" i="3"/>
  <c r="U2671" i="3"/>
  <c r="U2670" i="3"/>
  <c r="U2669" i="3"/>
  <c r="U2668" i="3"/>
  <c r="U2667" i="3"/>
  <c r="U2666" i="3"/>
  <c r="U2665" i="3"/>
  <c r="U2664" i="3"/>
  <c r="U2663" i="3"/>
  <c r="U2662" i="3"/>
  <c r="U2661" i="3"/>
  <c r="U2660" i="3"/>
  <c r="U2659" i="3"/>
  <c r="U2658" i="3"/>
  <c r="U2657" i="3"/>
  <c r="U2656" i="3"/>
  <c r="U2655" i="3"/>
  <c r="U2654" i="3"/>
  <c r="U2653" i="3"/>
  <c r="U2652" i="3"/>
  <c r="U2651" i="3"/>
  <c r="U2650" i="3"/>
  <c r="U2649" i="3"/>
  <c r="U2648" i="3"/>
  <c r="U2647" i="3"/>
  <c r="U2646" i="3"/>
  <c r="U2645" i="3"/>
  <c r="U2644" i="3"/>
  <c r="U2643" i="3"/>
  <c r="U2642" i="3"/>
  <c r="U2641" i="3"/>
  <c r="U2640" i="3"/>
  <c r="U2639" i="3"/>
  <c r="U2638" i="3"/>
  <c r="U2637" i="3"/>
  <c r="U2636" i="3"/>
  <c r="U2635" i="3"/>
  <c r="U2634" i="3"/>
  <c r="U2633" i="3"/>
  <c r="U2632" i="3"/>
  <c r="U2631" i="3"/>
  <c r="U2630" i="3"/>
  <c r="U2629" i="3"/>
  <c r="U2628" i="3"/>
  <c r="U2627" i="3"/>
  <c r="U2626" i="3"/>
  <c r="U2625" i="3"/>
  <c r="U2624" i="3"/>
  <c r="U2623" i="3"/>
  <c r="U2622" i="3"/>
  <c r="U2621" i="3"/>
  <c r="U2620" i="3"/>
  <c r="U2619" i="3"/>
  <c r="U2618" i="3"/>
  <c r="U2617" i="3"/>
  <c r="U2616" i="3"/>
  <c r="U2615" i="3"/>
  <c r="U2614" i="3"/>
  <c r="U2613" i="3"/>
  <c r="U2612" i="3"/>
  <c r="U2611" i="3"/>
  <c r="U2610" i="3"/>
  <c r="U2609" i="3"/>
  <c r="U2608" i="3"/>
  <c r="U2607" i="3"/>
  <c r="U2606" i="3"/>
  <c r="U2605" i="3"/>
  <c r="U2604" i="3"/>
  <c r="U2603" i="3"/>
  <c r="U2602" i="3"/>
  <c r="U2601" i="3"/>
  <c r="U2600" i="3"/>
  <c r="U2599" i="3"/>
  <c r="U2598" i="3"/>
  <c r="U2597" i="3"/>
  <c r="U2596" i="3"/>
  <c r="U2595" i="3"/>
  <c r="U2594" i="3"/>
  <c r="U2593" i="3"/>
  <c r="U2592" i="3"/>
  <c r="U2591" i="3"/>
  <c r="U2590" i="3"/>
  <c r="U2589" i="3"/>
  <c r="U2588" i="3"/>
  <c r="U2587" i="3"/>
  <c r="U2586" i="3"/>
  <c r="U2585" i="3"/>
  <c r="U2584" i="3"/>
  <c r="U2583" i="3"/>
  <c r="U2582" i="3"/>
  <c r="U2581" i="3"/>
  <c r="U2580" i="3"/>
  <c r="U2579" i="3"/>
  <c r="U2578" i="3"/>
  <c r="U2577" i="3"/>
  <c r="U2576" i="3"/>
  <c r="U2575" i="3"/>
  <c r="U2574" i="3"/>
  <c r="U2573" i="3"/>
  <c r="U2572" i="3"/>
  <c r="U2571" i="3"/>
  <c r="U2570" i="3"/>
  <c r="U2569" i="3"/>
  <c r="U2568" i="3"/>
  <c r="U2567" i="3"/>
  <c r="U2566" i="3"/>
  <c r="U2565" i="3"/>
  <c r="U2564" i="3"/>
  <c r="U2563" i="3"/>
  <c r="U2562" i="3"/>
  <c r="U2561" i="3"/>
  <c r="U2560" i="3"/>
  <c r="U2559" i="3"/>
  <c r="U2558" i="3"/>
  <c r="U2557" i="3"/>
  <c r="U2556" i="3"/>
  <c r="U2555" i="3"/>
  <c r="U2554" i="3"/>
  <c r="U2553" i="3"/>
  <c r="U2552" i="3"/>
  <c r="U2551" i="3"/>
  <c r="U2550" i="3"/>
  <c r="U2549" i="3"/>
  <c r="U2548" i="3"/>
  <c r="U2547" i="3"/>
  <c r="U2546" i="3"/>
  <c r="U2545" i="3"/>
  <c r="U2544" i="3"/>
  <c r="U2543" i="3"/>
  <c r="U2542" i="3"/>
  <c r="U2541" i="3"/>
  <c r="U2540" i="3"/>
  <c r="U2539" i="3"/>
  <c r="U2538" i="3"/>
  <c r="U2537" i="3"/>
  <c r="U2536" i="3"/>
  <c r="U2535" i="3"/>
  <c r="U2534" i="3"/>
  <c r="U2533" i="3"/>
  <c r="U2532" i="3"/>
  <c r="U2531" i="3"/>
  <c r="U2530" i="3"/>
  <c r="U2529" i="3"/>
  <c r="U2528" i="3"/>
  <c r="U2527" i="3"/>
  <c r="U2526" i="3"/>
  <c r="U2525" i="3"/>
  <c r="U2524" i="3"/>
  <c r="U2523" i="3"/>
  <c r="U2522" i="3"/>
  <c r="U2521" i="3"/>
  <c r="U2520" i="3"/>
  <c r="U2519" i="3"/>
  <c r="U2518" i="3"/>
  <c r="U2517" i="3"/>
  <c r="U2516" i="3"/>
  <c r="U2515" i="3"/>
  <c r="U2514" i="3"/>
  <c r="U2513" i="3"/>
  <c r="U2512" i="3"/>
  <c r="U2511" i="3"/>
  <c r="U2510" i="3"/>
  <c r="U2509" i="3"/>
  <c r="U2508" i="3"/>
  <c r="U2507" i="3"/>
  <c r="U2506" i="3"/>
  <c r="U2505" i="3"/>
  <c r="U2504" i="3"/>
  <c r="U2503" i="3"/>
  <c r="U2502" i="3"/>
  <c r="U2501" i="3"/>
  <c r="U2500" i="3"/>
  <c r="U2499" i="3"/>
  <c r="U2498" i="3"/>
  <c r="U2497" i="3"/>
  <c r="U2496" i="3"/>
  <c r="U2495" i="3"/>
  <c r="U2494" i="3"/>
  <c r="U2493" i="3"/>
  <c r="U2492" i="3"/>
  <c r="U2491" i="3"/>
  <c r="U2490" i="3"/>
  <c r="U2489" i="3"/>
  <c r="U2488" i="3"/>
  <c r="U2487" i="3"/>
  <c r="U2486" i="3"/>
  <c r="U2485" i="3"/>
  <c r="U2484" i="3"/>
  <c r="U2483" i="3"/>
  <c r="U2482" i="3"/>
  <c r="U2481" i="3"/>
  <c r="U2480" i="3"/>
  <c r="U2479" i="3"/>
  <c r="U2478" i="3"/>
  <c r="U2477" i="3"/>
  <c r="U2476" i="3"/>
  <c r="U2475" i="3"/>
  <c r="U2474" i="3"/>
  <c r="U2473" i="3"/>
  <c r="U2472" i="3"/>
  <c r="U2471" i="3"/>
  <c r="U2470" i="3"/>
  <c r="U2469" i="3"/>
  <c r="U2468" i="3"/>
  <c r="U2467" i="3"/>
  <c r="U2466" i="3"/>
  <c r="U2465" i="3"/>
  <c r="U2464" i="3"/>
  <c r="U2463" i="3"/>
  <c r="U2462" i="3"/>
  <c r="U2461" i="3"/>
  <c r="U2460" i="3"/>
  <c r="U2459" i="3"/>
  <c r="U2458" i="3"/>
  <c r="U2457" i="3"/>
  <c r="U2456" i="3"/>
  <c r="U2455" i="3"/>
  <c r="U2454" i="3"/>
  <c r="U2453" i="3"/>
  <c r="U2452" i="3"/>
  <c r="U2451" i="3"/>
  <c r="U2450" i="3"/>
  <c r="U2449" i="3"/>
  <c r="U2448" i="3"/>
  <c r="U2447" i="3"/>
  <c r="U2446" i="3"/>
  <c r="U2445" i="3"/>
  <c r="U2444" i="3"/>
  <c r="U2443" i="3"/>
  <c r="U2442" i="3"/>
  <c r="U2441" i="3"/>
  <c r="U2440" i="3"/>
  <c r="U2439" i="3"/>
  <c r="U2438" i="3"/>
  <c r="U2437" i="3"/>
  <c r="U2436" i="3"/>
  <c r="U2435" i="3"/>
  <c r="U2434" i="3"/>
  <c r="U2433" i="3"/>
  <c r="U2432" i="3"/>
  <c r="U2431" i="3"/>
  <c r="U2430" i="3"/>
  <c r="U2429" i="3"/>
  <c r="U2428" i="3"/>
  <c r="U2427" i="3"/>
  <c r="U2426" i="3"/>
  <c r="U2425" i="3"/>
  <c r="U2424" i="3"/>
  <c r="U2423" i="3"/>
  <c r="U2422" i="3"/>
  <c r="U2421" i="3"/>
  <c r="U2420" i="3"/>
  <c r="U2419" i="3"/>
  <c r="U2418" i="3"/>
  <c r="U2417" i="3"/>
  <c r="U2416" i="3"/>
  <c r="U2415" i="3"/>
  <c r="U2414" i="3"/>
  <c r="U2413" i="3"/>
  <c r="U2412" i="3"/>
  <c r="U2411" i="3"/>
  <c r="U2410" i="3"/>
  <c r="U2409" i="3"/>
  <c r="U2408" i="3"/>
  <c r="U2407" i="3"/>
  <c r="U2406" i="3"/>
  <c r="U2405" i="3"/>
  <c r="U2404" i="3"/>
  <c r="U2403" i="3"/>
  <c r="U2402" i="3"/>
  <c r="U2401" i="3"/>
  <c r="U2400" i="3"/>
  <c r="U2399" i="3"/>
  <c r="U2398" i="3"/>
  <c r="U2397" i="3"/>
  <c r="U2396" i="3"/>
  <c r="U2395" i="3"/>
  <c r="U2394" i="3"/>
  <c r="U2393" i="3"/>
  <c r="U2392" i="3"/>
  <c r="U2391" i="3"/>
  <c r="U2390" i="3"/>
  <c r="U2389" i="3"/>
  <c r="U2388" i="3"/>
  <c r="U2387" i="3"/>
  <c r="U2386" i="3"/>
  <c r="U2385" i="3"/>
  <c r="U2384" i="3"/>
  <c r="U2383" i="3"/>
  <c r="U2382" i="3"/>
  <c r="U2381" i="3"/>
  <c r="U2380" i="3"/>
  <c r="U2379" i="3"/>
  <c r="U2378" i="3"/>
  <c r="U2377" i="3"/>
  <c r="U2376" i="3"/>
  <c r="U2375" i="3"/>
  <c r="U2374" i="3"/>
  <c r="U2373" i="3"/>
  <c r="U2372" i="3"/>
  <c r="U2371" i="3"/>
  <c r="U2370" i="3"/>
  <c r="U2369" i="3"/>
  <c r="U2368" i="3"/>
  <c r="U2367" i="3"/>
  <c r="U2366" i="3"/>
  <c r="U2365" i="3"/>
  <c r="U2364" i="3"/>
  <c r="U2363" i="3"/>
  <c r="U2362" i="3"/>
  <c r="U2361" i="3"/>
  <c r="U2360" i="3"/>
  <c r="U2359" i="3"/>
  <c r="U2358" i="3"/>
  <c r="U2357" i="3"/>
  <c r="U2356" i="3"/>
  <c r="U2355" i="3"/>
  <c r="U2354" i="3"/>
  <c r="U2353" i="3"/>
  <c r="U2352" i="3"/>
  <c r="U2351" i="3"/>
  <c r="U2350" i="3"/>
  <c r="U2349" i="3"/>
  <c r="U2348" i="3"/>
  <c r="U2347" i="3"/>
  <c r="U2346" i="3"/>
  <c r="U2345" i="3"/>
  <c r="U2344" i="3"/>
  <c r="U2343" i="3"/>
  <c r="U2342" i="3"/>
  <c r="U2341" i="3"/>
  <c r="U2340" i="3"/>
  <c r="U2339" i="3"/>
  <c r="U2338" i="3"/>
  <c r="U2337" i="3"/>
  <c r="U2336" i="3"/>
  <c r="U2335" i="3"/>
  <c r="U2334" i="3"/>
  <c r="U2333" i="3"/>
  <c r="U2332" i="3"/>
  <c r="U2331" i="3"/>
  <c r="U2330" i="3"/>
  <c r="U2329" i="3"/>
  <c r="U2328" i="3"/>
  <c r="U2327" i="3"/>
  <c r="U2326" i="3"/>
  <c r="U2325" i="3"/>
  <c r="U2324" i="3"/>
  <c r="U2323" i="3"/>
  <c r="U2322" i="3"/>
  <c r="U2321" i="3"/>
  <c r="U2320" i="3"/>
  <c r="U2319" i="3"/>
  <c r="U2318" i="3"/>
  <c r="U2317" i="3"/>
  <c r="U2316" i="3"/>
  <c r="U2315" i="3"/>
  <c r="U2314" i="3"/>
  <c r="U2313" i="3"/>
  <c r="U2312" i="3"/>
  <c r="U2311" i="3"/>
  <c r="U2310" i="3"/>
  <c r="U2309" i="3"/>
  <c r="U2308" i="3"/>
  <c r="U2307" i="3"/>
  <c r="U2306" i="3"/>
  <c r="U2305" i="3"/>
  <c r="U2304" i="3"/>
  <c r="U2303" i="3"/>
  <c r="U2302" i="3"/>
  <c r="U2301" i="3"/>
  <c r="U2300" i="3"/>
  <c r="U2299" i="3"/>
  <c r="U2298" i="3"/>
  <c r="U2297" i="3"/>
  <c r="U2296" i="3"/>
  <c r="U2295" i="3"/>
  <c r="U2294" i="3"/>
  <c r="U2293" i="3"/>
  <c r="U2292" i="3"/>
  <c r="U2291" i="3"/>
  <c r="U2290" i="3"/>
  <c r="U2289" i="3"/>
  <c r="U2288" i="3"/>
  <c r="U2287" i="3"/>
  <c r="U2286" i="3"/>
  <c r="U2285" i="3"/>
  <c r="U2284" i="3"/>
  <c r="U2283" i="3"/>
  <c r="U2282" i="3"/>
  <c r="U2281" i="3"/>
  <c r="U2280" i="3"/>
  <c r="U2279" i="3"/>
  <c r="U2278" i="3"/>
  <c r="U2277" i="3"/>
  <c r="U2276" i="3"/>
  <c r="U2275" i="3"/>
  <c r="U2274" i="3"/>
  <c r="U2273" i="3"/>
  <c r="U2272" i="3"/>
  <c r="U2271" i="3"/>
  <c r="U2270" i="3"/>
  <c r="U2269" i="3"/>
  <c r="U2268" i="3"/>
  <c r="U2267" i="3"/>
  <c r="U2266" i="3"/>
  <c r="U2265" i="3"/>
  <c r="U2264" i="3"/>
  <c r="U2263" i="3"/>
  <c r="U2262" i="3"/>
  <c r="U2261" i="3"/>
  <c r="U2260" i="3"/>
  <c r="U2259" i="3"/>
  <c r="U2258" i="3"/>
  <c r="U2257" i="3"/>
  <c r="U2256" i="3"/>
  <c r="U2255" i="3"/>
  <c r="U2254" i="3"/>
  <c r="U2253" i="3"/>
  <c r="U2252" i="3"/>
  <c r="U2251" i="3"/>
  <c r="U2250" i="3"/>
  <c r="U2249" i="3"/>
  <c r="U2248" i="3"/>
  <c r="U2247" i="3"/>
  <c r="U2246" i="3"/>
  <c r="U2245" i="3"/>
  <c r="U2244" i="3"/>
  <c r="U2243" i="3"/>
  <c r="U2242" i="3"/>
  <c r="U2241" i="3"/>
  <c r="U2240" i="3"/>
  <c r="U2239" i="3"/>
  <c r="U2238" i="3"/>
  <c r="U2237" i="3"/>
  <c r="U2236" i="3"/>
  <c r="U2235" i="3"/>
  <c r="U2234" i="3"/>
  <c r="U2233" i="3"/>
  <c r="U2232" i="3"/>
  <c r="U2231" i="3"/>
  <c r="U2230" i="3"/>
  <c r="U2229" i="3"/>
  <c r="U2228" i="3"/>
  <c r="U2227" i="3"/>
  <c r="U2226" i="3"/>
  <c r="U2225" i="3"/>
  <c r="U2224" i="3"/>
  <c r="U2223" i="3"/>
  <c r="U2222" i="3"/>
  <c r="U2221" i="3"/>
  <c r="U2220" i="3"/>
  <c r="U2219" i="3"/>
  <c r="U2218" i="3"/>
  <c r="U2217" i="3"/>
  <c r="U2216" i="3"/>
  <c r="U2215" i="3"/>
  <c r="U2214" i="3"/>
  <c r="U2213" i="3"/>
  <c r="U2212" i="3"/>
  <c r="U2211" i="3"/>
  <c r="U2210" i="3"/>
  <c r="U2209" i="3"/>
  <c r="U2208" i="3"/>
  <c r="U2207" i="3"/>
  <c r="U2206" i="3"/>
  <c r="U2205" i="3"/>
  <c r="U2204" i="3"/>
  <c r="U2203" i="3"/>
  <c r="U2202" i="3"/>
  <c r="U2201" i="3"/>
  <c r="U2200" i="3"/>
  <c r="U2199" i="3"/>
  <c r="U2198" i="3"/>
  <c r="U2197" i="3"/>
  <c r="U2196" i="3"/>
  <c r="U2195" i="3"/>
  <c r="U2194" i="3"/>
  <c r="U2193" i="3"/>
  <c r="U2192" i="3"/>
  <c r="U2191" i="3"/>
  <c r="U2190" i="3"/>
  <c r="U2189" i="3"/>
  <c r="U2188" i="3"/>
  <c r="U2187" i="3"/>
  <c r="U2186" i="3"/>
  <c r="U2185" i="3"/>
  <c r="U2184" i="3"/>
  <c r="U2183" i="3"/>
  <c r="U2182" i="3"/>
  <c r="U2181" i="3"/>
  <c r="U2180" i="3"/>
  <c r="U2179" i="3"/>
  <c r="U2178" i="3"/>
  <c r="U2177" i="3"/>
  <c r="U2176" i="3"/>
  <c r="U2175" i="3"/>
  <c r="U2174" i="3"/>
  <c r="U2173" i="3"/>
  <c r="U2172" i="3"/>
  <c r="U2171" i="3"/>
  <c r="U2170" i="3"/>
  <c r="U2169" i="3"/>
  <c r="U2168" i="3"/>
  <c r="U2167" i="3"/>
  <c r="U2166" i="3"/>
  <c r="U2165" i="3"/>
  <c r="U2164" i="3"/>
  <c r="U2163" i="3"/>
  <c r="U2162" i="3"/>
  <c r="U2161" i="3"/>
  <c r="U2160" i="3"/>
  <c r="U2159" i="3"/>
  <c r="U2158" i="3"/>
  <c r="U2157" i="3"/>
  <c r="U2156" i="3"/>
  <c r="U2155" i="3"/>
  <c r="U2154" i="3"/>
  <c r="U2153" i="3"/>
  <c r="U2152" i="3"/>
  <c r="U2151" i="3"/>
  <c r="U2150" i="3"/>
  <c r="U2149" i="3"/>
  <c r="U2148" i="3"/>
  <c r="U2147" i="3"/>
  <c r="U2146" i="3"/>
  <c r="U2145" i="3"/>
  <c r="U2144" i="3"/>
  <c r="U2143" i="3"/>
  <c r="U2142" i="3"/>
  <c r="U2141" i="3"/>
  <c r="U2140" i="3"/>
  <c r="U2139" i="3"/>
  <c r="U2138" i="3"/>
  <c r="U2137" i="3"/>
  <c r="U2136" i="3"/>
  <c r="U2135" i="3"/>
  <c r="U2134" i="3"/>
  <c r="U2133" i="3"/>
  <c r="U2132" i="3"/>
  <c r="U2131" i="3"/>
  <c r="U2130" i="3"/>
  <c r="U2129" i="3"/>
  <c r="U2128" i="3"/>
  <c r="U2127" i="3"/>
  <c r="U2126" i="3"/>
  <c r="U2125" i="3"/>
  <c r="U2124" i="3"/>
  <c r="U2123" i="3"/>
  <c r="U2122" i="3"/>
  <c r="U2121" i="3"/>
  <c r="U2120" i="3"/>
  <c r="U2119" i="3"/>
  <c r="U2118" i="3"/>
  <c r="U2117" i="3"/>
  <c r="U2116" i="3"/>
  <c r="U2115" i="3"/>
  <c r="U2114" i="3"/>
  <c r="U2113" i="3"/>
  <c r="U2112" i="3"/>
  <c r="U2111" i="3"/>
  <c r="U2110" i="3"/>
  <c r="U2109" i="3"/>
  <c r="U2108" i="3"/>
  <c r="U2107" i="3"/>
  <c r="U2106" i="3"/>
  <c r="U2105" i="3"/>
  <c r="U2104" i="3"/>
  <c r="U2103" i="3"/>
  <c r="U2102" i="3"/>
  <c r="U2101" i="3"/>
  <c r="U2100" i="3"/>
  <c r="U2099" i="3"/>
  <c r="U2098" i="3"/>
  <c r="U2097" i="3"/>
  <c r="U2096" i="3"/>
  <c r="U2095" i="3"/>
  <c r="U2094" i="3"/>
  <c r="U2093" i="3"/>
  <c r="U2092" i="3"/>
  <c r="U2091" i="3"/>
  <c r="U2090" i="3"/>
  <c r="U2089" i="3"/>
  <c r="U2088" i="3"/>
  <c r="U2087" i="3"/>
  <c r="U2086" i="3"/>
  <c r="U2085" i="3"/>
  <c r="U2084" i="3"/>
  <c r="U2083" i="3"/>
  <c r="U2082" i="3"/>
  <c r="U2081" i="3"/>
  <c r="U2080" i="3"/>
  <c r="U2079" i="3"/>
  <c r="U2078" i="3"/>
  <c r="U2077" i="3"/>
  <c r="U2076" i="3"/>
  <c r="U2075" i="3"/>
  <c r="U2074" i="3"/>
  <c r="U2073" i="3"/>
  <c r="U2072" i="3"/>
  <c r="U2071" i="3"/>
  <c r="U2070" i="3"/>
  <c r="U2069" i="3"/>
  <c r="U2068" i="3"/>
  <c r="U2067" i="3"/>
  <c r="U2066" i="3"/>
  <c r="U2065" i="3"/>
  <c r="U2064" i="3"/>
  <c r="U2063" i="3"/>
  <c r="U2062" i="3"/>
  <c r="U2061" i="3"/>
  <c r="U2060" i="3"/>
  <c r="U2059" i="3"/>
  <c r="U2058" i="3"/>
  <c r="U2057" i="3"/>
  <c r="U2056" i="3"/>
  <c r="U2055" i="3"/>
  <c r="U2054" i="3"/>
  <c r="U2053" i="3"/>
  <c r="U2052" i="3"/>
  <c r="U2051" i="3"/>
  <c r="U2050" i="3"/>
  <c r="U2049" i="3"/>
  <c r="U2048" i="3"/>
  <c r="U2047" i="3"/>
  <c r="U2046" i="3"/>
  <c r="U2045" i="3"/>
  <c r="U2044" i="3"/>
  <c r="U2043" i="3"/>
  <c r="U2042" i="3"/>
  <c r="U2041" i="3"/>
  <c r="U2040" i="3"/>
  <c r="U2039" i="3"/>
  <c r="U2038" i="3"/>
  <c r="U2037" i="3"/>
  <c r="U2036" i="3"/>
  <c r="U2035" i="3"/>
  <c r="U2034" i="3"/>
  <c r="U2033" i="3"/>
  <c r="U2032" i="3"/>
  <c r="U2031" i="3"/>
  <c r="U2030" i="3"/>
  <c r="U2029" i="3"/>
  <c r="U2028" i="3"/>
  <c r="U2027" i="3"/>
  <c r="U2026" i="3"/>
  <c r="U2025" i="3"/>
  <c r="U2024" i="3"/>
  <c r="U2023" i="3"/>
  <c r="U2022" i="3"/>
  <c r="U2021" i="3"/>
  <c r="U2020" i="3"/>
  <c r="U2019" i="3"/>
  <c r="U2018" i="3"/>
  <c r="U2017" i="3"/>
  <c r="U2016" i="3"/>
  <c r="U2015" i="3"/>
  <c r="U2014" i="3"/>
  <c r="U2013" i="3"/>
  <c r="U2012" i="3"/>
  <c r="U2011" i="3"/>
  <c r="U2010" i="3"/>
  <c r="U2009" i="3"/>
  <c r="U2008" i="3"/>
  <c r="U2007" i="3"/>
  <c r="U2006" i="3"/>
  <c r="U2005" i="3"/>
  <c r="U2004" i="3"/>
  <c r="U2003" i="3"/>
  <c r="U2002" i="3"/>
  <c r="U2001" i="3"/>
  <c r="U2000" i="3"/>
  <c r="U1999" i="3"/>
  <c r="U1998" i="3"/>
  <c r="U1997" i="3"/>
  <c r="U1996" i="3"/>
  <c r="U1995" i="3"/>
  <c r="U1994" i="3"/>
  <c r="U1993" i="3"/>
  <c r="U1992" i="3"/>
  <c r="U1991" i="3"/>
  <c r="U1990" i="3"/>
  <c r="U1989" i="3"/>
  <c r="U1988" i="3"/>
  <c r="U1987" i="3"/>
  <c r="U1986" i="3"/>
  <c r="U1985" i="3"/>
  <c r="U1984" i="3"/>
  <c r="U1983" i="3"/>
  <c r="U1982" i="3"/>
  <c r="U1981" i="3"/>
  <c r="U1980" i="3"/>
  <c r="U1979" i="3"/>
  <c r="U1978" i="3"/>
  <c r="U1977" i="3"/>
  <c r="U1976" i="3"/>
  <c r="U1975" i="3"/>
  <c r="U1974" i="3"/>
  <c r="U1973" i="3"/>
  <c r="U1972" i="3"/>
  <c r="U1971" i="3"/>
  <c r="U1970" i="3"/>
  <c r="U1969" i="3"/>
  <c r="U1968" i="3"/>
  <c r="U1967" i="3"/>
  <c r="U1966" i="3"/>
  <c r="U1965" i="3"/>
  <c r="U1964" i="3"/>
  <c r="U1963" i="3"/>
  <c r="U1962" i="3"/>
  <c r="U1961" i="3"/>
  <c r="U1960" i="3"/>
  <c r="U1959" i="3"/>
  <c r="U1958" i="3"/>
  <c r="U1957" i="3"/>
  <c r="U1956" i="3"/>
  <c r="U1955" i="3"/>
  <c r="U1954" i="3"/>
  <c r="U1953" i="3"/>
  <c r="U1952" i="3"/>
  <c r="U1951" i="3"/>
  <c r="U1950" i="3"/>
  <c r="U1949" i="3"/>
  <c r="U1948" i="3"/>
  <c r="U1947" i="3"/>
  <c r="U1946" i="3"/>
  <c r="U1945" i="3"/>
  <c r="U1944" i="3"/>
  <c r="U1943" i="3"/>
  <c r="U1942" i="3"/>
  <c r="U1941" i="3"/>
  <c r="U1940" i="3"/>
  <c r="U1939" i="3"/>
  <c r="U1938" i="3"/>
  <c r="U1937" i="3"/>
  <c r="U1936" i="3"/>
  <c r="U1935" i="3"/>
  <c r="U1934" i="3"/>
  <c r="U1933" i="3"/>
  <c r="U1932" i="3"/>
  <c r="U1931" i="3"/>
  <c r="U1930" i="3"/>
  <c r="U1929" i="3"/>
  <c r="U1928" i="3"/>
  <c r="U1927" i="3"/>
  <c r="U1926" i="3"/>
  <c r="U1925" i="3"/>
  <c r="U1924" i="3"/>
  <c r="U1923" i="3"/>
  <c r="U1922" i="3"/>
  <c r="U1921" i="3"/>
  <c r="U1920" i="3"/>
  <c r="U1919" i="3"/>
  <c r="U1918" i="3"/>
  <c r="U1917" i="3"/>
  <c r="U1916" i="3"/>
  <c r="U1915" i="3"/>
  <c r="U1914" i="3"/>
  <c r="U1913" i="3"/>
  <c r="U1912" i="3"/>
  <c r="U1911" i="3"/>
  <c r="U1910" i="3"/>
  <c r="U1909" i="3"/>
  <c r="U1908" i="3"/>
  <c r="U1907" i="3"/>
  <c r="U1906" i="3"/>
  <c r="U1905" i="3"/>
  <c r="U1904" i="3"/>
  <c r="U1903" i="3"/>
  <c r="U1902" i="3"/>
  <c r="U1901" i="3"/>
  <c r="U1900" i="3"/>
  <c r="U1899" i="3"/>
  <c r="U1898" i="3"/>
  <c r="U1897" i="3"/>
  <c r="U1896" i="3"/>
  <c r="U1895" i="3"/>
  <c r="U1894" i="3"/>
  <c r="U1893" i="3"/>
  <c r="U1892" i="3"/>
  <c r="U1891" i="3"/>
  <c r="U1890" i="3"/>
  <c r="U1889" i="3"/>
  <c r="U1888" i="3"/>
  <c r="U1887" i="3"/>
  <c r="U1886" i="3"/>
  <c r="U1885" i="3"/>
  <c r="U1884" i="3"/>
  <c r="U1883" i="3"/>
  <c r="U1882" i="3"/>
  <c r="U1881" i="3"/>
  <c r="U1880" i="3"/>
  <c r="U1879" i="3"/>
  <c r="U1878" i="3"/>
  <c r="U1877" i="3"/>
  <c r="U1876" i="3"/>
  <c r="U1875" i="3"/>
  <c r="U1874" i="3"/>
  <c r="U1873" i="3"/>
  <c r="U1872" i="3"/>
  <c r="U1871" i="3"/>
  <c r="U1870" i="3"/>
  <c r="U1869" i="3"/>
  <c r="U1868" i="3"/>
  <c r="U1867" i="3"/>
  <c r="U1866" i="3"/>
  <c r="U1865" i="3"/>
  <c r="U1864" i="3"/>
  <c r="U1863" i="3"/>
  <c r="U1862" i="3"/>
  <c r="U1861" i="3"/>
  <c r="U1860" i="3"/>
  <c r="U1859" i="3"/>
  <c r="U1858" i="3"/>
  <c r="U1857" i="3"/>
  <c r="U1856" i="3"/>
  <c r="U1855" i="3"/>
  <c r="U1854" i="3"/>
  <c r="U1853" i="3"/>
  <c r="U1852" i="3"/>
  <c r="U1851" i="3"/>
  <c r="U1850" i="3"/>
  <c r="U1849" i="3"/>
  <c r="U1848" i="3"/>
  <c r="U1847" i="3"/>
  <c r="U1846" i="3"/>
  <c r="U1845" i="3"/>
  <c r="U1844" i="3"/>
  <c r="U1843" i="3"/>
  <c r="U1842" i="3"/>
  <c r="U1841" i="3"/>
  <c r="U1840" i="3"/>
  <c r="U1839" i="3"/>
  <c r="U1838" i="3"/>
  <c r="U1837" i="3"/>
  <c r="U1836" i="3"/>
  <c r="U1835" i="3"/>
  <c r="U1834" i="3"/>
  <c r="U1833" i="3"/>
  <c r="U1832" i="3"/>
  <c r="U1831" i="3"/>
  <c r="U1830" i="3"/>
  <c r="U1829" i="3"/>
  <c r="U1828" i="3"/>
  <c r="U1827" i="3"/>
  <c r="U1826" i="3"/>
  <c r="U1825" i="3"/>
  <c r="U1824" i="3"/>
  <c r="U1823" i="3"/>
  <c r="U1822" i="3"/>
  <c r="U1821" i="3"/>
  <c r="U1820" i="3"/>
  <c r="U1819" i="3"/>
  <c r="U1818" i="3"/>
  <c r="U1817" i="3"/>
  <c r="U1816" i="3"/>
  <c r="U1815" i="3"/>
  <c r="U1814" i="3"/>
  <c r="U1813" i="3"/>
  <c r="U1812" i="3"/>
  <c r="U1811" i="3"/>
  <c r="U1810" i="3"/>
  <c r="U1809" i="3"/>
  <c r="U1808" i="3"/>
  <c r="U1807" i="3"/>
  <c r="U1806" i="3"/>
  <c r="U1805" i="3"/>
  <c r="U1804" i="3"/>
  <c r="U1803" i="3"/>
  <c r="U1802" i="3"/>
  <c r="U1801" i="3"/>
  <c r="U1800" i="3"/>
  <c r="U1799" i="3"/>
  <c r="U1798" i="3"/>
  <c r="U1797" i="3"/>
  <c r="U1796" i="3"/>
  <c r="U1795" i="3"/>
  <c r="U1794" i="3"/>
  <c r="U1793" i="3"/>
  <c r="U1792" i="3"/>
  <c r="U1791" i="3"/>
  <c r="U1790" i="3"/>
  <c r="U1789" i="3"/>
  <c r="U1788" i="3"/>
  <c r="U1787" i="3"/>
  <c r="U1786" i="3"/>
  <c r="U1785" i="3"/>
  <c r="U1784" i="3"/>
  <c r="U1783" i="3"/>
  <c r="U1782" i="3"/>
  <c r="U1781" i="3"/>
  <c r="U1780" i="3"/>
  <c r="U1779" i="3"/>
  <c r="U1778" i="3"/>
  <c r="U1777" i="3"/>
  <c r="U1776" i="3"/>
  <c r="U1775" i="3"/>
  <c r="U1774" i="3"/>
  <c r="U1773" i="3"/>
  <c r="U1772" i="3"/>
  <c r="U1771" i="3"/>
  <c r="U1770" i="3"/>
  <c r="U1769" i="3"/>
  <c r="U1768" i="3"/>
  <c r="U1767" i="3"/>
  <c r="U1766" i="3"/>
  <c r="U1765" i="3"/>
  <c r="U1764" i="3"/>
  <c r="U1763" i="3"/>
  <c r="U1762" i="3"/>
  <c r="U1761" i="3"/>
  <c r="U1760" i="3"/>
  <c r="U1759" i="3"/>
  <c r="U1758" i="3"/>
  <c r="U1757" i="3"/>
  <c r="U1756" i="3"/>
  <c r="U1755" i="3"/>
  <c r="U1754" i="3"/>
  <c r="U1753" i="3"/>
  <c r="U1752" i="3"/>
  <c r="U1751" i="3"/>
  <c r="U1750" i="3"/>
  <c r="U1749" i="3"/>
  <c r="U1748" i="3"/>
  <c r="U1747" i="3"/>
  <c r="U1746" i="3"/>
  <c r="U1745" i="3"/>
  <c r="U1744" i="3"/>
  <c r="U1743" i="3"/>
  <c r="U1742" i="3"/>
  <c r="U1741" i="3"/>
  <c r="U1740" i="3"/>
  <c r="U1739" i="3"/>
  <c r="U1738" i="3"/>
  <c r="U1737" i="3"/>
  <c r="U1736" i="3"/>
  <c r="U1735" i="3"/>
  <c r="U1734" i="3"/>
  <c r="U1733" i="3"/>
  <c r="U1732" i="3"/>
  <c r="U1731" i="3"/>
  <c r="U1730" i="3"/>
  <c r="U1729" i="3"/>
  <c r="U1728" i="3"/>
  <c r="U1727" i="3"/>
  <c r="U1726" i="3"/>
  <c r="U1725" i="3"/>
  <c r="U1724" i="3"/>
  <c r="U1723" i="3"/>
  <c r="U1722" i="3"/>
  <c r="U1721" i="3"/>
  <c r="U1720" i="3"/>
  <c r="U1719" i="3"/>
  <c r="U1718" i="3"/>
  <c r="U1717" i="3"/>
  <c r="U1716" i="3"/>
  <c r="U1715" i="3"/>
  <c r="U1714" i="3"/>
  <c r="U1713" i="3"/>
  <c r="U1712" i="3"/>
  <c r="U1711" i="3"/>
  <c r="U1710" i="3"/>
  <c r="U1709" i="3"/>
  <c r="U1708" i="3"/>
  <c r="U1707" i="3"/>
  <c r="U1706" i="3"/>
  <c r="U1705" i="3"/>
  <c r="U1704" i="3"/>
  <c r="U1703" i="3"/>
  <c r="U1702" i="3"/>
  <c r="U1701" i="3"/>
  <c r="U1700" i="3"/>
  <c r="U1699" i="3"/>
  <c r="U1698" i="3"/>
  <c r="U1697" i="3"/>
  <c r="U1696" i="3"/>
  <c r="U1695" i="3"/>
  <c r="U1694" i="3"/>
  <c r="U1693" i="3"/>
  <c r="U1692" i="3"/>
  <c r="U1691" i="3"/>
  <c r="U1690" i="3"/>
  <c r="U1689" i="3"/>
  <c r="U1688" i="3"/>
  <c r="U1687" i="3"/>
  <c r="U1686" i="3"/>
  <c r="U1685" i="3"/>
  <c r="U1684" i="3"/>
  <c r="U1683" i="3"/>
  <c r="U1682" i="3"/>
  <c r="U1681" i="3"/>
  <c r="U1680" i="3"/>
  <c r="U1679" i="3"/>
  <c r="U1678" i="3"/>
  <c r="U1677" i="3"/>
  <c r="U1676" i="3"/>
  <c r="U1675" i="3"/>
  <c r="U1674" i="3"/>
  <c r="U1673" i="3"/>
  <c r="U1672" i="3"/>
  <c r="U1671" i="3"/>
  <c r="U1670" i="3"/>
  <c r="U1669" i="3"/>
  <c r="U1668" i="3"/>
  <c r="U1667" i="3"/>
  <c r="U1666" i="3"/>
  <c r="U1665" i="3"/>
  <c r="U1664" i="3"/>
  <c r="U1663" i="3"/>
  <c r="U1662" i="3"/>
  <c r="U1661" i="3"/>
  <c r="U1660" i="3"/>
  <c r="U1659" i="3"/>
  <c r="U1658" i="3"/>
  <c r="U1657" i="3"/>
  <c r="U1656" i="3"/>
  <c r="U1655" i="3"/>
  <c r="U1654" i="3"/>
  <c r="U1653" i="3"/>
  <c r="U1652" i="3"/>
  <c r="U1651" i="3"/>
  <c r="U1650" i="3"/>
  <c r="U1649" i="3"/>
  <c r="U1648" i="3"/>
  <c r="U1647" i="3"/>
  <c r="U1646" i="3"/>
  <c r="U1645" i="3"/>
  <c r="U1644" i="3"/>
  <c r="U1643" i="3"/>
  <c r="U1642" i="3"/>
  <c r="U1641" i="3"/>
  <c r="U1640" i="3"/>
  <c r="U1639" i="3"/>
  <c r="U1638" i="3"/>
  <c r="U1637" i="3"/>
  <c r="U1636" i="3"/>
  <c r="U1635" i="3"/>
  <c r="U1634" i="3"/>
  <c r="U1633" i="3"/>
  <c r="U1632" i="3"/>
  <c r="U1631" i="3"/>
  <c r="U1630" i="3"/>
  <c r="U1629" i="3"/>
  <c r="U1628" i="3"/>
  <c r="U1627" i="3"/>
  <c r="U1626" i="3"/>
  <c r="U1625" i="3"/>
  <c r="U1624" i="3"/>
  <c r="U1623" i="3"/>
  <c r="U1622" i="3"/>
  <c r="U1621" i="3"/>
  <c r="U1620" i="3"/>
  <c r="U1619" i="3"/>
  <c r="U1618" i="3"/>
  <c r="U1617" i="3"/>
  <c r="U1616" i="3"/>
  <c r="U1615" i="3"/>
  <c r="U1614" i="3"/>
  <c r="U1613" i="3"/>
  <c r="U1612" i="3"/>
  <c r="U1611" i="3"/>
  <c r="U1610" i="3"/>
  <c r="U1609" i="3"/>
  <c r="U1608" i="3"/>
  <c r="U1607" i="3"/>
  <c r="U1606" i="3"/>
  <c r="U1605" i="3"/>
  <c r="U1604" i="3"/>
  <c r="U1603" i="3"/>
  <c r="U1602" i="3"/>
  <c r="U1601" i="3"/>
  <c r="U1600" i="3"/>
  <c r="U1599" i="3"/>
  <c r="U1598" i="3"/>
  <c r="U1597" i="3"/>
  <c r="U1596" i="3"/>
  <c r="U1595" i="3"/>
  <c r="U1594" i="3"/>
  <c r="U1593" i="3"/>
  <c r="U1592" i="3"/>
  <c r="U1591" i="3"/>
  <c r="U1590" i="3"/>
  <c r="U1589" i="3"/>
  <c r="U1588" i="3"/>
  <c r="U1587" i="3"/>
  <c r="U1586" i="3"/>
  <c r="U1585" i="3"/>
  <c r="U1584" i="3"/>
  <c r="U1583" i="3"/>
  <c r="U1582" i="3"/>
  <c r="U1581" i="3"/>
  <c r="U1580" i="3"/>
  <c r="U1579" i="3"/>
  <c r="U1578" i="3"/>
  <c r="U1577" i="3"/>
  <c r="U1576" i="3"/>
  <c r="U1575" i="3"/>
  <c r="U1574" i="3"/>
  <c r="U1573" i="3"/>
  <c r="U1572" i="3"/>
  <c r="U1571" i="3"/>
  <c r="U1570" i="3"/>
  <c r="U1569" i="3"/>
  <c r="U1568" i="3"/>
  <c r="U1567" i="3"/>
  <c r="U1566" i="3"/>
  <c r="U1565" i="3"/>
  <c r="U1564" i="3"/>
  <c r="U1563" i="3"/>
  <c r="U1562" i="3"/>
  <c r="U1561" i="3"/>
  <c r="U1560" i="3"/>
  <c r="U1559" i="3"/>
  <c r="U1558" i="3"/>
  <c r="U1557" i="3"/>
  <c r="U1556" i="3"/>
  <c r="U1555" i="3"/>
  <c r="U1554" i="3"/>
  <c r="U1553" i="3"/>
  <c r="U1552" i="3"/>
  <c r="U1551" i="3"/>
  <c r="U1550" i="3"/>
  <c r="U1549" i="3"/>
  <c r="U1548" i="3"/>
  <c r="U1547" i="3"/>
  <c r="U1546" i="3"/>
  <c r="U1545" i="3"/>
  <c r="U1544" i="3"/>
  <c r="U1543" i="3"/>
  <c r="U1542" i="3"/>
  <c r="U1541" i="3"/>
  <c r="U1540" i="3"/>
  <c r="U1539" i="3"/>
  <c r="U1538" i="3"/>
  <c r="U1537" i="3"/>
  <c r="U1536" i="3"/>
  <c r="U1535" i="3"/>
  <c r="U1534" i="3"/>
  <c r="U1533" i="3"/>
  <c r="U1532" i="3"/>
  <c r="U1531" i="3"/>
  <c r="U1530" i="3"/>
  <c r="U1529" i="3"/>
  <c r="U1528" i="3"/>
  <c r="U1527" i="3"/>
  <c r="U1526" i="3"/>
  <c r="U1525" i="3"/>
  <c r="U1524" i="3"/>
  <c r="U1523" i="3"/>
  <c r="U1522" i="3"/>
  <c r="U1521" i="3"/>
  <c r="U1520" i="3"/>
  <c r="U1519" i="3"/>
  <c r="U1518" i="3"/>
  <c r="U1517" i="3"/>
  <c r="U1516" i="3"/>
  <c r="U1515" i="3"/>
  <c r="U1514" i="3"/>
  <c r="U1513" i="3"/>
  <c r="U1512" i="3"/>
  <c r="U1511" i="3"/>
  <c r="U1510" i="3"/>
  <c r="U1509" i="3"/>
  <c r="U1508" i="3"/>
  <c r="U1507" i="3"/>
  <c r="U1506" i="3"/>
  <c r="U1505" i="3"/>
  <c r="U1504" i="3"/>
  <c r="U1503" i="3"/>
  <c r="U1502" i="3"/>
  <c r="U1501" i="3"/>
  <c r="U1500" i="3"/>
  <c r="U1499" i="3"/>
  <c r="U1498" i="3"/>
  <c r="U1497" i="3"/>
  <c r="U1496" i="3"/>
  <c r="U1495" i="3"/>
  <c r="U1494" i="3"/>
  <c r="U1493" i="3"/>
  <c r="U1492" i="3"/>
  <c r="U1491" i="3"/>
  <c r="U1490" i="3"/>
  <c r="U1489" i="3"/>
  <c r="U1488" i="3"/>
  <c r="U1487" i="3"/>
  <c r="U1486" i="3"/>
  <c r="U1485" i="3"/>
  <c r="U1484" i="3"/>
  <c r="U1483" i="3"/>
  <c r="U1482" i="3"/>
  <c r="U1481" i="3"/>
  <c r="U1480" i="3"/>
  <c r="U1479" i="3"/>
  <c r="U1478" i="3"/>
  <c r="U1477" i="3"/>
  <c r="U1476" i="3"/>
  <c r="U1475" i="3"/>
  <c r="U1474" i="3"/>
  <c r="U1473" i="3"/>
  <c r="U1472" i="3"/>
  <c r="U1471" i="3"/>
  <c r="U1470" i="3"/>
  <c r="U1469" i="3"/>
  <c r="U1468" i="3"/>
  <c r="U1467" i="3"/>
  <c r="U1466" i="3"/>
  <c r="U1465" i="3"/>
  <c r="U1464" i="3"/>
  <c r="U1463" i="3"/>
  <c r="U1462" i="3"/>
  <c r="U1461" i="3"/>
  <c r="U1460" i="3"/>
  <c r="U1459" i="3"/>
  <c r="U1458" i="3"/>
  <c r="U1457" i="3"/>
  <c r="U1456" i="3"/>
  <c r="U1455" i="3"/>
  <c r="U1454" i="3"/>
  <c r="U1453" i="3"/>
  <c r="U1452" i="3"/>
  <c r="U1451" i="3"/>
  <c r="U1450" i="3"/>
  <c r="U1449" i="3"/>
  <c r="U1448" i="3"/>
  <c r="U1447" i="3"/>
  <c r="U1446" i="3"/>
  <c r="U1445" i="3"/>
  <c r="U1444" i="3"/>
  <c r="U1443" i="3"/>
  <c r="U1442" i="3"/>
  <c r="U1441" i="3"/>
  <c r="U1440" i="3"/>
  <c r="U1439" i="3"/>
  <c r="U1438" i="3"/>
  <c r="U1437" i="3"/>
  <c r="U1436" i="3"/>
  <c r="U1435" i="3"/>
  <c r="U1434" i="3"/>
  <c r="U1433" i="3"/>
  <c r="U1432" i="3"/>
  <c r="U1431" i="3"/>
  <c r="U1430" i="3"/>
  <c r="U1429" i="3"/>
  <c r="U1428" i="3"/>
  <c r="U1427" i="3"/>
  <c r="U1426" i="3"/>
  <c r="U1425" i="3"/>
  <c r="U1424" i="3"/>
  <c r="U1423" i="3"/>
  <c r="U1422" i="3"/>
  <c r="U1421" i="3"/>
  <c r="U1420" i="3"/>
  <c r="U1419" i="3"/>
  <c r="U1418" i="3"/>
  <c r="U1417" i="3"/>
  <c r="U1416" i="3"/>
  <c r="U1415" i="3"/>
  <c r="U1414" i="3"/>
  <c r="U1413" i="3"/>
  <c r="U1412" i="3"/>
  <c r="U1411" i="3"/>
  <c r="U1410" i="3"/>
  <c r="U1409" i="3"/>
  <c r="U1408" i="3"/>
  <c r="U1407" i="3"/>
  <c r="U1406" i="3"/>
  <c r="U1405" i="3"/>
  <c r="U1404" i="3"/>
  <c r="U1403" i="3"/>
  <c r="U1402" i="3"/>
  <c r="U1401" i="3"/>
  <c r="U1400" i="3"/>
  <c r="U1399" i="3"/>
  <c r="U1398" i="3"/>
  <c r="U1397" i="3"/>
  <c r="U1396" i="3"/>
  <c r="U1395" i="3"/>
  <c r="U1394" i="3"/>
  <c r="U1393" i="3"/>
  <c r="U1392" i="3"/>
  <c r="U1391" i="3"/>
  <c r="U1390" i="3"/>
  <c r="U1389" i="3"/>
  <c r="U1388" i="3"/>
  <c r="U1387" i="3"/>
  <c r="U1386" i="3"/>
  <c r="U1385" i="3"/>
  <c r="U1384" i="3"/>
  <c r="U1383" i="3"/>
  <c r="U1382" i="3"/>
  <c r="U1381" i="3"/>
  <c r="U1380" i="3"/>
  <c r="U1379" i="3"/>
  <c r="U1378" i="3"/>
  <c r="U1377" i="3"/>
  <c r="U1376" i="3"/>
  <c r="U1375" i="3"/>
  <c r="U1374" i="3"/>
  <c r="U1373" i="3"/>
  <c r="U1372" i="3"/>
  <c r="U1371" i="3"/>
  <c r="U1370" i="3"/>
  <c r="U1369" i="3"/>
  <c r="U1368" i="3"/>
  <c r="U1367" i="3"/>
  <c r="U1366" i="3"/>
  <c r="U1365" i="3"/>
  <c r="U1364" i="3"/>
  <c r="U1363" i="3"/>
  <c r="U1362" i="3"/>
  <c r="U1361" i="3"/>
  <c r="U1360" i="3"/>
  <c r="U1359" i="3"/>
  <c r="U1358" i="3"/>
  <c r="U1357" i="3"/>
  <c r="U1356" i="3"/>
  <c r="U1355" i="3"/>
  <c r="U1354" i="3"/>
  <c r="U1353" i="3"/>
  <c r="U1352" i="3"/>
  <c r="U1351" i="3"/>
  <c r="U1350" i="3"/>
  <c r="U1349" i="3"/>
  <c r="U1348" i="3"/>
  <c r="U1347" i="3"/>
  <c r="U1346" i="3"/>
  <c r="U1345" i="3"/>
  <c r="U1344" i="3"/>
  <c r="U1343" i="3"/>
  <c r="U1342" i="3"/>
  <c r="U1341" i="3"/>
  <c r="U1340" i="3"/>
  <c r="U1339" i="3"/>
  <c r="U1338" i="3"/>
  <c r="U1337" i="3"/>
  <c r="U1336" i="3"/>
  <c r="U1335" i="3"/>
  <c r="U1334" i="3"/>
  <c r="U1333" i="3"/>
  <c r="U1332" i="3"/>
  <c r="U1331" i="3"/>
  <c r="U1330" i="3"/>
  <c r="U1329" i="3"/>
  <c r="U1328" i="3"/>
  <c r="U1327" i="3"/>
  <c r="U1326" i="3"/>
  <c r="U1325" i="3"/>
  <c r="U1324" i="3"/>
  <c r="U1323" i="3"/>
  <c r="U1322" i="3"/>
  <c r="U1321" i="3"/>
  <c r="U1320" i="3"/>
  <c r="U1319" i="3"/>
  <c r="U1318" i="3"/>
  <c r="U1317" i="3"/>
  <c r="U1316" i="3"/>
  <c r="U1315" i="3"/>
  <c r="U1314" i="3"/>
  <c r="U1313" i="3"/>
  <c r="U1312" i="3"/>
  <c r="U1311" i="3"/>
  <c r="U1310" i="3"/>
  <c r="U1309" i="3"/>
  <c r="U1308" i="3"/>
  <c r="U1307" i="3"/>
  <c r="U1306" i="3"/>
  <c r="U1305" i="3"/>
  <c r="U1304" i="3"/>
  <c r="U1303" i="3"/>
  <c r="U1302" i="3"/>
  <c r="U1301" i="3"/>
  <c r="U1300" i="3"/>
  <c r="U1299" i="3"/>
  <c r="U1298" i="3"/>
  <c r="U1297" i="3"/>
  <c r="U1296" i="3"/>
  <c r="U1295" i="3"/>
  <c r="U1294" i="3"/>
  <c r="U1293" i="3"/>
  <c r="U1292" i="3"/>
  <c r="U1291" i="3"/>
  <c r="U1290" i="3"/>
  <c r="U1289" i="3"/>
  <c r="U1288" i="3"/>
  <c r="U1287" i="3"/>
  <c r="U1286" i="3"/>
  <c r="U1285" i="3"/>
  <c r="U1284" i="3"/>
  <c r="U1283" i="3"/>
  <c r="U1282" i="3"/>
  <c r="U1281" i="3"/>
  <c r="U1280" i="3"/>
  <c r="U1279" i="3"/>
  <c r="U1278" i="3"/>
  <c r="U1277" i="3"/>
  <c r="U1276" i="3"/>
  <c r="U1275" i="3"/>
  <c r="U1274" i="3"/>
  <c r="U1273" i="3"/>
  <c r="U1272" i="3"/>
  <c r="U1271" i="3"/>
  <c r="U1270" i="3"/>
  <c r="U1269" i="3"/>
  <c r="U1268" i="3"/>
  <c r="U1267" i="3"/>
  <c r="U1266" i="3"/>
  <c r="U1265" i="3"/>
  <c r="U1264" i="3"/>
  <c r="U1263" i="3"/>
  <c r="U1262" i="3"/>
  <c r="U1261" i="3"/>
  <c r="U1260" i="3"/>
  <c r="U1259" i="3"/>
  <c r="U1258" i="3"/>
  <c r="U1257" i="3"/>
  <c r="U1256" i="3"/>
  <c r="U1255" i="3"/>
  <c r="U1254" i="3"/>
  <c r="U1253" i="3"/>
  <c r="U1252" i="3"/>
  <c r="U1251" i="3"/>
  <c r="U1250" i="3"/>
  <c r="U1249" i="3"/>
  <c r="U1248" i="3"/>
  <c r="U1247" i="3"/>
  <c r="U1246" i="3"/>
  <c r="U1245" i="3"/>
  <c r="U1244" i="3"/>
  <c r="U1243" i="3"/>
  <c r="U1242" i="3"/>
  <c r="U1241" i="3"/>
  <c r="U1240" i="3"/>
  <c r="U1239" i="3"/>
  <c r="U1238" i="3"/>
  <c r="U1237" i="3"/>
  <c r="U1236" i="3"/>
  <c r="U1235" i="3"/>
  <c r="U1234" i="3"/>
  <c r="U1233" i="3"/>
  <c r="U1232" i="3"/>
  <c r="U1231" i="3"/>
  <c r="U1230" i="3"/>
  <c r="U1229" i="3"/>
  <c r="U1228" i="3"/>
  <c r="U1227" i="3"/>
  <c r="U1226" i="3"/>
  <c r="U1225" i="3"/>
  <c r="U1224" i="3"/>
  <c r="U1223" i="3"/>
  <c r="U1222" i="3"/>
  <c r="U1221" i="3"/>
  <c r="U1220" i="3"/>
  <c r="U1219" i="3"/>
  <c r="U1218" i="3"/>
  <c r="U1217" i="3"/>
  <c r="U1216" i="3"/>
  <c r="U1215" i="3"/>
  <c r="U1214" i="3"/>
  <c r="U1213" i="3"/>
  <c r="U1212" i="3"/>
  <c r="U1211" i="3"/>
  <c r="U1210" i="3"/>
  <c r="U1209" i="3"/>
  <c r="U1208" i="3"/>
  <c r="U1207" i="3"/>
  <c r="U1206" i="3"/>
  <c r="U1205" i="3"/>
  <c r="U1204" i="3"/>
  <c r="U1203" i="3"/>
  <c r="U1202" i="3"/>
  <c r="U1201" i="3"/>
  <c r="U1200" i="3"/>
  <c r="U1199" i="3"/>
  <c r="U1198" i="3"/>
  <c r="U1197" i="3"/>
  <c r="U1196" i="3"/>
  <c r="U1195" i="3"/>
  <c r="U1194" i="3"/>
  <c r="U1193" i="3"/>
  <c r="U1192" i="3"/>
  <c r="U1191" i="3"/>
  <c r="U1190" i="3"/>
  <c r="U1189" i="3"/>
  <c r="U1188" i="3"/>
  <c r="U1187" i="3"/>
  <c r="U1186" i="3"/>
  <c r="U1185" i="3"/>
  <c r="U1184" i="3"/>
  <c r="U1183" i="3"/>
  <c r="U1182" i="3"/>
  <c r="U1181" i="3"/>
  <c r="U1180" i="3"/>
  <c r="U1179" i="3"/>
  <c r="U1178" i="3"/>
  <c r="U1177" i="3"/>
  <c r="U1176" i="3"/>
  <c r="U1175" i="3"/>
  <c r="U1174" i="3"/>
  <c r="U1173" i="3"/>
  <c r="U1172" i="3"/>
  <c r="U1171" i="3"/>
  <c r="U1170" i="3"/>
  <c r="U1169" i="3"/>
  <c r="U1168" i="3"/>
  <c r="U1167" i="3"/>
  <c r="U1166" i="3"/>
  <c r="U1165" i="3"/>
  <c r="U1164" i="3"/>
  <c r="U1163" i="3"/>
  <c r="U1162" i="3"/>
  <c r="U1161" i="3"/>
  <c r="U1160" i="3"/>
  <c r="U1159" i="3"/>
  <c r="U1158" i="3"/>
  <c r="U1157" i="3"/>
  <c r="U1156" i="3"/>
  <c r="U1155" i="3"/>
  <c r="U1154" i="3"/>
  <c r="U1153" i="3"/>
  <c r="U1152" i="3"/>
  <c r="U1151" i="3"/>
  <c r="U1150" i="3"/>
  <c r="U1149" i="3"/>
  <c r="U1148" i="3"/>
  <c r="U1147" i="3"/>
  <c r="U1146" i="3"/>
  <c r="U1145" i="3"/>
  <c r="U1144" i="3"/>
  <c r="U1143" i="3"/>
  <c r="U1142" i="3"/>
  <c r="U1141" i="3"/>
  <c r="U1140" i="3"/>
  <c r="U1139" i="3"/>
  <c r="U1138" i="3"/>
  <c r="U1137" i="3"/>
  <c r="U1136" i="3"/>
  <c r="U1135" i="3"/>
  <c r="U1134" i="3"/>
  <c r="U1133" i="3"/>
  <c r="U1132" i="3"/>
  <c r="U1131" i="3"/>
  <c r="U1130" i="3"/>
  <c r="U1129" i="3"/>
  <c r="U1128" i="3"/>
  <c r="U1127" i="3"/>
  <c r="U1126" i="3"/>
  <c r="U1125" i="3"/>
  <c r="U1124" i="3"/>
  <c r="U1123" i="3"/>
  <c r="U1122" i="3"/>
  <c r="U1121" i="3"/>
  <c r="U1120" i="3"/>
  <c r="U1119" i="3"/>
  <c r="U1118" i="3"/>
  <c r="U1117" i="3"/>
  <c r="U1116" i="3"/>
  <c r="U1115" i="3"/>
  <c r="U1114" i="3"/>
  <c r="U1113" i="3"/>
  <c r="U1112" i="3"/>
  <c r="U1111" i="3"/>
  <c r="U1110" i="3"/>
  <c r="U1109" i="3"/>
  <c r="U1108" i="3"/>
  <c r="U1107" i="3"/>
  <c r="U1106" i="3"/>
  <c r="U1105" i="3"/>
  <c r="U1104" i="3"/>
  <c r="U1103" i="3"/>
  <c r="U1102" i="3"/>
  <c r="U1101" i="3"/>
  <c r="U1100" i="3"/>
  <c r="U1099" i="3"/>
  <c r="U1098" i="3"/>
  <c r="U1097" i="3"/>
  <c r="U1096" i="3"/>
  <c r="U1095" i="3"/>
  <c r="U1094" i="3"/>
  <c r="U1093" i="3"/>
  <c r="U1092" i="3"/>
  <c r="U1091" i="3"/>
  <c r="U1090" i="3"/>
  <c r="U1089" i="3"/>
  <c r="U1088" i="3"/>
  <c r="U1087" i="3"/>
  <c r="U1086" i="3"/>
  <c r="U1085" i="3"/>
  <c r="U1084" i="3"/>
  <c r="U1083" i="3"/>
  <c r="U1082" i="3"/>
  <c r="U1081" i="3"/>
  <c r="U1080" i="3"/>
  <c r="U1079" i="3"/>
  <c r="U1078" i="3"/>
  <c r="U1077" i="3"/>
  <c r="U1076" i="3"/>
  <c r="U1075" i="3"/>
  <c r="U1074" i="3"/>
  <c r="U1073" i="3"/>
  <c r="U1072" i="3"/>
  <c r="U1071" i="3"/>
  <c r="U1070" i="3"/>
  <c r="U1069" i="3"/>
  <c r="U1068" i="3"/>
  <c r="U1067" i="3"/>
  <c r="U1066" i="3"/>
  <c r="U1065" i="3"/>
  <c r="U1064" i="3"/>
  <c r="U1063" i="3"/>
  <c r="U1062" i="3"/>
  <c r="U1061" i="3"/>
  <c r="U1060" i="3"/>
  <c r="U1059" i="3"/>
  <c r="U1058" i="3"/>
  <c r="U1057" i="3"/>
  <c r="U1056" i="3"/>
  <c r="U1055" i="3"/>
  <c r="U1054" i="3"/>
  <c r="U1053" i="3"/>
  <c r="U1052" i="3"/>
  <c r="U1051" i="3"/>
  <c r="U1050" i="3"/>
  <c r="U1049" i="3"/>
  <c r="U1048" i="3"/>
  <c r="U1047" i="3"/>
  <c r="U1046" i="3"/>
  <c r="U1045" i="3"/>
  <c r="U1044" i="3"/>
  <c r="U1043" i="3"/>
  <c r="U1042" i="3"/>
  <c r="U1041" i="3"/>
  <c r="U1040" i="3"/>
  <c r="U1039" i="3"/>
  <c r="U1038" i="3"/>
  <c r="U1037" i="3"/>
  <c r="U1036" i="3"/>
  <c r="U1035" i="3"/>
  <c r="U1034" i="3"/>
  <c r="U1033" i="3"/>
  <c r="U1032" i="3"/>
  <c r="U1031" i="3"/>
  <c r="U1030" i="3"/>
  <c r="U1029" i="3"/>
  <c r="U1028" i="3"/>
  <c r="U1027" i="3"/>
  <c r="U1026" i="3"/>
  <c r="U1025" i="3"/>
  <c r="U1024" i="3"/>
  <c r="U1023" i="3"/>
  <c r="U1022" i="3"/>
  <c r="U1021" i="3"/>
  <c r="U1020" i="3"/>
  <c r="U1019" i="3"/>
  <c r="U1018" i="3"/>
  <c r="U1017" i="3"/>
  <c r="U1016" i="3"/>
  <c r="U1015" i="3"/>
  <c r="U1014" i="3"/>
  <c r="U1013" i="3"/>
  <c r="U1012" i="3"/>
  <c r="U1011" i="3"/>
  <c r="U1010" i="3"/>
  <c r="U1009" i="3"/>
  <c r="U1008" i="3"/>
  <c r="U1007" i="3"/>
  <c r="U1006" i="3"/>
  <c r="U1005" i="3"/>
  <c r="U1004" i="3"/>
  <c r="U1003" i="3"/>
  <c r="U1002" i="3"/>
  <c r="U1001" i="3"/>
  <c r="U1000" i="3"/>
  <c r="U999" i="3"/>
  <c r="U998" i="3"/>
  <c r="U997" i="3"/>
  <c r="U996" i="3"/>
  <c r="U995" i="3"/>
  <c r="U994" i="3"/>
  <c r="U993" i="3"/>
  <c r="U992" i="3"/>
  <c r="U991" i="3"/>
  <c r="U990" i="3"/>
  <c r="U989" i="3"/>
  <c r="U988" i="3"/>
  <c r="U987" i="3"/>
  <c r="U986" i="3"/>
  <c r="U985" i="3"/>
  <c r="U984" i="3"/>
  <c r="U983" i="3"/>
  <c r="U982" i="3"/>
  <c r="U981" i="3"/>
  <c r="U980" i="3"/>
  <c r="U979" i="3"/>
  <c r="U978" i="3"/>
  <c r="U977" i="3"/>
  <c r="U976" i="3"/>
  <c r="U975" i="3"/>
  <c r="U974" i="3"/>
  <c r="U973" i="3"/>
  <c r="U972" i="3"/>
  <c r="U971" i="3"/>
  <c r="U970" i="3"/>
  <c r="U969" i="3"/>
  <c r="U968" i="3"/>
  <c r="U967" i="3"/>
  <c r="U966" i="3"/>
  <c r="U965" i="3"/>
  <c r="U964" i="3"/>
  <c r="U963" i="3"/>
  <c r="U962" i="3"/>
  <c r="U961" i="3"/>
  <c r="U960" i="3"/>
  <c r="U959" i="3"/>
  <c r="U958" i="3"/>
  <c r="U957" i="3"/>
  <c r="U956" i="3"/>
  <c r="U955" i="3"/>
  <c r="U954" i="3"/>
  <c r="U953" i="3"/>
  <c r="U952" i="3"/>
  <c r="U951" i="3"/>
  <c r="U950" i="3"/>
  <c r="U949" i="3"/>
  <c r="U948" i="3"/>
  <c r="U947" i="3"/>
  <c r="U946" i="3"/>
  <c r="U945" i="3"/>
  <c r="U944" i="3"/>
  <c r="U943" i="3"/>
  <c r="U942" i="3"/>
  <c r="U941" i="3"/>
  <c r="U940" i="3"/>
  <c r="U939" i="3"/>
  <c r="U938" i="3"/>
  <c r="U937" i="3"/>
  <c r="U936" i="3"/>
  <c r="U935" i="3"/>
  <c r="U934" i="3"/>
  <c r="U933" i="3"/>
  <c r="U932" i="3"/>
  <c r="U931" i="3"/>
  <c r="U930" i="3"/>
  <c r="U929" i="3"/>
  <c r="U928" i="3"/>
  <c r="U927" i="3"/>
  <c r="U926" i="3"/>
  <c r="U925" i="3"/>
  <c r="U924" i="3"/>
  <c r="U923" i="3"/>
  <c r="U922" i="3"/>
  <c r="U921" i="3"/>
  <c r="U920" i="3"/>
  <c r="U919" i="3"/>
  <c r="U918" i="3"/>
  <c r="U917" i="3"/>
  <c r="U916" i="3"/>
  <c r="U915" i="3"/>
  <c r="U914" i="3"/>
  <c r="U913" i="3"/>
  <c r="U912" i="3"/>
  <c r="U911" i="3"/>
  <c r="U910" i="3"/>
  <c r="U909" i="3"/>
  <c r="U908" i="3"/>
  <c r="U907" i="3"/>
  <c r="U906" i="3"/>
  <c r="U905" i="3"/>
  <c r="U904" i="3"/>
  <c r="U903" i="3"/>
  <c r="U902" i="3"/>
  <c r="U901" i="3"/>
  <c r="U900" i="3"/>
  <c r="U899" i="3"/>
  <c r="U898" i="3"/>
  <c r="U897" i="3"/>
  <c r="U896" i="3"/>
  <c r="U895" i="3"/>
  <c r="U894" i="3"/>
  <c r="U893" i="3"/>
  <c r="U892" i="3"/>
  <c r="U891" i="3"/>
  <c r="U890" i="3"/>
  <c r="U889" i="3"/>
  <c r="U888" i="3"/>
  <c r="U887" i="3"/>
  <c r="U886" i="3"/>
  <c r="U885" i="3"/>
  <c r="U884" i="3"/>
  <c r="U883" i="3"/>
  <c r="U882" i="3"/>
  <c r="U881" i="3"/>
  <c r="U880" i="3"/>
  <c r="U879" i="3"/>
  <c r="U878" i="3"/>
  <c r="U877" i="3"/>
  <c r="U876" i="3"/>
  <c r="U875" i="3"/>
  <c r="U874" i="3"/>
  <c r="U873" i="3"/>
  <c r="U872" i="3"/>
  <c r="U871" i="3"/>
  <c r="U870" i="3"/>
  <c r="U869" i="3"/>
  <c r="U868" i="3"/>
  <c r="U867" i="3"/>
  <c r="U866" i="3"/>
  <c r="U865" i="3"/>
  <c r="U864" i="3"/>
  <c r="U863" i="3"/>
  <c r="U862" i="3"/>
  <c r="U861" i="3"/>
  <c r="U860" i="3"/>
  <c r="U859" i="3"/>
  <c r="U858" i="3"/>
  <c r="U857" i="3"/>
  <c r="U856" i="3"/>
  <c r="U855" i="3"/>
  <c r="U854" i="3"/>
  <c r="U853" i="3"/>
  <c r="U852" i="3"/>
  <c r="U851" i="3"/>
  <c r="U850" i="3"/>
  <c r="U849" i="3"/>
  <c r="U848" i="3"/>
  <c r="U847" i="3"/>
  <c r="U846" i="3"/>
  <c r="U845" i="3"/>
  <c r="U844" i="3"/>
  <c r="U843" i="3"/>
  <c r="U842" i="3"/>
  <c r="U841" i="3"/>
  <c r="U840" i="3"/>
  <c r="U839" i="3"/>
  <c r="U838" i="3"/>
  <c r="U837" i="3"/>
  <c r="U836" i="3"/>
  <c r="U835" i="3"/>
  <c r="U834" i="3"/>
  <c r="U833" i="3"/>
  <c r="U832" i="3"/>
  <c r="U831" i="3"/>
  <c r="U830" i="3"/>
  <c r="U829" i="3"/>
  <c r="U828" i="3"/>
  <c r="U827" i="3"/>
  <c r="U826" i="3"/>
  <c r="U825" i="3"/>
  <c r="U824" i="3"/>
  <c r="U823" i="3"/>
  <c r="U822" i="3"/>
  <c r="U821" i="3"/>
  <c r="U820" i="3"/>
  <c r="U819" i="3"/>
  <c r="U818" i="3"/>
  <c r="U817" i="3"/>
  <c r="U816" i="3"/>
  <c r="U815" i="3"/>
  <c r="U814" i="3"/>
  <c r="U813" i="3"/>
  <c r="U812" i="3"/>
  <c r="U811" i="3"/>
  <c r="U810" i="3"/>
  <c r="U809" i="3"/>
  <c r="U808" i="3"/>
  <c r="U807" i="3"/>
  <c r="U806" i="3"/>
  <c r="U805" i="3"/>
  <c r="U804" i="3"/>
  <c r="U803" i="3"/>
  <c r="U802" i="3"/>
  <c r="U801" i="3"/>
  <c r="U800" i="3"/>
  <c r="U799" i="3"/>
  <c r="U798" i="3"/>
  <c r="U797" i="3"/>
  <c r="U796" i="3"/>
  <c r="U795" i="3"/>
  <c r="U794" i="3"/>
  <c r="U793" i="3"/>
  <c r="U792" i="3"/>
  <c r="U791" i="3"/>
  <c r="U790" i="3"/>
  <c r="U789" i="3"/>
  <c r="U788" i="3"/>
  <c r="U787" i="3"/>
  <c r="U786" i="3"/>
  <c r="U785" i="3"/>
  <c r="U784" i="3"/>
  <c r="U783" i="3"/>
  <c r="U782" i="3"/>
  <c r="U781" i="3"/>
  <c r="U780" i="3"/>
  <c r="U779" i="3"/>
  <c r="U778" i="3"/>
  <c r="U777" i="3"/>
  <c r="U776" i="3"/>
  <c r="U775" i="3"/>
  <c r="U774" i="3"/>
  <c r="U773" i="3"/>
  <c r="U772" i="3"/>
  <c r="U771" i="3"/>
  <c r="U770" i="3"/>
  <c r="U769" i="3"/>
  <c r="U768" i="3"/>
  <c r="U767" i="3"/>
  <c r="U766" i="3"/>
  <c r="U765" i="3"/>
  <c r="U764" i="3"/>
  <c r="U763" i="3"/>
  <c r="U762" i="3"/>
  <c r="U761" i="3"/>
  <c r="U760" i="3"/>
  <c r="U759" i="3"/>
  <c r="U758" i="3"/>
  <c r="U757" i="3"/>
  <c r="U756" i="3"/>
  <c r="U755" i="3"/>
  <c r="U754" i="3"/>
  <c r="U753" i="3"/>
  <c r="U752" i="3"/>
  <c r="U751" i="3"/>
  <c r="U750" i="3"/>
  <c r="U749" i="3"/>
  <c r="U748" i="3"/>
  <c r="U747" i="3"/>
  <c r="U746" i="3"/>
  <c r="U745" i="3"/>
  <c r="U744" i="3"/>
  <c r="U743" i="3"/>
  <c r="U742" i="3"/>
  <c r="U741" i="3"/>
  <c r="U740" i="3"/>
  <c r="U739" i="3"/>
  <c r="U738" i="3"/>
  <c r="U737" i="3"/>
  <c r="U736" i="3"/>
  <c r="U735" i="3"/>
  <c r="U734" i="3"/>
  <c r="U733" i="3"/>
  <c r="U732" i="3"/>
  <c r="U731" i="3"/>
  <c r="U730" i="3"/>
  <c r="U729" i="3"/>
  <c r="U728" i="3"/>
  <c r="U727" i="3"/>
  <c r="U726" i="3"/>
  <c r="U725" i="3"/>
  <c r="U724" i="3"/>
  <c r="U723" i="3"/>
  <c r="U722" i="3"/>
  <c r="U721" i="3"/>
  <c r="U720" i="3"/>
  <c r="U719" i="3"/>
  <c r="U718" i="3"/>
  <c r="U717" i="3"/>
  <c r="U716" i="3"/>
  <c r="U715" i="3"/>
  <c r="U714" i="3"/>
  <c r="U713" i="3"/>
  <c r="U712" i="3"/>
  <c r="U711" i="3"/>
  <c r="U710" i="3"/>
  <c r="U709" i="3"/>
  <c r="U708" i="3"/>
  <c r="U707" i="3"/>
  <c r="U706" i="3"/>
  <c r="U705" i="3"/>
  <c r="U704" i="3"/>
  <c r="U703" i="3"/>
  <c r="U702" i="3"/>
  <c r="U701" i="3"/>
  <c r="U700" i="3"/>
  <c r="U699" i="3"/>
  <c r="U698" i="3"/>
  <c r="U697" i="3"/>
  <c r="U696" i="3"/>
  <c r="U695" i="3"/>
  <c r="U694" i="3"/>
  <c r="U693" i="3"/>
  <c r="U692" i="3"/>
  <c r="U691" i="3"/>
  <c r="U690" i="3"/>
  <c r="U689" i="3"/>
  <c r="U688" i="3"/>
  <c r="U687" i="3"/>
  <c r="U686" i="3"/>
  <c r="U685" i="3"/>
  <c r="U684" i="3"/>
  <c r="U683" i="3"/>
  <c r="U682" i="3"/>
  <c r="U681" i="3"/>
  <c r="U680" i="3"/>
  <c r="U679" i="3"/>
  <c r="U678" i="3"/>
  <c r="U677" i="3"/>
  <c r="U676" i="3"/>
  <c r="U675" i="3"/>
  <c r="U674" i="3"/>
  <c r="U673" i="3"/>
  <c r="U672" i="3"/>
  <c r="U671" i="3"/>
  <c r="U670" i="3"/>
  <c r="U669" i="3"/>
  <c r="U668" i="3"/>
  <c r="U667" i="3"/>
  <c r="U666" i="3"/>
  <c r="U665" i="3"/>
  <c r="U664" i="3"/>
  <c r="U663" i="3"/>
  <c r="U662" i="3"/>
  <c r="U661" i="3"/>
  <c r="U660" i="3"/>
  <c r="U659" i="3"/>
  <c r="U658" i="3"/>
  <c r="U657" i="3"/>
  <c r="U656" i="3"/>
  <c r="U655" i="3"/>
  <c r="U654" i="3"/>
  <c r="U653" i="3"/>
  <c r="U652" i="3"/>
  <c r="U651" i="3"/>
  <c r="U650" i="3"/>
  <c r="U649" i="3"/>
  <c r="U648" i="3"/>
  <c r="U647" i="3"/>
  <c r="U646" i="3"/>
  <c r="U645" i="3"/>
  <c r="U644" i="3"/>
  <c r="U643" i="3"/>
  <c r="U642" i="3"/>
  <c r="U641" i="3"/>
  <c r="U640" i="3"/>
  <c r="U639" i="3"/>
  <c r="U638" i="3"/>
  <c r="U637" i="3"/>
  <c r="U636" i="3"/>
  <c r="U635" i="3"/>
  <c r="U634" i="3"/>
  <c r="U633" i="3"/>
  <c r="U632" i="3"/>
  <c r="U631" i="3"/>
  <c r="U630" i="3"/>
  <c r="U629" i="3"/>
  <c r="U628" i="3"/>
  <c r="U627" i="3"/>
  <c r="U626" i="3"/>
  <c r="U625" i="3"/>
  <c r="U624" i="3"/>
  <c r="U623" i="3"/>
  <c r="U622" i="3"/>
  <c r="U621" i="3"/>
  <c r="U620" i="3"/>
  <c r="U619" i="3"/>
  <c r="U618" i="3"/>
  <c r="U617" i="3"/>
  <c r="U616" i="3"/>
  <c r="U615" i="3"/>
  <c r="U614" i="3"/>
  <c r="U613" i="3"/>
  <c r="U612" i="3"/>
  <c r="U611" i="3"/>
  <c r="U610" i="3"/>
  <c r="U609" i="3"/>
  <c r="U608" i="3"/>
  <c r="U607" i="3"/>
  <c r="U606" i="3"/>
  <c r="U605" i="3"/>
  <c r="U604" i="3"/>
  <c r="U603" i="3"/>
  <c r="U602" i="3"/>
  <c r="U601" i="3"/>
  <c r="U600" i="3"/>
  <c r="U599" i="3"/>
  <c r="U598" i="3"/>
  <c r="U597" i="3"/>
  <c r="U596" i="3"/>
  <c r="U595" i="3"/>
  <c r="U594" i="3"/>
  <c r="U593" i="3"/>
  <c r="U592" i="3"/>
  <c r="U591" i="3"/>
  <c r="U590" i="3"/>
  <c r="U589" i="3"/>
  <c r="U588" i="3"/>
  <c r="U587" i="3"/>
  <c r="U586" i="3"/>
  <c r="U585" i="3"/>
  <c r="U584" i="3"/>
  <c r="U583" i="3"/>
  <c r="U582" i="3"/>
  <c r="U581" i="3"/>
  <c r="U580" i="3"/>
  <c r="U579" i="3"/>
  <c r="U578" i="3"/>
  <c r="U577" i="3"/>
  <c r="U576" i="3"/>
  <c r="U575" i="3"/>
  <c r="U574" i="3"/>
  <c r="U573" i="3"/>
  <c r="U572" i="3"/>
  <c r="U571" i="3"/>
  <c r="U570" i="3"/>
  <c r="U569" i="3"/>
  <c r="U568" i="3"/>
  <c r="U567" i="3"/>
  <c r="U566" i="3"/>
  <c r="U565" i="3"/>
  <c r="U564" i="3"/>
  <c r="U563" i="3"/>
  <c r="U562" i="3"/>
  <c r="U561" i="3"/>
  <c r="U560" i="3"/>
  <c r="U559" i="3"/>
  <c r="U558" i="3"/>
  <c r="U557" i="3"/>
  <c r="U556" i="3"/>
  <c r="U555" i="3"/>
  <c r="U554" i="3"/>
  <c r="U553" i="3"/>
  <c r="U552" i="3"/>
  <c r="U551" i="3"/>
  <c r="U550" i="3"/>
  <c r="U549" i="3"/>
  <c r="U548" i="3"/>
  <c r="U547" i="3"/>
  <c r="U546" i="3"/>
  <c r="U545" i="3"/>
  <c r="U544" i="3"/>
  <c r="U543" i="3"/>
  <c r="U542" i="3"/>
  <c r="U541" i="3"/>
  <c r="U540" i="3"/>
  <c r="U539" i="3"/>
  <c r="U538" i="3"/>
  <c r="U537" i="3"/>
  <c r="U536" i="3"/>
  <c r="U535" i="3"/>
  <c r="U534" i="3"/>
  <c r="U533" i="3"/>
  <c r="U532" i="3"/>
  <c r="U531" i="3"/>
  <c r="U530" i="3"/>
  <c r="U529" i="3"/>
  <c r="U528" i="3"/>
  <c r="U527" i="3"/>
  <c r="U526" i="3"/>
  <c r="U525" i="3"/>
  <c r="U524" i="3"/>
  <c r="U523" i="3"/>
  <c r="U522" i="3"/>
  <c r="U521" i="3"/>
  <c r="U520" i="3"/>
  <c r="U519" i="3"/>
  <c r="U518" i="3"/>
  <c r="U517" i="3"/>
  <c r="U516" i="3"/>
  <c r="U515" i="3"/>
  <c r="U514" i="3"/>
  <c r="U513" i="3"/>
  <c r="U512" i="3"/>
  <c r="U511" i="3"/>
  <c r="U510" i="3"/>
  <c r="U509" i="3"/>
  <c r="U508" i="3"/>
  <c r="U507" i="3"/>
  <c r="U506" i="3"/>
  <c r="U505" i="3"/>
  <c r="U504" i="3"/>
  <c r="U503" i="3"/>
  <c r="U502" i="3"/>
  <c r="U501" i="3"/>
  <c r="U500" i="3"/>
  <c r="U499" i="3"/>
  <c r="U498" i="3"/>
  <c r="U497" i="3"/>
  <c r="U496" i="3"/>
  <c r="U495" i="3"/>
  <c r="U494" i="3"/>
  <c r="U493" i="3"/>
  <c r="U492" i="3"/>
  <c r="U491" i="3"/>
  <c r="U490" i="3"/>
  <c r="U489" i="3"/>
  <c r="U488" i="3"/>
  <c r="U487" i="3"/>
  <c r="U486" i="3"/>
  <c r="U485" i="3"/>
  <c r="U484" i="3"/>
  <c r="U483" i="3"/>
  <c r="U482" i="3"/>
  <c r="U481" i="3"/>
  <c r="U480" i="3"/>
  <c r="U479" i="3"/>
  <c r="U478" i="3"/>
  <c r="U477" i="3"/>
  <c r="U476" i="3"/>
  <c r="U475" i="3"/>
  <c r="U474" i="3"/>
  <c r="U473" i="3"/>
  <c r="U472" i="3"/>
  <c r="U471" i="3"/>
  <c r="U470" i="3"/>
  <c r="U469" i="3"/>
  <c r="U468" i="3"/>
  <c r="U467" i="3"/>
  <c r="U466" i="3"/>
  <c r="U465" i="3"/>
  <c r="U464" i="3"/>
  <c r="U463" i="3"/>
  <c r="U462" i="3"/>
  <c r="U461" i="3"/>
  <c r="U460" i="3"/>
  <c r="U459" i="3"/>
  <c r="U458" i="3"/>
  <c r="U457" i="3"/>
  <c r="U456" i="3"/>
  <c r="U455" i="3"/>
  <c r="U454" i="3"/>
  <c r="U453" i="3"/>
  <c r="U452" i="3"/>
  <c r="U451" i="3"/>
  <c r="U450" i="3"/>
  <c r="U449" i="3"/>
  <c r="U448" i="3"/>
  <c r="U447" i="3"/>
  <c r="U446" i="3"/>
  <c r="U445" i="3"/>
  <c r="U444" i="3"/>
  <c r="U443" i="3"/>
  <c r="U442" i="3"/>
  <c r="U441" i="3"/>
  <c r="U440" i="3"/>
  <c r="U439" i="3"/>
  <c r="U438" i="3"/>
  <c r="U437" i="3"/>
  <c r="U436" i="3"/>
  <c r="U435" i="3"/>
  <c r="U434" i="3"/>
  <c r="U433" i="3"/>
  <c r="U432" i="3"/>
  <c r="U431" i="3"/>
  <c r="U430" i="3"/>
  <c r="U429" i="3"/>
  <c r="U428" i="3"/>
  <c r="U427" i="3"/>
  <c r="U426" i="3"/>
  <c r="U425" i="3"/>
  <c r="U424" i="3"/>
  <c r="U423" i="3"/>
  <c r="U422" i="3"/>
  <c r="U421" i="3"/>
  <c r="U420" i="3"/>
  <c r="U419" i="3"/>
  <c r="U418" i="3"/>
  <c r="U417" i="3"/>
  <c r="U416" i="3"/>
  <c r="U415" i="3"/>
  <c r="U414" i="3"/>
  <c r="U413" i="3"/>
  <c r="U412" i="3"/>
  <c r="U411" i="3"/>
  <c r="U410" i="3"/>
  <c r="U409" i="3"/>
  <c r="U408" i="3"/>
  <c r="U407" i="3"/>
  <c r="U406" i="3"/>
  <c r="U405" i="3"/>
  <c r="U404" i="3"/>
  <c r="U403" i="3"/>
  <c r="U402" i="3"/>
  <c r="U401" i="3"/>
  <c r="U400" i="3"/>
  <c r="U399" i="3"/>
  <c r="U398" i="3"/>
  <c r="U397" i="3"/>
  <c r="U396" i="3"/>
  <c r="U395" i="3"/>
  <c r="U394" i="3"/>
  <c r="U393" i="3"/>
  <c r="U392" i="3"/>
  <c r="U391" i="3"/>
  <c r="U390" i="3"/>
  <c r="U389" i="3"/>
  <c r="U388" i="3"/>
  <c r="U387" i="3"/>
  <c r="U386" i="3"/>
  <c r="U385" i="3"/>
  <c r="U384" i="3"/>
  <c r="U383" i="3"/>
  <c r="U382" i="3"/>
  <c r="U381" i="3"/>
  <c r="U380" i="3"/>
  <c r="U379" i="3"/>
  <c r="U378" i="3"/>
  <c r="U377" i="3"/>
  <c r="U376" i="3"/>
  <c r="U375" i="3"/>
  <c r="U374" i="3"/>
  <c r="U373" i="3"/>
  <c r="U372" i="3"/>
  <c r="U371" i="3"/>
  <c r="U370" i="3"/>
  <c r="U369" i="3"/>
  <c r="U368" i="3"/>
  <c r="U367" i="3"/>
  <c r="U366" i="3"/>
  <c r="U365" i="3"/>
  <c r="U364" i="3"/>
  <c r="U363" i="3"/>
  <c r="U362" i="3"/>
  <c r="U361" i="3"/>
  <c r="U360" i="3"/>
  <c r="U359" i="3"/>
  <c r="U358" i="3"/>
  <c r="U357" i="3"/>
  <c r="U356" i="3"/>
  <c r="U355" i="3"/>
  <c r="U354" i="3"/>
  <c r="U353" i="3"/>
  <c r="U352" i="3"/>
  <c r="U351" i="3"/>
  <c r="U350" i="3"/>
  <c r="U349" i="3"/>
  <c r="U348" i="3"/>
  <c r="U347" i="3"/>
  <c r="U346" i="3"/>
  <c r="U345" i="3"/>
  <c r="U344" i="3"/>
  <c r="U343" i="3"/>
  <c r="U342" i="3"/>
  <c r="U341" i="3"/>
  <c r="U340" i="3"/>
  <c r="U339" i="3"/>
  <c r="U338" i="3"/>
  <c r="U337" i="3"/>
  <c r="U336" i="3"/>
  <c r="U335" i="3"/>
  <c r="U334" i="3"/>
  <c r="U333" i="3"/>
  <c r="U332" i="3"/>
  <c r="U331" i="3"/>
  <c r="U330" i="3"/>
  <c r="U329" i="3"/>
  <c r="U328" i="3"/>
  <c r="U327" i="3"/>
  <c r="U326" i="3"/>
  <c r="U325" i="3"/>
  <c r="U324" i="3"/>
  <c r="U323" i="3"/>
  <c r="U322" i="3"/>
  <c r="U321" i="3"/>
  <c r="U320" i="3"/>
  <c r="U319" i="3"/>
  <c r="U318" i="3"/>
  <c r="U317" i="3"/>
  <c r="U316" i="3"/>
  <c r="U315" i="3"/>
  <c r="U314" i="3"/>
  <c r="U313" i="3"/>
  <c r="U312" i="3"/>
  <c r="U311" i="3"/>
  <c r="U310" i="3"/>
  <c r="U309" i="3"/>
  <c r="U308" i="3"/>
  <c r="U307" i="3"/>
  <c r="U306" i="3"/>
  <c r="U305" i="3"/>
  <c r="U304" i="3"/>
  <c r="U303" i="3"/>
  <c r="U302" i="3"/>
  <c r="U301" i="3"/>
  <c r="U300" i="3"/>
  <c r="U299" i="3"/>
  <c r="U298" i="3"/>
  <c r="U297" i="3"/>
  <c r="U296" i="3"/>
  <c r="U295" i="3"/>
  <c r="U294" i="3"/>
  <c r="U293" i="3"/>
  <c r="U292" i="3"/>
  <c r="U291" i="3"/>
  <c r="U290" i="3"/>
  <c r="U289" i="3"/>
  <c r="U288" i="3"/>
  <c r="U287" i="3"/>
  <c r="U286" i="3"/>
  <c r="U285" i="3"/>
  <c r="U284" i="3"/>
  <c r="U283" i="3"/>
  <c r="U282" i="3"/>
  <c r="U281" i="3"/>
  <c r="U280" i="3"/>
  <c r="U279" i="3"/>
  <c r="U278" i="3"/>
  <c r="U277" i="3"/>
  <c r="U276" i="3"/>
  <c r="U275" i="3"/>
  <c r="U274" i="3"/>
  <c r="U273" i="3"/>
  <c r="U272" i="3"/>
  <c r="U271" i="3"/>
  <c r="U270" i="3"/>
  <c r="U269" i="3"/>
  <c r="U268" i="3"/>
  <c r="U267" i="3"/>
  <c r="U266" i="3"/>
  <c r="U265" i="3"/>
  <c r="U264" i="3"/>
  <c r="U263" i="3"/>
  <c r="U262" i="3"/>
  <c r="U261" i="3"/>
  <c r="U260" i="3"/>
  <c r="U259" i="3"/>
  <c r="U258" i="3"/>
  <c r="U257" i="3"/>
  <c r="U256" i="3"/>
  <c r="U255" i="3"/>
  <c r="U254" i="3"/>
  <c r="U253" i="3"/>
  <c r="U252" i="3"/>
  <c r="U251" i="3"/>
  <c r="U250" i="3"/>
  <c r="U249" i="3"/>
  <c r="U248" i="3"/>
  <c r="U247" i="3"/>
  <c r="U246" i="3"/>
  <c r="U245" i="3"/>
  <c r="U244" i="3"/>
  <c r="U243" i="3"/>
  <c r="U242" i="3"/>
  <c r="U241" i="3"/>
  <c r="U240" i="3"/>
  <c r="U239" i="3"/>
  <c r="U238" i="3"/>
  <c r="U237" i="3"/>
  <c r="U236" i="3"/>
  <c r="U235" i="3"/>
  <c r="U234" i="3"/>
  <c r="U233" i="3"/>
  <c r="U232" i="3"/>
  <c r="U231" i="3"/>
  <c r="U230" i="3"/>
  <c r="U229" i="3"/>
  <c r="U228" i="3"/>
  <c r="U227" i="3"/>
  <c r="U226" i="3"/>
  <c r="U225" i="3"/>
  <c r="U224" i="3"/>
  <c r="U223" i="3"/>
  <c r="U222" i="3"/>
  <c r="U221" i="3"/>
  <c r="U220" i="3"/>
  <c r="U219" i="3"/>
  <c r="U218" i="3"/>
  <c r="U217" i="3"/>
  <c r="U216" i="3"/>
  <c r="U215" i="3"/>
  <c r="U214" i="3"/>
  <c r="U213" i="3"/>
  <c r="U212" i="3"/>
  <c r="U211" i="3"/>
  <c r="U210" i="3"/>
  <c r="U209" i="3"/>
  <c r="U208" i="3"/>
  <c r="U207" i="3"/>
  <c r="U206" i="3"/>
  <c r="U205" i="3"/>
  <c r="U204" i="3"/>
  <c r="U203" i="3"/>
  <c r="U202" i="3"/>
  <c r="U201" i="3"/>
  <c r="U200" i="3"/>
  <c r="U199" i="3"/>
  <c r="U198" i="3"/>
  <c r="U197" i="3"/>
  <c r="U196" i="3"/>
  <c r="U195" i="3"/>
  <c r="U194" i="3"/>
  <c r="U193" i="3"/>
  <c r="U192" i="3"/>
  <c r="U191" i="3"/>
  <c r="U190" i="3"/>
  <c r="U189" i="3"/>
  <c r="U188" i="3"/>
  <c r="U187" i="3"/>
  <c r="U186" i="3"/>
  <c r="U185" i="3"/>
  <c r="U184" i="3"/>
  <c r="U183" i="3"/>
  <c r="U182" i="3"/>
  <c r="U181" i="3"/>
  <c r="U180" i="3"/>
  <c r="U179" i="3"/>
  <c r="U178" i="3"/>
  <c r="U177" i="3"/>
  <c r="U176" i="3"/>
  <c r="U175" i="3"/>
  <c r="U174" i="3"/>
  <c r="U173" i="3"/>
  <c r="U172" i="3"/>
  <c r="U171" i="3"/>
  <c r="U170" i="3"/>
  <c r="U169" i="3"/>
  <c r="U168" i="3"/>
  <c r="U167" i="3"/>
  <c r="U166" i="3"/>
  <c r="U165" i="3"/>
  <c r="U164" i="3"/>
  <c r="U163" i="3"/>
  <c r="U162" i="3"/>
  <c r="U161" i="3"/>
  <c r="U160" i="3"/>
  <c r="U159" i="3"/>
  <c r="U158" i="3"/>
  <c r="U157" i="3"/>
  <c r="U156" i="3"/>
  <c r="U155" i="3"/>
  <c r="U154" i="3"/>
  <c r="U153" i="3"/>
  <c r="U152" i="3"/>
  <c r="U151" i="3"/>
  <c r="U150" i="3"/>
  <c r="U149" i="3"/>
  <c r="U148" i="3"/>
  <c r="U147" i="3"/>
  <c r="U146" i="3"/>
  <c r="U145" i="3"/>
  <c r="U144" i="3"/>
  <c r="U143" i="3"/>
  <c r="U142" i="3"/>
  <c r="U141" i="3"/>
  <c r="U140" i="3"/>
  <c r="U139" i="3"/>
  <c r="U138" i="3"/>
  <c r="U137" i="3"/>
  <c r="U136" i="3"/>
  <c r="U135" i="3"/>
  <c r="U134" i="3"/>
  <c r="U133" i="3"/>
  <c r="U132" i="3"/>
  <c r="U131" i="3"/>
  <c r="U130" i="3"/>
  <c r="U129" i="3"/>
  <c r="U128" i="3"/>
  <c r="U127" i="3"/>
  <c r="U126" i="3"/>
  <c r="U125" i="3"/>
  <c r="U124" i="3"/>
  <c r="U123" i="3"/>
  <c r="U122" i="3"/>
  <c r="U121" i="3"/>
  <c r="U120" i="3"/>
  <c r="U119" i="3"/>
  <c r="U118" i="3"/>
  <c r="U117" i="3"/>
  <c r="U116" i="3"/>
  <c r="U115" i="3"/>
  <c r="U114" i="3"/>
  <c r="U113" i="3"/>
  <c r="U112" i="3"/>
  <c r="U111" i="3"/>
  <c r="U110" i="3"/>
  <c r="U109" i="3"/>
  <c r="U108" i="3"/>
  <c r="U107" i="3"/>
  <c r="U106" i="3"/>
  <c r="U105" i="3"/>
  <c r="U104" i="3"/>
  <c r="U103" i="3"/>
  <c r="U102" i="3"/>
  <c r="U101" i="3"/>
  <c r="U100" i="3"/>
  <c r="U99" i="3"/>
  <c r="U98" i="3"/>
  <c r="U97" i="3"/>
  <c r="U96" i="3"/>
  <c r="U95" i="3"/>
  <c r="U94" i="3"/>
  <c r="U93" i="3"/>
  <c r="U92" i="3"/>
  <c r="U91" i="3"/>
  <c r="U90" i="3"/>
  <c r="U89" i="3"/>
  <c r="U88" i="3"/>
  <c r="U87" i="3"/>
  <c r="U86" i="3"/>
  <c r="U85" i="3"/>
  <c r="U84" i="3"/>
  <c r="U83" i="3"/>
  <c r="U82" i="3"/>
  <c r="U81" i="3"/>
  <c r="U80" i="3"/>
  <c r="U79" i="3"/>
  <c r="U78" i="3"/>
  <c r="U77" i="3"/>
  <c r="U76" i="3"/>
  <c r="U75" i="3"/>
  <c r="U74" i="3"/>
  <c r="U73" i="3"/>
  <c r="U72" i="3"/>
  <c r="U71" i="3"/>
  <c r="U70" i="3"/>
  <c r="U69" i="3"/>
  <c r="U68" i="3"/>
  <c r="U67" i="3"/>
  <c r="U66" i="3"/>
  <c r="U65" i="3"/>
  <c r="U64" i="3"/>
  <c r="U63" i="3"/>
  <c r="U62" i="3"/>
  <c r="U61" i="3"/>
  <c r="U60" i="3"/>
  <c r="U59" i="3"/>
  <c r="U58" i="3"/>
  <c r="U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2" i="3"/>
  <c r="U11" i="3"/>
  <c r="U10" i="3"/>
  <c r="U9" i="3"/>
  <c r="U8" i="3"/>
  <c r="U7" i="3"/>
  <c r="U6" i="3"/>
  <c r="U5" i="3"/>
  <c r="U3" i="3"/>
  <c r="U2" i="3"/>
  <c r="Q598" i="3" l="1"/>
  <c r="Q1702" i="3"/>
  <c r="Q1318" i="3"/>
  <c r="Q3223" i="3"/>
  <c r="Q3454" i="3"/>
  <c r="Q259" i="3"/>
  <c r="Q267" i="3"/>
  <c r="Q1188" i="3"/>
  <c r="Q908" i="3"/>
  <c r="Q26" i="3"/>
  <c r="Q2589" i="3"/>
  <c r="Q898" i="3"/>
  <c r="Q1420" i="3"/>
  <c r="Q1419" i="3"/>
  <c r="Q664" i="3"/>
  <c r="Q158" i="3"/>
  <c r="Q2438" i="3"/>
  <c r="Q1792" i="3"/>
  <c r="Q1747" i="3"/>
  <c r="Q928" i="3"/>
  <c r="Q1771" i="3"/>
  <c r="Q2437" i="3"/>
  <c r="Q218" i="3"/>
  <c r="Q3453" i="3"/>
  <c r="Q2631" i="3"/>
  <c r="Q1561" i="3"/>
  <c r="Q1144" i="3"/>
  <c r="Q24" i="3"/>
  <c r="Q1352" i="3"/>
  <c r="Q2033" i="3"/>
  <c r="Q1290" i="3"/>
  <c r="Q2392" i="3"/>
  <c r="Q3414" i="3"/>
  <c r="Q3074" i="3"/>
  <c r="Q1759" i="3"/>
  <c r="Q1288" i="3"/>
  <c r="Q461" i="3"/>
  <c r="Q3073" i="3"/>
  <c r="Q2171" i="3"/>
  <c r="Q2341" i="3"/>
  <c r="Q2047" i="3"/>
  <c r="Q1897" i="3"/>
  <c r="Q2162" i="3"/>
  <c r="Q348" i="3"/>
  <c r="Q673" i="3"/>
  <c r="Q2636" i="3"/>
  <c r="Q983" i="3"/>
  <c r="Q2280" i="3"/>
  <c r="Q3222" i="3"/>
  <c r="Q2634" i="3"/>
  <c r="Q2538" i="3"/>
  <c r="Q2633" i="3"/>
  <c r="Q2635" i="3"/>
  <c r="Q1261" i="3"/>
  <c r="Q1582" i="3"/>
  <c r="Q2006" i="3"/>
  <c r="Q967" i="3"/>
  <c r="Q894" i="3"/>
  <c r="Q1359" i="3"/>
  <c r="Q1584" i="3"/>
  <c r="Q1580" i="3"/>
  <c r="Q2342" i="3"/>
  <c r="Q883" i="3"/>
  <c r="Q770" i="3"/>
  <c r="Q87" i="3"/>
  <c r="Q1431" i="3"/>
  <c r="Q449" i="3"/>
  <c r="Q1579" i="3"/>
  <c r="Q530" i="3"/>
  <c r="Q1129" i="3"/>
  <c r="Q797" i="3"/>
  <c r="Q1587" i="3"/>
  <c r="Q3072" i="3"/>
  <c r="Q3071" i="3"/>
  <c r="Q360" i="3"/>
  <c r="Q1315" i="3"/>
  <c r="Q674" i="3"/>
  <c r="Q3070" i="3"/>
  <c r="Q580" i="3"/>
  <c r="Q548" i="3"/>
  <c r="Q1586" i="3"/>
  <c r="Q1776" i="3"/>
  <c r="Q701" i="3"/>
  <c r="Q985" i="3"/>
  <c r="Q3221" i="3"/>
  <c r="Q3452" i="3"/>
  <c r="Q1078" i="3"/>
  <c r="Q2168" i="3"/>
  <c r="Q2632" i="3"/>
  <c r="Q270" i="3"/>
  <c r="Q1934" i="3"/>
  <c r="Q1941" i="3"/>
  <c r="Q542" i="3"/>
  <c r="Q1234" i="3"/>
  <c r="Q1004" i="3"/>
  <c r="Q1053" i="3"/>
  <c r="Q1372" i="3"/>
  <c r="Q1408" i="3"/>
  <c r="Q2542" i="3"/>
  <c r="Q2387" i="3"/>
  <c r="Q853" i="3"/>
  <c r="Q534" i="3"/>
  <c r="Q2541" i="3"/>
  <c r="Q3069" i="3"/>
  <c r="Q1538" i="3"/>
  <c r="Q1581" i="3"/>
  <c r="Q1737" i="3"/>
  <c r="Q700" i="3"/>
  <c r="Q281" i="3"/>
  <c r="Q3220" i="3"/>
  <c r="Q2436" i="3"/>
  <c r="Q1803" i="3"/>
  <c r="Q1424" i="3"/>
  <c r="Q2239" i="3"/>
  <c r="Q258" i="3"/>
  <c r="Q2041" i="3"/>
  <c r="Q1187" i="3"/>
  <c r="Q1880" i="3"/>
  <c r="Q470" i="3"/>
  <c r="Q3413" i="3"/>
  <c r="Q964" i="3"/>
  <c r="Q1184" i="3"/>
  <c r="Q3219" i="3"/>
  <c r="Q2590" i="3"/>
  <c r="Q1883" i="3"/>
  <c r="Q1059" i="3"/>
  <c r="Q3068" i="3"/>
  <c r="Q342" i="3"/>
  <c r="Q1882" i="3"/>
  <c r="Q1054" i="3"/>
  <c r="X1054" i="3"/>
  <c r="X1882" i="3"/>
  <c r="X342" i="3"/>
  <c r="X3068" i="3"/>
  <c r="X1059" i="3"/>
  <c r="X1883" i="3"/>
  <c r="X2590" i="3"/>
  <c r="X3219" i="3"/>
  <c r="X1184" i="3"/>
  <c r="X964" i="3"/>
  <c r="X3413" i="3"/>
  <c r="X470" i="3"/>
  <c r="X1880" i="3"/>
  <c r="X1187" i="3"/>
  <c r="X2041" i="3"/>
  <c r="X258" i="3"/>
  <c r="X2239" i="3"/>
  <c r="X1424" i="3"/>
  <c r="X1803" i="3"/>
  <c r="X2436" i="3"/>
  <c r="X3220" i="3"/>
  <c r="X281" i="3"/>
  <c r="X700" i="3"/>
  <c r="X1737" i="3"/>
  <c r="X1581" i="3"/>
  <c r="X1538" i="3"/>
  <c r="X3069" i="3"/>
  <c r="X2541" i="3"/>
  <c r="X534" i="3"/>
  <c r="X853" i="3"/>
  <c r="X2387" i="3"/>
  <c r="X2542" i="3"/>
  <c r="X1408" i="3"/>
  <c r="X1372" i="3"/>
  <c r="X1053" i="3"/>
  <c r="X1004" i="3"/>
  <c r="X1234" i="3"/>
  <c r="X542" i="3"/>
  <c r="X1941" i="3"/>
  <c r="X1934" i="3"/>
  <c r="X270" i="3"/>
  <c r="X2632" i="3"/>
  <c r="X2168" i="3"/>
  <c r="X1078" i="3"/>
  <c r="X3452" i="3"/>
  <c r="X3221" i="3"/>
  <c r="X985" i="3"/>
  <c r="X701" i="3"/>
  <c r="X1776" i="3"/>
  <c r="X1586" i="3"/>
  <c r="X548" i="3"/>
  <c r="X580" i="3"/>
  <c r="X3070" i="3"/>
  <c r="X674" i="3"/>
  <c r="X1315" i="3"/>
  <c r="X360" i="3"/>
  <c r="X3071" i="3"/>
  <c r="X3072" i="3"/>
  <c r="X1587" i="3"/>
  <c r="X797" i="3"/>
  <c r="X1129" i="3"/>
  <c r="X530" i="3"/>
  <c r="X1579" i="3"/>
  <c r="X449" i="3"/>
  <c r="X1431" i="3"/>
  <c r="X87" i="3"/>
  <c r="X770" i="3"/>
  <c r="X883" i="3"/>
  <c r="X2342" i="3"/>
  <c r="X1580" i="3"/>
  <c r="X1584" i="3"/>
  <c r="X1359" i="3"/>
  <c r="X894" i="3"/>
  <c r="X967" i="3"/>
  <c r="X2006" i="3"/>
  <c r="X1582" i="3"/>
  <c r="X1261" i="3"/>
  <c r="X2635" i="3"/>
  <c r="X2633" i="3"/>
  <c r="X2538" i="3"/>
  <c r="X2634" i="3"/>
  <c r="X3222" i="3"/>
  <c r="X2280" i="3"/>
  <c r="X983" i="3"/>
  <c r="X2636" i="3"/>
  <c r="X673" i="3"/>
  <c r="X348" i="3"/>
  <c r="X2162" i="3"/>
  <c r="X1897" i="3"/>
  <c r="X2047" i="3"/>
  <c r="X2341" i="3"/>
  <c r="X2171" i="3"/>
  <c r="X3073" i="3"/>
  <c r="X461" i="3"/>
  <c r="X1288" i="3"/>
  <c r="X1759" i="3"/>
  <c r="X3074" i="3"/>
  <c r="X3414" i="3"/>
  <c r="X2392" i="3"/>
  <c r="X1290" i="3"/>
  <c r="X2033" i="3"/>
  <c r="X1352" i="3"/>
  <c r="X24" i="3"/>
  <c r="X1144" i="3"/>
  <c r="X1561" i="3"/>
  <c r="X2631" i="3"/>
  <c r="X3453" i="3"/>
  <c r="X218" i="3"/>
  <c r="X2437" i="3"/>
  <c r="X1771" i="3"/>
  <c r="X928" i="3"/>
  <c r="X1747" i="3"/>
  <c r="X1792" i="3"/>
  <c r="X2438" i="3"/>
  <c r="X158" i="3"/>
  <c r="X664" i="3"/>
  <c r="X1419" i="3"/>
  <c r="X1420" i="3"/>
  <c r="X898" i="3"/>
  <c r="X2589" i="3"/>
  <c r="X26" i="3"/>
  <c r="X908" i="3"/>
  <c r="X1188" i="3"/>
  <c r="X267" i="3"/>
  <c r="X259" i="3"/>
  <c r="X3454" i="3"/>
  <c r="X3223" i="3"/>
  <c r="X1318" i="3"/>
  <c r="X1702" i="3"/>
  <c r="X598" i="3"/>
  <c r="A1882" i="3"/>
  <c r="A342" i="3"/>
  <c r="A3068" i="3"/>
  <c r="A1059" i="3"/>
  <c r="A1883" i="3"/>
  <c r="A2590" i="3"/>
  <c r="A3219" i="3"/>
  <c r="A1184" i="3"/>
  <c r="A964" i="3"/>
  <c r="A3413" i="3"/>
  <c r="A470" i="3"/>
  <c r="A1880" i="3"/>
  <c r="A1187" i="3"/>
  <c r="A2041" i="3"/>
  <c r="A258" i="3"/>
  <c r="A2239" i="3"/>
  <c r="A1424" i="3"/>
  <c r="A1803" i="3"/>
  <c r="A2436" i="3"/>
  <c r="A3220" i="3"/>
  <c r="A281" i="3"/>
  <c r="A700" i="3"/>
  <c r="A1737" i="3"/>
  <c r="A1581" i="3"/>
  <c r="A1538" i="3"/>
  <c r="A3069" i="3"/>
  <c r="A2541" i="3"/>
  <c r="A534" i="3"/>
  <c r="A853" i="3"/>
  <c r="A2387" i="3"/>
  <c r="A2542" i="3"/>
  <c r="A1408" i="3"/>
  <c r="A1372" i="3"/>
  <c r="A1053" i="3"/>
  <c r="A1004" i="3"/>
  <c r="A1234" i="3"/>
  <c r="A542" i="3"/>
  <c r="A1941" i="3"/>
  <c r="A1934" i="3"/>
  <c r="A270" i="3"/>
  <c r="A2632" i="3"/>
  <c r="A2168" i="3"/>
  <c r="A1078" i="3"/>
  <c r="A3452" i="3"/>
  <c r="A3221" i="3"/>
  <c r="A985" i="3"/>
  <c r="A701" i="3"/>
  <c r="A1776" i="3"/>
  <c r="A1586" i="3"/>
  <c r="A548" i="3"/>
  <c r="A580" i="3"/>
  <c r="A3070" i="3"/>
  <c r="A674" i="3"/>
  <c r="A1315" i="3"/>
  <c r="A360" i="3"/>
  <c r="A3071" i="3"/>
  <c r="A3072" i="3"/>
  <c r="A1587" i="3"/>
  <c r="A797" i="3"/>
  <c r="A1129" i="3"/>
  <c r="A530" i="3"/>
  <c r="A1579" i="3"/>
  <c r="A449" i="3"/>
  <c r="A1431" i="3"/>
  <c r="A87" i="3"/>
  <c r="A770" i="3"/>
  <c r="A883" i="3"/>
  <c r="A2342" i="3"/>
  <c r="A1580" i="3"/>
  <c r="A1584" i="3"/>
  <c r="A1359" i="3"/>
  <c r="A894" i="3"/>
  <c r="A967" i="3"/>
  <c r="A2006" i="3"/>
  <c r="A1582" i="3"/>
  <c r="A1261" i="3"/>
  <c r="A2635" i="3"/>
  <c r="A2633" i="3"/>
  <c r="A2538" i="3"/>
  <c r="A2634" i="3"/>
  <c r="A3222" i="3"/>
  <c r="A2280" i="3"/>
  <c r="A983" i="3"/>
  <c r="A2636" i="3"/>
  <c r="A673" i="3"/>
  <c r="A348" i="3"/>
  <c r="A2162" i="3"/>
  <c r="A1897" i="3"/>
  <c r="A2047" i="3"/>
  <c r="A2341" i="3"/>
  <c r="A2171" i="3"/>
  <c r="A3073" i="3"/>
  <c r="A461" i="3"/>
  <c r="A1288" i="3"/>
  <c r="A1759" i="3"/>
  <c r="A3074" i="3"/>
  <c r="A3414" i="3"/>
  <c r="A2392" i="3"/>
  <c r="A1290" i="3"/>
  <c r="A2033" i="3"/>
  <c r="A1352" i="3"/>
  <c r="A24" i="3"/>
  <c r="A1144" i="3"/>
  <c r="A1561" i="3"/>
  <c r="A2631" i="3"/>
  <c r="A3453" i="3"/>
  <c r="A218" i="3"/>
  <c r="A2437" i="3"/>
  <c r="A1771" i="3"/>
  <c r="A928" i="3"/>
  <c r="A1747" i="3"/>
  <c r="A1792" i="3"/>
  <c r="A2438" i="3"/>
  <c r="A158" i="3"/>
  <c r="A664" i="3"/>
  <c r="A1419" i="3"/>
  <c r="A1420" i="3"/>
  <c r="A898" i="3"/>
  <c r="A2589" i="3"/>
  <c r="A26" i="3"/>
  <c r="A908" i="3"/>
  <c r="A1188" i="3"/>
  <c r="A267" i="3"/>
  <c r="A259" i="3"/>
  <c r="A3454" i="3"/>
  <c r="A3223" i="3"/>
  <c r="A1318" i="3"/>
  <c r="A1702" i="3"/>
  <c r="A598" i="3"/>
  <c r="A1054" i="3"/>
  <c r="X3491" i="3" l="1"/>
  <c r="X3490" i="3"/>
  <c r="X3489" i="3"/>
  <c r="X3488" i="3"/>
  <c r="X3487" i="3"/>
  <c r="X3486" i="3"/>
  <c r="X3485" i="3"/>
  <c r="X3484" i="3"/>
  <c r="X3483" i="3"/>
  <c r="X3482" i="3"/>
  <c r="X3481" i="3"/>
  <c r="X3480" i="3"/>
  <c r="X3479" i="3"/>
  <c r="X3478" i="3"/>
  <c r="X3477" i="3"/>
  <c r="X3476" i="3"/>
  <c r="X3475" i="3"/>
  <c r="X3474" i="3"/>
  <c r="X3473" i="3"/>
  <c r="X3472" i="3"/>
  <c r="X3471" i="3"/>
  <c r="X3470" i="3"/>
  <c r="X3469" i="3"/>
  <c r="X3468" i="3"/>
  <c r="X3467" i="3"/>
  <c r="X3466" i="3"/>
  <c r="X3465" i="3"/>
  <c r="X3464" i="3"/>
  <c r="X3463" i="3"/>
  <c r="X3462" i="3"/>
  <c r="X3461" i="3"/>
  <c r="X3460" i="3"/>
  <c r="X3459" i="3"/>
  <c r="X3458" i="3"/>
  <c r="X3457" i="3"/>
  <c r="X3456" i="3"/>
  <c r="X3455" i="3"/>
  <c r="X3451" i="3"/>
  <c r="X3450" i="3"/>
  <c r="X3449" i="3"/>
  <c r="X3448" i="3"/>
  <c r="X3447" i="3"/>
  <c r="X3446" i="3"/>
  <c r="X3445" i="3"/>
  <c r="X3444" i="3"/>
  <c r="X3443" i="3"/>
  <c r="X3442" i="3"/>
  <c r="X3441" i="3"/>
  <c r="X3440" i="3"/>
  <c r="X3439" i="3"/>
  <c r="X3438" i="3"/>
  <c r="X3437" i="3"/>
  <c r="X3436" i="3"/>
  <c r="X3435" i="3"/>
  <c r="X3434" i="3"/>
  <c r="X3433" i="3"/>
  <c r="X3432" i="3"/>
  <c r="X3431" i="3"/>
  <c r="X3430" i="3"/>
  <c r="X3429" i="3"/>
  <c r="X3428" i="3"/>
  <c r="X3427" i="3"/>
  <c r="X3426" i="3"/>
  <c r="X3425" i="3"/>
  <c r="X3424" i="3"/>
  <c r="X3423" i="3"/>
  <c r="X3422" i="3"/>
  <c r="X3421" i="3"/>
  <c r="X3420" i="3"/>
  <c r="X3419" i="3"/>
  <c r="X3418" i="3"/>
  <c r="X3417" i="3"/>
  <c r="X3416" i="3"/>
  <c r="X3415" i="3"/>
  <c r="X3412" i="3"/>
  <c r="X3411" i="3"/>
  <c r="X3410" i="3"/>
  <c r="X3409" i="3"/>
  <c r="X3408" i="3"/>
  <c r="X3407" i="3"/>
  <c r="X3406" i="3"/>
  <c r="X3405" i="3"/>
  <c r="X3404" i="3"/>
  <c r="X3403" i="3"/>
  <c r="X3402" i="3"/>
  <c r="X3401" i="3"/>
  <c r="X3400" i="3"/>
  <c r="X3399" i="3"/>
  <c r="X3398" i="3"/>
  <c r="X3397" i="3"/>
  <c r="X3396" i="3"/>
  <c r="X3395" i="3"/>
  <c r="X3394" i="3"/>
  <c r="X3393" i="3"/>
  <c r="X3392" i="3"/>
  <c r="X3391" i="3"/>
  <c r="X3390" i="3"/>
  <c r="X3389" i="3"/>
  <c r="X3388" i="3"/>
  <c r="X3387" i="3"/>
  <c r="X3386" i="3"/>
  <c r="X3385" i="3"/>
  <c r="X3384" i="3"/>
  <c r="X3383" i="3"/>
  <c r="X3382" i="3"/>
  <c r="X3381" i="3"/>
  <c r="X3380" i="3"/>
  <c r="X3379" i="3"/>
  <c r="X3378" i="3"/>
  <c r="X3377" i="3"/>
  <c r="X3376" i="3"/>
  <c r="X3375" i="3"/>
  <c r="X3374" i="3"/>
  <c r="X3373" i="3"/>
  <c r="X3372" i="3"/>
  <c r="X3371" i="3"/>
  <c r="X3370" i="3"/>
  <c r="X3369" i="3"/>
  <c r="X3368" i="3"/>
  <c r="X3367" i="3"/>
  <c r="X3366" i="3"/>
  <c r="X3365" i="3"/>
  <c r="X3364" i="3"/>
  <c r="X3363" i="3"/>
  <c r="X3362" i="3"/>
  <c r="X3361" i="3"/>
  <c r="X3360" i="3"/>
  <c r="X3359" i="3"/>
  <c r="X3358" i="3"/>
  <c r="X3357" i="3"/>
  <c r="X3356" i="3"/>
  <c r="X3355" i="3"/>
  <c r="X3354" i="3"/>
  <c r="X3353" i="3"/>
  <c r="X3352" i="3"/>
  <c r="X3351" i="3"/>
  <c r="X3350" i="3"/>
  <c r="X3349" i="3"/>
  <c r="X3348" i="3"/>
  <c r="X3347" i="3"/>
  <c r="X3346" i="3"/>
  <c r="X3345" i="3"/>
  <c r="X3344" i="3"/>
  <c r="X3343" i="3"/>
  <c r="X3342" i="3"/>
  <c r="X3341" i="3"/>
  <c r="X3340" i="3"/>
  <c r="X3339" i="3"/>
  <c r="X3338" i="3"/>
  <c r="X3337" i="3"/>
  <c r="X3336" i="3"/>
  <c r="X3335" i="3"/>
  <c r="X3334" i="3"/>
  <c r="X3333" i="3"/>
  <c r="X3332" i="3"/>
  <c r="X3331" i="3"/>
  <c r="X3330" i="3"/>
  <c r="X3329" i="3"/>
  <c r="X3328" i="3"/>
  <c r="X3327" i="3"/>
  <c r="X3326" i="3"/>
  <c r="X3325" i="3"/>
  <c r="X3324" i="3"/>
  <c r="X3323" i="3"/>
  <c r="X3322" i="3"/>
  <c r="X3321" i="3"/>
  <c r="X3320" i="3"/>
  <c r="X3319" i="3"/>
  <c r="X3318" i="3"/>
  <c r="X3317" i="3"/>
  <c r="X3316" i="3"/>
  <c r="X3315" i="3"/>
  <c r="X3314" i="3"/>
  <c r="X3313" i="3"/>
  <c r="X3312" i="3"/>
  <c r="X3311" i="3"/>
  <c r="X3310" i="3"/>
  <c r="X3309" i="3"/>
  <c r="X3308" i="3"/>
  <c r="X3307" i="3"/>
  <c r="X3306" i="3"/>
  <c r="X3305" i="3"/>
  <c r="X3304" i="3"/>
  <c r="X3303" i="3"/>
  <c r="X3302" i="3"/>
  <c r="X3301" i="3"/>
  <c r="X3300" i="3"/>
  <c r="X3299" i="3"/>
  <c r="X3298" i="3"/>
  <c r="X3297" i="3"/>
  <c r="X3296" i="3"/>
  <c r="X3295" i="3"/>
  <c r="X3294" i="3"/>
  <c r="X3293" i="3"/>
  <c r="X3292" i="3"/>
  <c r="X3291" i="3"/>
  <c r="X3290" i="3"/>
  <c r="X3289" i="3"/>
  <c r="X3288" i="3"/>
  <c r="X3287" i="3"/>
  <c r="X3286" i="3"/>
  <c r="X3285" i="3"/>
  <c r="X3284" i="3"/>
  <c r="X3283" i="3"/>
  <c r="X3282" i="3"/>
  <c r="X3281" i="3"/>
  <c r="X3280" i="3"/>
  <c r="X3279" i="3"/>
  <c r="X3278" i="3"/>
  <c r="X3277" i="3"/>
  <c r="X3276" i="3"/>
  <c r="X3275" i="3"/>
  <c r="X3274" i="3"/>
  <c r="X3273" i="3"/>
  <c r="X3272" i="3"/>
  <c r="X3271" i="3"/>
  <c r="X3270" i="3"/>
  <c r="X3269" i="3"/>
  <c r="X3268" i="3"/>
  <c r="X3267" i="3"/>
  <c r="X3266" i="3"/>
  <c r="X3265" i="3"/>
  <c r="X3264" i="3"/>
  <c r="X3263" i="3"/>
  <c r="X3262" i="3"/>
  <c r="X3261" i="3"/>
  <c r="X3260" i="3"/>
  <c r="X3259" i="3"/>
  <c r="X3258" i="3"/>
  <c r="X3257" i="3"/>
  <c r="X3256" i="3"/>
  <c r="X3255" i="3"/>
  <c r="X3254" i="3"/>
  <c r="X3253" i="3"/>
  <c r="X3252" i="3"/>
  <c r="X3251" i="3"/>
  <c r="X3250" i="3"/>
  <c r="X3249" i="3"/>
  <c r="X3248" i="3"/>
  <c r="X3247" i="3"/>
  <c r="X3246" i="3"/>
  <c r="X3245" i="3"/>
  <c r="X3244" i="3"/>
  <c r="X3243" i="3"/>
  <c r="X3242" i="3"/>
  <c r="X3241" i="3"/>
  <c r="X3240" i="3"/>
  <c r="X3239" i="3"/>
  <c r="X3238" i="3"/>
  <c r="X3237" i="3"/>
  <c r="X3236" i="3"/>
  <c r="X3235" i="3"/>
  <c r="X3234" i="3"/>
  <c r="X3233" i="3"/>
  <c r="X3232" i="3"/>
  <c r="X3231" i="3"/>
  <c r="X3230" i="3"/>
  <c r="X3229" i="3"/>
  <c r="X3228" i="3"/>
  <c r="X3227" i="3"/>
  <c r="X3226" i="3"/>
  <c r="X3225" i="3"/>
  <c r="X3224" i="3"/>
  <c r="X3218" i="3"/>
  <c r="X3217" i="3"/>
  <c r="X3216" i="3"/>
  <c r="X3215" i="3"/>
  <c r="X3214" i="3"/>
  <c r="X3213" i="3"/>
  <c r="X3212" i="3"/>
  <c r="X3211" i="3"/>
  <c r="X3210" i="3"/>
  <c r="X3209" i="3"/>
  <c r="X3208" i="3"/>
  <c r="X3207" i="3"/>
  <c r="X3206" i="3"/>
  <c r="X3205" i="3"/>
  <c r="X3204" i="3"/>
  <c r="X3203" i="3"/>
  <c r="X3202" i="3"/>
  <c r="X3201" i="3"/>
  <c r="X3200" i="3"/>
  <c r="X3199" i="3"/>
  <c r="X3198" i="3"/>
  <c r="X3197" i="3"/>
  <c r="X3196" i="3"/>
  <c r="X3195" i="3"/>
  <c r="X3194" i="3"/>
  <c r="X3193" i="3"/>
  <c r="X3192" i="3"/>
  <c r="X3191" i="3"/>
  <c r="X3190" i="3"/>
  <c r="X3189" i="3"/>
  <c r="X3188" i="3"/>
  <c r="X3187" i="3"/>
  <c r="X3186" i="3"/>
  <c r="X3185" i="3"/>
  <c r="X3184" i="3"/>
  <c r="X3183" i="3"/>
  <c r="X3182" i="3"/>
  <c r="X3181" i="3"/>
  <c r="X3180" i="3"/>
  <c r="X3179" i="3"/>
  <c r="X3178" i="3"/>
  <c r="X3177" i="3"/>
  <c r="X3176" i="3"/>
  <c r="X3175" i="3"/>
  <c r="X3174" i="3"/>
  <c r="X3173" i="3"/>
  <c r="X3172" i="3"/>
  <c r="X3171" i="3"/>
  <c r="X3170" i="3"/>
  <c r="X3169" i="3"/>
  <c r="X3168" i="3"/>
  <c r="X3167" i="3"/>
  <c r="X3166" i="3"/>
  <c r="X3165" i="3"/>
  <c r="X3164" i="3"/>
  <c r="X3163" i="3"/>
  <c r="X3162" i="3"/>
  <c r="X3161" i="3"/>
  <c r="X3160" i="3"/>
  <c r="X3159" i="3"/>
  <c r="X3158" i="3"/>
  <c r="X3157" i="3"/>
  <c r="X3156" i="3"/>
  <c r="X3155" i="3"/>
  <c r="X3154" i="3"/>
  <c r="X3153" i="3"/>
  <c r="X3152" i="3"/>
  <c r="X3151" i="3"/>
  <c r="X3150" i="3"/>
  <c r="X3149" i="3"/>
  <c r="X3148" i="3"/>
  <c r="X3147" i="3"/>
  <c r="X3146" i="3"/>
  <c r="X3145" i="3"/>
  <c r="X3144" i="3"/>
  <c r="X3143" i="3"/>
  <c r="X3142" i="3"/>
  <c r="X3141" i="3"/>
  <c r="X3140" i="3"/>
  <c r="X3139" i="3"/>
  <c r="X3138" i="3"/>
  <c r="X3137" i="3"/>
  <c r="X3136" i="3"/>
  <c r="X3135" i="3"/>
  <c r="X3134" i="3"/>
  <c r="X3133" i="3"/>
  <c r="X3132" i="3"/>
  <c r="X3131" i="3"/>
  <c r="X3130" i="3"/>
  <c r="X3129" i="3"/>
  <c r="X3128" i="3"/>
  <c r="X3127" i="3"/>
  <c r="X3126" i="3"/>
  <c r="X3125" i="3"/>
  <c r="X3124" i="3"/>
  <c r="X3123" i="3"/>
  <c r="X3122" i="3"/>
  <c r="X3121" i="3"/>
  <c r="X3120" i="3"/>
  <c r="X3119" i="3"/>
  <c r="X3118" i="3"/>
  <c r="X3117" i="3"/>
  <c r="X3116" i="3"/>
  <c r="X3115" i="3"/>
  <c r="X3114" i="3"/>
  <c r="X3113" i="3"/>
  <c r="X3112" i="3"/>
  <c r="X3111" i="3"/>
  <c r="X3110" i="3"/>
  <c r="X3109" i="3"/>
  <c r="X3108" i="3"/>
  <c r="X3107" i="3"/>
  <c r="X3106" i="3"/>
  <c r="X3105" i="3"/>
  <c r="X3104" i="3"/>
  <c r="X3103" i="3"/>
  <c r="X3102" i="3"/>
  <c r="X3101" i="3"/>
  <c r="X3100" i="3"/>
  <c r="X3099" i="3"/>
  <c r="X3098" i="3"/>
  <c r="X3097" i="3"/>
  <c r="X3096" i="3"/>
  <c r="X3095" i="3"/>
  <c r="X3094" i="3"/>
  <c r="X3093" i="3"/>
  <c r="X3092" i="3"/>
  <c r="X3091" i="3"/>
  <c r="X3090" i="3"/>
  <c r="X3089" i="3"/>
  <c r="X3088" i="3"/>
  <c r="X3087" i="3"/>
  <c r="X3086" i="3"/>
  <c r="X3085" i="3"/>
  <c r="X3084" i="3"/>
  <c r="X3083" i="3"/>
  <c r="X3082" i="3"/>
  <c r="X3081" i="3"/>
  <c r="X3080" i="3"/>
  <c r="X3079" i="3"/>
  <c r="X3078" i="3"/>
  <c r="X3077" i="3"/>
  <c r="X3076" i="3"/>
  <c r="X3075" i="3"/>
  <c r="X3067" i="3"/>
  <c r="X3066" i="3"/>
  <c r="X3065" i="3"/>
  <c r="X3064" i="3"/>
  <c r="X3063" i="3"/>
  <c r="X3062" i="3"/>
  <c r="X3061" i="3"/>
  <c r="X3060" i="3"/>
  <c r="X3059" i="3"/>
  <c r="X3058" i="3"/>
  <c r="X3057" i="3"/>
  <c r="X3056" i="3"/>
  <c r="X3055" i="3"/>
  <c r="X3054" i="3"/>
  <c r="X3053" i="3"/>
  <c r="X3052" i="3"/>
  <c r="X3051" i="3"/>
  <c r="X3050" i="3"/>
  <c r="X3049" i="3"/>
  <c r="X3048" i="3"/>
  <c r="X3047" i="3"/>
  <c r="X3046" i="3"/>
  <c r="X3045" i="3"/>
  <c r="X3044" i="3"/>
  <c r="X3043" i="3"/>
  <c r="X3042" i="3"/>
  <c r="X3041" i="3"/>
  <c r="X3040" i="3"/>
  <c r="X3039" i="3"/>
  <c r="X3038" i="3"/>
  <c r="X3037" i="3"/>
  <c r="X3036" i="3"/>
  <c r="X3035" i="3"/>
  <c r="X3034" i="3"/>
  <c r="X3033" i="3"/>
  <c r="X3032" i="3"/>
  <c r="X3031" i="3"/>
  <c r="X3030" i="3"/>
  <c r="X3029" i="3"/>
  <c r="X3028" i="3"/>
  <c r="X3027" i="3"/>
  <c r="X3026" i="3"/>
  <c r="X3025" i="3"/>
  <c r="X3024" i="3"/>
  <c r="X3023" i="3"/>
  <c r="X3022" i="3"/>
  <c r="X3021" i="3"/>
  <c r="X3020" i="3"/>
  <c r="X3019" i="3"/>
  <c r="X3018" i="3"/>
  <c r="X3017" i="3"/>
  <c r="X3016" i="3"/>
  <c r="X3015" i="3"/>
  <c r="X3014" i="3"/>
  <c r="X3013" i="3"/>
  <c r="X3012" i="3"/>
  <c r="X3011" i="3"/>
  <c r="X3010" i="3"/>
  <c r="X3009" i="3"/>
  <c r="X3008" i="3"/>
  <c r="X3007" i="3"/>
  <c r="X3006" i="3"/>
  <c r="X3005" i="3"/>
  <c r="X3004" i="3"/>
  <c r="X3003" i="3"/>
  <c r="X3002" i="3"/>
  <c r="X3001" i="3"/>
  <c r="X3000" i="3"/>
  <c r="X2999" i="3"/>
  <c r="X2998" i="3"/>
  <c r="X2997" i="3"/>
  <c r="X2996" i="3"/>
  <c r="X2995" i="3"/>
  <c r="X2994" i="3"/>
  <c r="X2993" i="3"/>
  <c r="X2992" i="3"/>
  <c r="X2991" i="3"/>
  <c r="X2990" i="3"/>
  <c r="X2989" i="3"/>
  <c r="X2988" i="3"/>
  <c r="X2987" i="3"/>
  <c r="X2986" i="3"/>
  <c r="X2985" i="3"/>
  <c r="X2984" i="3"/>
  <c r="X2983" i="3"/>
  <c r="X2982" i="3"/>
  <c r="X2981" i="3"/>
  <c r="X2980" i="3"/>
  <c r="X2979" i="3"/>
  <c r="X2978" i="3"/>
  <c r="X2977" i="3"/>
  <c r="X2976" i="3"/>
  <c r="X2975" i="3"/>
  <c r="X2974" i="3"/>
  <c r="X2973" i="3"/>
  <c r="X2972" i="3"/>
  <c r="X2971" i="3"/>
  <c r="X2970" i="3"/>
  <c r="X2969" i="3"/>
  <c r="X2968" i="3"/>
  <c r="X2967" i="3"/>
  <c r="X2966" i="3"/>
  <c r="X2965" i="3"/>
  <c r="X2964" i="3"/>
  <c r="X2963" i="3"/>
  <c r="X2962" i="3"/>
  <c r="X2961" i="3"/>
  <c r="X2960" i="3"/>
  <c r="X2959" i="3"/>
  <c r="X2958" i="3"/>
  <c r="X2957" i="3"/>
  <c r="X2956" i="3"/>
  <c r="X2955" i="3"/>
  <c r="X2954" i="3"/>
  <c r="X2953" i="3"/>
  <c r="X2952" i="3"/>
  <c r="X2951" i="3"/>
  <c r="X2950" i="3"/>
  <c r="X2949" i="3"/>
  <c r="X2948" i="3"/>
  <c r="X2947" i="3"/>
  <c r="X2946" i="3"/>
  <c r="X2945" i="3"/>
  <c r="X2944" i="3"/>
  <c r="X2943" i="3"/>
  <c r="X2942" i="3"/>
  <c r="X2941" i="3"/>
  <c r="X2940" i="3"/>
  <c r="X2939" i="3"/>
  <c r="X2938" i="3"/>
  <c r="X2937" i="3"/>
  <c r="X2936" i="3"/>
  <c r="X2935" i="3"/>
  <c r="X2934" i="3"/>
  <c r="X2933" i="3"/>
  <c r="X2932" i="3"/>
  <c r="X2931" i="3"/>
  <c r="X2930" i="3"/>
  <c r="X2929" i="3"/>
  <c r="X2928" i="3"/>
  <c r="X2927" i="3"/>
  <c r="X2926" i="3"/>
  <c r="X2925" i="3"/>
  <c r="X2924" i="3"/>
  <c r="X2923" i="3"/>
  <c r="X2922" i="3"/>
  <c r="X2921" i="3"/>
  <c r="X2920" i="3"/>
  <c r="X2919" i="3"/>
  <c r="X2918" i="3"/>
  <c r="X2917" i="3"/>
  <c r="X2916" i="3"/>
  <c r="X2915" i="3"/>
  <c r="X2914" i="3"/>
  <c r="X2913" i="3"/>
  <c r="X2912" i="3"/>
  <c r="X2911" i="3"/>
  <c r="X2910" i="3"/>
  <c r="X2909" i="3"/>
  <c r="X2908" i="3"/>
  <c r="X2907" i="3"/>
  <c r="X2906" i="3"/>
  <c r="X2905" i="3"/>
  <c r="X2904" i="3"/>
  <c r="X2903" i="3"/>
  <c r="X2902" i="3"/>
  <c r="X2901" i="3"/>
  <c r="X2900" i="3"/>
  <c r="X2899" i="3"/>
  <c r="X2898" i="3"/>
  <c r="X2897" i="3"/>
  <c r="X2896" i="3"/>
  <c r="X2895" i="3"/>
  <c r="X2894" i="3"/>
  <c r="X2893" i="3"/>
  <c r="X2892" i="3"/>
  <c r="X2891" i="3"/>
  <c r="X2890" i="3"/>
  <c r="X2889" i="3"/>
  <c r="X2888" i="3"/>
  <c r="X2887" i="3"/>
  <c r="X2886" i="3"/>
  <c r="X2885" i="3"/>
  <c r="X2884" i="3"/>
  <c r="X2883" i="3"/>
  <c r="X2882" i="3"/>
  <c r="X2881" i="3"/>
  <c r="X2880" i="3"/>
  <c r="X2879" i="3"/>
  <c r="X2878" i="3"/>
  <c r="X2877" i="3"/>
  <c r="X2876" i="3"/>
  <c r="X2875" i="3"/>
  <c r="X2874" i="3"/>
  <c r="X2873" i="3"/>
  <c r="X2872" i="3"/>
  <c r="X2871" i="3"/>
  <c r="X2870" i="3"/>
  <c r="X2869" i="3"/>
  <c r="X2868" i="3"/>
  <c r="X2867" i="3"/>
  <c r="X2866" i="3"/>
  <c r="X2865" i="3"/>
  <c r="X2864" i="3"/>
  <c r="X2863" i="3"/>
  <c r="X2862" i="3"/>
  <c r="X2861" i="3"/>
  <c r="X2860" i="3"/>
  <c r="X2859" i="3"/>
  <c r="X2858" i="3"/>
  <c r="X2857" i="3"/>
  <c r="X2856" i="3"/>
  <c r="X2855" i="3"/>
  <c r="X2854" i="3"/>
  <c r="X2853" i="3"/>
  <c r="X2852" i="3"/>
  <c r="X2851" i="3"/>
  <c r="X2850" i="3"/>
  <c r="X2849" i="3"/>
  <c r="X2848" i="3"/>
  <c r="X2847" i="3"/>
  <c r="X2846" i="3"/>
  <c r="X2845" i="3"/>
  <c r="X2844" i="3"/>
  <c r="X2843" i="3"/>
  <c r="X2842" i="3"/>
  <c r="X2841" i="3"/>
  <c r="X2840" i="3"/>
  <c r="X2839" i="3"/>
  <c r="X2838" i="3"/>
  <c r="X2837" i="3"/>
  <c r="X2836" i="3"/>
  <c r="X2835" i="3"/>
  <c r="X2834" i="3"/>
  <c r="X2833" i="3"/>
  <c r="X2832" i="3"/>
  <c r="X2831" i="3"/>
  <c r="X2830" i="3"/>
  <c r="X2829" i="3"/>
  <c r="X2828" i="3"/>
  <c r="X2827" i="3"/>
  <c r="X2826" i="3"/>
  <c r="X2825" i="3"/>
  <c r="X2824" i="3"/>
  <c r="X2823" i="3"/>
  <c r="X2822" i="3"/>
  <c r="X2821" i="3"/>
  <c r="X2820" i="3"/>
  <c r="X2819" i="3"/>
  <c r="X2818" i="3"/>
  <c r="X2817" i="3"/>
  <c r="X2816" i="3"/>
  <c r="X2815" i="3"/>
  <c r="X2814" i="3"/>
  <c r="X2813" i="3"/>
  <c r="X2812" i="3"/>
  <c r="X2811" i="3"/>
  <c r="X2810" i="3"/>
  <c r="X2809" i="3"/>
  <c r="X2808" i="3"/>
  <c r="X2807" i="3"/>
  <c r="X2806" i="3"/>
  <c r="X2805" i="3"/>
  <c r="X2804" i="3"/>
  <c r="X2803" i="3"/>
  <c r="X2802" i="3"/>
  <c r="X2801" i="3"/>
  <c r="X2800" i="3"/>
  <c r="X2799" i="3"/>
  <c r="X2798" i="3"/>
  <c r="X2797" i="3"/>
  <c r="X2796" i="3"/>
  <c r="X2795" i="3"/>
  <c r="X2794" i="3"/>
  <c r="X2793" i="3"/>
  <c r="X2792" i="3"/>
  <c r="X2791" i="3"/>
  <c r="X2790" i="3"/>
  <c r="X2789" i="3"/>
  <c r="X2788" i="3"/>
  <c r="X2787" i="3"/>
  <c r="X2786" i="3"/>
  <c r="X2785" i="3"/>
  <c r="X2784" i="3"/>
  <c r="X2783" i="3"/>
  <c r="X2782" i="3"/>
  <c r="X2781" i="3"/>
  <c r="X2780" i="3"/>
  <c r="X2779" i="3"/>
  <c r="X2778" i="3"/>
  <c r="X2777" i="3"/>
  <c r="X2776" i="3"/>
  <c r="X2775" i="3"/>
  <c r="X2774" i="3"/>
  <c r="X2773" i="3"/>
  <c r="X2772" i="3"/>
  <c r="X2771" i="3"/>
  <c r="X2770" i="3"/>
  <c r="X2769" i="3"/>
  <c r="X2768" i="3"/>
  <c r="X2767" i="3"/>
  <c r="X2766" i="3"/>
  <c r="X2765" i="3"/>
  <c r="X2764" i="3"/>
  <c r="X2763" i="3"/>
  <c r="X2762" i="3"/>
  <c r="X2761" i="3"/>
  <c r="X2760" i="3"/>
  <c r="X2759" i="3"/>
  <c r="X2758" i="3"/>
  <c r="X2757" i="3"/>
  <c r="X2756" i="3"/>
  <c r="X2755" i="3"/>
  <c r="X2754" i="3"/>
  <c r="X2753" i="3"/>
  <c r="X2752" i="3"/>
  <c r="X2751" i="3"/>
  <c r="X2750" i="3"/>
  <c r="X2749" i="3"/>
  <c r="X2748" i="3"/>
  <c r="X2747" i="3"/>
  <c r="X2746" i="3"/>
  <c r="X2745" i="3"/>
  <c r="X2744" i="3"/>
  <c r="X2743" i="3"/>
  <c r="X2742" i="3"/>
  <c r="X2741" i="3"/>
  <c r="X2740" i="3"/>
  <c r="X2739" i="3"/>
  <c r="X2738" i="3"/>
  <c r="X2737" i="3"/>
  <c r="X2736" i="3"/>
  <c r="X2735" i="3"/>
  <c r="X2734" i="3"/>
  <c r="X2733" i="3"/>
  <c r="X2732" i="3"/>
  <c r="X2731" i="3"/>
  <c r="X2730" i="3"/>
  <c r="X2729" i="3"/>
  <c r="X2728" i="3"/>
  <c r="X2727" i="3"/>
  <c r="X2726" i="3"/>
  <c r="X2725" i="3"/>
  <c r="X2724" i="3"/>
  <c r="X2723" i="3"/>
  <c r="X2722" i="3"/>
  <c r="X2721" i="3"/>
  <c r="X2720" i="3"/>
  <c r="X2719" i="3"/>
  <c r="X2718" i="3"/>
  <c r="X2717" i="3"/>
  <c r="X2716" i="3"/>
  <c r="X2715" i="3"/>
  <c r="X2714" i="3"/>
  <c r="X2713" i="3"/>
  <c r="X2712" i="3"/>
  <c r="X2711" i="3"/>
  <c r="X2710" i="3"/>
  <c r="X2709" i="3"/>
  <c r="X2708" i="3"/>
  <c r="X2707" i="3"/>
  <c r="X2706" i="3"/>
  <c r="X2705" i="3"/>
  <c r="X2704" i="3"/>
  <c r="X2703" i="3"/>
  <c r="X2702" i="3"/>
  <c r="X2701" i="3"/>
  <c r="X2700" i="3"/>
  <c r="X2699" i="3"/>
  <c r="X2698" i="3"/>
  <c r="X2697" i="3"/>
  <c r="X2696" i="3"/>
  <c r="X2695" i="3"/>
  <c r="X2694" i="3"/>
  <c r="X2693" i="3"/>
  <c r="X2692" i="3"/>
  <c r="X2691" i="3"/>
  <c r="X2690" i="3"/>
  <c r="X2689" i="3"/>
  <c r="X2688" i="3"/>
  <c r="X2687" i="3"/>
  <c r="X2686" i="3"/>
  <c r="X2685" i="3"/>
  <c r="X2684" i="3"/>
  <c r="X2683" i="3"/>
  <c r="X2682" i="3"/>
  <c r="X2681" i="3"/>
  <c r="X2680" i="3"/>
  <c r="X2679" i="3"/>
  <c r="X2678" i="3"/>
  <c r="X2677" i="3"/>
  <c r="X2676" i="3"/>
  <c r="X2675" i="3"/>
  <c r="X2674" i="3"/>
  <c r="X2673" i="3"/>
  <c r="X2672" i="3"/>
  <c r="X2671" i="3"/>
  <c r="X2670" i="3"/>
  <c r="X2669" i="3"/>
  <c r="X2668" i="3"/>
  <c r="X2667" i="3"/>
  <c r="X2666" i="3"/>
  <c r="X2665" i="3"/>
  <c r="X2664" i="3"/>
  <c r="X2663" i="3"/>
  <c r="X2662" i="3"/>
  <c r="X2661" i="3"/>
  <c r="X2660" i="3"/>
  <c r="X2659" i="3"/>
  <c r="X2658" i="3"/>
  <c r="X2657" i="3"/>
  <c r="X2656" i="3"/>
  <c r="X2655" i="3"/>
  <c r="X2654" i="3"/>
  <c r="X2653" i="3"/>
  <c r="X2652" i="3"/>
  <c r="X2651" i="3"/>
  <c r="X2650" i="3"/>
  <c r="X2649" i="3"/>
  <c r="X2648" i="3"/>
  <c r="X2647" i="3"/>
  <c r="X2646" i="3"/>
  <c r="X2645" i="3"/>
  <c r="X2644" i="3"/>
  <c r="X2643" i="3"/>
  <c r="X2642" i="3"/>
  <c r="X2641" i="3"/>
  <c r="X2640" i="3"/>
  <c r="X2639" i="3"/>
  <c r="X2638" i="3"/>
  <c r="X2637" i="3"/>
  <c r="X2630" i="3"/>
  <c r="X2629" i="3"/>
  <c r="X2628" i="3"/>
  <c r="X2627" i="3"/>
  <c r="X2626" i="3"/>
  <c r="X2625" i="3"/>
  <c r="X2624" i="3"/>
  <c r="X2623" i="3"/>
  <c r="X2622" i="3"/>
  <c r="X2621" i="3"/>
  <c r="X2620" i="3"/>
  <c r="X2619" i="3"/>
  <c r="X2618" i="3"/>
  <c r="X2617" i="3"/>
  <c r="X2616" i="3"/>
  <c r="X2615" i="3"/>
  <c r="X2614" i="3"/>
  <c r="X2613" i="3"/>
  <c r="X2612" i="3"/>
  <c r="X2611" i="3"/>
  <c r="X2610" i="3"/>
  <c r="X2609" i="3"/>
  <c r="X2608" i="3"/>
  <c r="X2607" i="3"/>
  <c r="X2606" i="3"/>
  <c r="X2605" i="3"/>
  <c r="X2604" i="3"/>
  <c r="X2603" i="3"/>
  <c r="X2602" i="3"/>
  <c r="X2601" i="3"/>
  <c r="X2600" i="3"/>
  <c r="X2599" i="3"/>
  <c r="X2598" i="3"/>
  <c r="X2597" i="3"/>
  <c r="X2596" i="3"/>
  <c r="X2595" i="3"/>
  <c r="X2594" i="3"/>
  <c r="X2593" i="3"/>
  <c r="X2592" i="3"/>
  <c r="X2591" i="3"/>
  <c r="X2588" i="3"/>
  <c r="X2587" i="3"/>
  <c r="X2586" i="3"/>
  <c r="X2585" i="3"/>
  <c r="X2584" i="3"/>
  <c r="X2583" i="3"/>
  <c r="X2582" i="3"/>
  <c r="X2581" i="3"/>
  <c r="X2580" i="3"/>
  <c r="X2579" i="3"/>
  <c r="X2578" i="3"/>
  <c r="X2577" i="3"/>
  <c r="X2576" i="3"/>
  <c r="X2575" i="3"/>
  <c r="X2574" i="3"/>
  <c r="X2573" i="3"/>
  <c r="X2572" i="3"/>
  <c r="X2571" i="3"/>
  <c r="X2570" i="3"/>
  <c r="X2569" i="3"/>
  <c r="X2568" i="3"/>
  <c r="X2567" i="3"/>
  <c r="X2566" i="3"/>
  <c r="X2565" i="3"/>
  <c r="X2564" i="3"/>
  <c r="X2563" i="3"/>
  <c r="X2562" i="3"/>
  <c r="X2561" i="3"/>
  <c r="X2560" i="3"/>
  <c r="X2559" i="3"/>
  <c r="X2558" i="3"/>
  <c r="X2557" i="3"/>
  <c r="X2556" i="3"/>
  <c r="X2555" i="3"/>
  <c r="X2554" i="3"/>
  <c r="X2553" i="3"/>
  <c r="X2552" i="3"/>
  <c r="X2551" i="3"/>
  <c r="X2550" i="3"/>
  <c r="X2549" i="3"/>
  <c r="X2548" i="3"/>
  <c r="X2547" i="3"/>
  <c r="X2546" i="3"/>
  <c r="X2545" i="3"/>
  <c r="X2544" i="3"/>
  <c r="X2543" i="3"/>
  <c r="X2540" i="3"/>
  <c r="X2539" i="3"/>
  <c r="X2537" i="3"/>
  <c r="X2536" i="3"/>
  <c r="X2535" i="3"/>
  <c r="X2534" i="3"/>
  <c r="X2533" i="3"/>
  <c r="X2532" i="3"/>
  <c r="X2531" i="3"/>
  <c r="X2530" i="3"/>
  <c r="X2529" i="3"/>
  <c r="X2528" i="3"/>
  <c r="X2527" i="3"/>
  <c r="X2526" i="3"/>
  <c r="X2525" i="3"/>
  <c r="X2524" i="3"/>
  <c r="X2523" i="3"/>
  <c r="X2522" i="3"/>
  <c r="X2521" i="3"/>
  <c r="X2520" i="3"/>
  <c r="X2519" i="3"/>
  <c r="X2518" i="3"/>
  <c r="X2517" i="3"/>
  <c r="X2516" i="3"/>
  <c r="X2515" i="3"/>
  <c r="X2514" i="3"/>
  <c r="X2513" i="3"/>
  <c r="X2512" i="3"/>
  <c r="X2511" i="3"/>
  <c r="X2510" i="3"/>
  <c r="X2509" i="3"/>
  <c r="X2508" i="3"/>
  <c r="X2507" i="3"/>
  <c r="X2506" i="3"/>
  <c r="X2505" i="3"/>
  <c r="X2504" i="3"/>
  <c r="X2503" i="3"/>
  <c r="X2502" i="3"/>
  <c r="X2501" i="3"/>
  <c r="X2500" i="3"/>
  <c r="X2499" i="3"/>
  <c r="X2498" i="3"/>
  <c r="X2497" i="3"/>
  <c r="X2496" i="3"/>
  <c r="X2495" i="3"/>
  <c r="X2494" i="3"/>
  <c r="X2493" i="3"/>
  <c r="X2492" i="3"/>
  <c r="X2491" i="3"/>
  <c r="X2490" i="3"/>
  <c r="X2489" i="3"/>
  <c r="X2488" i="3"/>
  <c r="X2487" i="3"/>
  <c r="X2486" i="3"/>
  <c r="X2485" i="3"/>
  <c r="X2484" i="3"/>
  <c r="X2483" i="3"/>
  <c r="X2482" i="3"/>
  <c r="X2481" i="3"/>
  <c r="X2480" i="3"/>
  <c r="X2479" i="3"/>
  <c r="X2478" i="3"/>
  <c r="X2477" i="3"/>
  <c r="X2476" i="3"/>
  <c r="X2475" i="3"/>
  <c r="X2474" i="3"/>
  <c r="X2473" i="3"/>
  <c r="X2472" i="3"/>
  <c r="X2471" i="3"/>
  <c r="X2470" i="3"/>
  <c r="X2469" i="3"/>
  <c r="X2468" i="3"/>
  <c r="X2467" i="3"/>
  <c r="X2466" i="3"/>
  <c r="X2465" i="3"/>
  <c r="X2464" i="3"/>
  <c r="X2463" i="3"/>
  <c r="X2462" i="3"/>
  <c r="X2461" i="3"/>
  <c r="X2460" i="3"/>
  <c r="X2459" i="3"/>
  <c r="X2458" i="3"/>
  <c r="X2457" i="3"/>
  <c r="X2456" i="3"/>
  <c r="X2455" i="3"/>
  <c r="X2454" i="3"/>
  <c r="X2453" i="3"/>
  <c r="X2452" i="3"/>
  <c r="X2451" i="3"/>
  <c r="X2450" i="3"/>
  <c r="X2449" i="3"/>
  <c r="X2448" i="3"/>
  <c r="X2447" i="3"/>
  <c r="X2446" i="3"/>
  <c r="X2445" i="3"/>
  <c r="X2444" i="3"/>
  <c r="X2443" i="3"/>
  <c r="X2442" i="3"/>
  <c r="X2441" i="3"/>
  <c r="X2440" i="3"/>
  <c r="X2439" i="3"/>
  <c r="X2435" i="3"/>
  <c r="X2434" i="3"/>
  <c r="X2433" i="3"/>
  <c r="X2432" i="3"/>
  <c r="X2431" i="3"/>
  <c r="X2430" i="3"/>
  <c r="X2429" i="3"/>
  <c r="X2428" i="3"/>
  <c r="X2427" i="3"/>
  <c r="X2426" i="3"/>
  <c r="X2425" i="3"/>
  <c r="X2424" i="3"/>
  <c r="X2423" i="3"/>
  <c r="X2422" i="3"/>
  <c r="X2421" i="3"/>
  <c r="X2420" i="3"/>
  <c r="X2419" i="3"/>
  <c r="X2418" i="3"/>
  <c r="X2417" i="3"/>
  <c r="X2416" i="3"/>
  <c r="X2415" i="3"/>
  <c r="X2414" i="3"/>
  <c r="X2413" i="3"/>
  <c r="X2412" i="3"/>
  <c r="X2411" i="3"/>
  <c r="X2410" i="3"/>
  <c r="X2409" i="3"/>
  <c r="X2408" i="3"/>
  <c r="X2407" i="3"/>
  <c r="X2406" i="3"/>
  <c r="X2405" i="3"/>
  <c r="X2404" i="3"/>
  <c r="X2403" i="3"/>
  <c r="X2402" i="3"/>
  <c r="X2401" i="3"/>
  <c r="X2400" i="3"/>
  <c r="X2399" i="3"/>
  <c r="X2398" i="3"/>
  <c r="X2397" i="3"/>
  <c r="X2396" i="3"/>
  <c r="X2395" i="3"/>
  <c r="X2394" i="3"/>
  <c r="X2393" i="3"/>
  <c r="X2391" i="3"/>
  <c r="X2390" i="3"/>
  <c r="X2389" i="3"/>
  <c r="X2388" i="3"/>
  <c r="X2386" i="3"/>
  <c r="X2385" i="3"/>
  <c r="X2384" i="3"/>
  <c r="X2383" i="3"/>
  <c r="X2382" i="3"/>
  <c r="X2381" i="3"/>
  <c r="X2380" i="3"/>
  <c r="X2379" i="3"/>
  <c r="X2378" i="3"/>
  <c r="X2377" i="3"/>
  <c r="X2376" i="3"/>
  <c r="X2375" i="3"/>
  <c r="X2374" i="3"/>
  <c r="X2373" i="3"/>
  <c r="X2372" i="3"/>
  <c r="X2371" i="3"/>
  <c r="X2370" i="3"/>
  <c r="X2369" i="3"/>
  <c r="X2368" i="3"/>
  <c r="X2367" i="3"/>
  <c r="X2366" i="3"/>
  <c r="X2365" i="3"/>
  <c r="X2364" i="3"/>
  <c r="X2363" i="3"/>
  <c r="X2362" i="3"/>
  <c r="X2361" i="3"/>
  <c r="X2360" i="3"/>
  <c r="X2359" i="3"/>
  <c r="X2358" i="3"/>
  <c r="X2357" i="3"/>
  <c r="X2356" i="3"/>
  <c r="X2355" i="3"/>
  <c r="X2354" i="3"/>
  <c r="X2353" i="3"/>
  <c r="X2352" i="3"/>
  <c r="X2351" i="3"/>
  <c r="X2350" i="3"/>
  <c r="X2349" i="3"/>
  <c r="X2348" i="3"/>
  <c r="X2347" i="3"/>
  <c r="X2346" i="3"/>
  <c r="X2345" i="3"/>
  <c r="X2344" i="3"/>
  <c r="X2343" i="3"/>
  <c r="X2340" i="3"/>
  <c r="X2339" i="3"/>
  <c r="X2338" i="3"/>
  <c r="X2337" i="3"/>
  <c r="X2336" i="3"/>
  <c r="X2335" i="3"/>
  <c r="X2334" i="3"/>
  <c r="X2333" i="3"/>
  <c r="X2332" i="3"/>
  <c r="X2331" i="3"/>
  <c r="X2330" i="3"/>
  <c r="X2329" i="3"/>
  <c r="X2328" i="3"/>
  <c r="X2327" i="3"/>
  <c r="X2326" i="3"/>
  <c r="X2325" i="3"/>
  <c r="X2324" i="3"/>
  <c r="X2323" i="3"/>
  <c r="X2322" i="3"/>
  <c r="X2321" i="3"/>
  <c r="X2320" i="3"/>
  <c r="X2319" i="3"/>
  <c r="X2318" i="3"/>
  <c r="X2317" i="3"/>
  <c r="X2316" i="3"/>
  <c r="X2315" i="3"/>
  <c r="X2314" i="3"/>
  <c r="X2313" i="3"/>
  <c r="X2312" i="3"/>
  <c r="X2311" i="3"/>
  <c r="X2310" i="3"/>
  <c r="X2309" i="3"/>
  <c r="X2308" i="3"/>
  <c r="X2307" i="3"/>
  <c r="X2306" i="3"/>
  <c r="X2305" i="3"/>
  <c r="X2304" i="3"/>
  <c r="X2303" i="3"/>
  <c r="X2302" i="3"/>
  <c r="X2301" i="3"/>
  <c r="X2300" i="3"/>
  <c r="X2299" i="3"/>
  <c r="X2298" i="3"/>
  <c r="X2297" i="3"/>
  <c r="X2296" i="3"/>
  <c r="X2295" i="3"/>
  <c r="X2294" i="3"/>
  <c r="X2293" i="3"/>
  <c r="X2292" i="3"/>
  <c r="X2291" i="3"/>
  <c r="X2290" i="3"/>
  <c r="X2289" i="3"/>
  <c r="X2288" i="3"/>
  <c r="X2287" i="3"/>
  <c r="X2286" i="3"/>
  <c r="X2285" i="3"/>
  <c r="X2284" i="3"/>
  <c r="X2283" i="3"/>
  <c r="X2282" i="3"/>
  <c r="X2281" i="3"/>
  <c r="X2279" i="3"/>
  <c r="X2278" i="3"/>
  <c r="X2277" i="3"/>
  <c r="X2276" i="3"/>
  <c r="X2275" i="3"/>
  <c r="X2274" i="3"/>
  <c r="X2273" i="3"/>
  <c r="X2272" i="3"/>
  <c r="X2271" i="3"/>
  <c r="X2270" i="3"/>
  <c r="X2269" i="3"/>
  <c r="X2268" i="3"/>
  <c r="X2267" i="3"/>
  <c r="X2266" i="3"/>
  <c r="X2265" i="3"/>
  <c r="X2264" i="3"/>
  <c r="X2263" i="3"/>
  <c r="X2262" i="3"/>
  <c r="X2261" i="3"/>
  <c r="X2260" i="3"/>
  <c r="X2259" i="3"/>
  <c r="X2258" i="3"/>
  <c r="X2257" i="3"/>
  <c r="X2256" i="3"/>
  <c r="X2255" i="3"/>
  <c r="X2254" i="3"/>
  <c r="X2253" i="3"/>
  <c r="X2252" i="3"/>
  <c r="X2251" i="3"/>
  <c r="X2250" i="3"/>
  <c r="X2249" i="3"/>
  <c r="X2248" i="3"/>
  <c r="X2247" i="3"/>
  <c r="X2246" i="3"/>
  <c r="X2245" i="3"/>
  <c r="X2244" i="3"/>
  <c r="X2243" i="3"/>
  <c r="X2242" i="3"/>
  <c r="X2241" i="3"/>
  <c r="X2240" i="3"/>
  <c r="X2238" i="3"/>
  <c r="X2237" i="3"/>
  <c r="X2236" i="3"/>
  <c r="X2235" i="3"/>
  <c r="X2234" i="3"/>
  <c r="X2233" i="3"/>
  <c r="X2232" i="3"/>
  <c r="X2231" i="3"/>
  <c r="X2230" i="3"/>
  <c r="X2229" i="3"/>
  <c r="X2228" i="3"/>
  <c r="X2227" i="3"/>
  <c r="X2226" i="3"/>
  <c r="X2225" i="3"/>
  <c r="X2224" i="3"/>
  <c r="X2223" i="3"/>
  <c r="X2222" i="3"/>
  <c r="X2221" i="3"/>
  <c r="X2220" i="3"/>
  <c r="X2219" i="3"/>
  <c r="X2218" i="3"/>
  <c r="X2217" i="3"/>
  <c r="X2216" i="3"/>
  <c r="X2215" i="3"/>
  <c r="X2214" i="3"/>
  <c r="X2213" i="3"/>
  <c r="X2212" i="3"/>
  <c r="X2211" i="3"/>
  <c r="X2210" i="3"/>
  <c r="X2209" i="3"/>
  <c r="X2208" i="3"/>
  <c r="X2207" i="3"/>
  <c r="X2206" i="3"/>
  <c r="X2205" i="3"/>
  <c r="X2204" i="3"/>
  <c r="X2203" i="3"/>
  <c r="X2202" i="3"/>
  <c r="X2201" i="3"/>
  <c r="X2200" i="3"/>
  <c r="X2199" i="3"/>
  <c r="X2198" i="3"/>
  <c r="X2197" i="3"/>
  <c r="X2196" i="3"/>
  <c r="X2195" i="3"/>
  <c r="X2194" i="3"/>
  <c r="X2193" i="3"/>
  <c r="X2192" i="3"/>
  <c r="X2191" i="3"/>
  <c r="X2190" i="3"/>
  <c r="X2189" i="3"/>
  <c r="X2188" i="3"/>
  <c r="X2187" i="3"/>
  <c r="X2186" i="3"/>
  <c r="X2185" i="3"/>
  <c r="X2184" i="3"/>
  <c r="X2183" i="3"/>
  <c r="X2182" i="3"/>
  <c r="X2181" i="3"/>
  <c r="X2180" i="3"/>
  <c r="X2179" i="3"/>
  <c r="X2178" i="3"/>
  <c r="X2177" i="3"/>
  <c r="X2176" i="3"/>
  <c r="X2175" i="3"/>
  <c r="X2174" i="3"/>
  <c r="X2173" i="3"/>
  <c r="X2172" i="3"/>
  <c r="X2170" i="3"/>
  <c r="X2169" i="3"/>
  <c r="X2167" i="3"/>
  <c r="X2166" i="3"/>
  <c r="X2165" i="3"/>
  <c r="X2164" i="3"/>
  <c r="X2163" i="3"/>
  <c r="X2161" i="3"/>
  <c r="X2160" i="3"/>
  <c r="X2159" i="3"/>
  <c r="X2158" i="3"/>
  <c r="X2157" i="3"/>
  <c r="X2156" i="3"/>
  <c r="X2155" i="3"/>
  <c r="X2154" i="3"/>
  <c r="X2153" i="3"/>
  <c r="X2152" i="3"/>
  <c r="X2151" i="3"/>
  <c r="X2150" i="3"/>
  <c r="X2149" i="3"/>
  <c r="X2148" i="3"/>
  <c r="X2147" i="3"/>
  <c r="X2146" i="3"/>
  <c r="X2145" i="3"/>
  <c r="X2144" i="3"/>
  <c r="X2143" i="3"/>
  <c r="X2142" i="3"/>
  <c r="X2141" i="3"/>
  <c r="X2140" i="3"/>
  <c r="X2139" i="3"/>
  <c r="X2138" i="3"/>
  <c r="X2137" i="3"/>
  <c r="X2136" i="3"/>
  <c r="X2135" i="3"/>
  <c r="X2134" i="3"/>
  <c r="X2133" i="3"/>
  <c r="X2132" i="3"/>
  <c r="X2131" i="3"/>
  <c r="X2130" i="3"/>
  <c r="X2129" i="3"/>
  <c r="X2128" i="3"/>
  <c r="X2127" i="3"/>
  <c r="X2126" i="3"/>
  <c r="X2125" i="3"/>
  <c r="X2124" i="3"/>
  <c r="X2123" i="3"/>
  <c r="X2122" i="3"/>
  <c r="X2121" i="3"/>
  <c r="X2120" i="3"/>
  <c r="X2119" i="3"/>
  <c r="X2118" i="3"/>
  <c r="X2117" i="3"/>
  <c r="X2116" i="3"/>
  <c r="X2115" i="3"/>
  <c r="X2114" i="3"/>
  <c r="X2113" i="3"/>
  <c r="X2112" i="3"/>
  <c r="X2111" i="3"/>
  <c r="X2110" i="3"/>
  <c r="X2109" i="3"/>
  <c r="X2108" i="3"/>
  <c r="X2107" i="3"/>
  <c r="X2106" i="3"/>
  <c r="X2105" i="3"/>
  <c r="X2104" i="3"/>
  <c r="X2103" i="3"/>
  <c r="X2102" i="3"/>
  <c r="X2101" i="3"/>
  <c r="X2100" i="3"/>
  <c r="X2099" i="3"/>
  <c r="X2098" i="3"/>
  <c r="X2097" i="3"/>
  <c r="X2096" i="3"/>
  <c r="X2095" i="3"/>
  <c r="X2094" i="3"/>
  <c r="X2093" i="3"/>
  <c r="X2092" i="3"/>
  <c r="X2091" i="3"/>
  <c r="X2090" i="3"/>
  <c r="X2089" i="3"/>
  <c r="X2088" i="3"/>
  <c r="X2087" i="3"/>
  <c r="X2086" i="3"/>
  <c r="X2085" i="3"/>
  <c r="X2084" i="3"/>
  <c r="X2083" i="3"/>
  <c r="X2082" i="3"/>
  <c r="X2081" i="3"/>
  <c r="X2080" i="3"/>
  <c r="X2079" i="3"/>
  <c r="X2078" i="3"/>
  <c r="X2077" i="3"/>
  <c r="X2076" i="3"/>
  <c r="X2075" i="3"/>
  <c r="X2074" i="3"/>
  <c r="X2073" i="3"/>
  <c r="X2072" i="3"/>
  <c r="X2071" i="3"/>
  <c r="X2070" i="3"/>
  <c r="X2069" i="3"/>
  <c r="X2068" i="3"/>
  <c r="X2067" i="3"/>
  <c r="X2066" i="3"/>
  <c r="X2065" i="3"/>
  <c r="X2064" i="3"/>
  <c r="X2063" i="3"/>
  <c r="X2062" i="3"/>
  <c r="X2061" i="3"/>
  <c r="X2060" i="3"/>
  <c r="X2059" i="3"/>
  <c r="X2058" i="3"/>
  <c r="X2057" i="3"/>
  <c r="X2056" i="3"/>
  <c r="X2055" i="3"/>
  <c r="X2054" i="3"/>
  <c r="X2053" i="3"/>
  <c r="X2052" i="3"/>
  <c r="X2051" i="3"/>
  <c r="X2050" i="3"/>
  <c r="X2049" i="3"/>
  <c r="X2048" i="3"/>
  <c r="X2046" i="3"/>
  <c r="X2045" i="3"/>
  <c r="X2044" i="3"/>
  <c r="X2043" i="3"/>
  <c r="X2042" i="3"/>
  <c r="X2040" i="3"/>
  <c r="X2039" i="3"/>
  <c r="X2038" i="3"/>
  <c r="X2037" i="3"/>
  <c r="X2036" i="3"/>
  <c r="X2035" i="3"/>
  <c r="X2034" i="3"/>
  <c r="X2032" i="3"/>
  <c r="X2031" i="3"/>
  <c r="X2030" i="3"/>
  <c r="X2029" i="3"/>
  <c r="X2028" i="3"/>
  <c r="X2027" i="3"/>
  <c r="X2026" i="3"/>
  <c r="X2025" i="3"/>
  <c r="X2024" i="3"/>
  <c r="X2023" i="3"/>
  <c r="X2022" i="3"/>
  <c r="X2021" i="3"/>
  <c r="X2020" i="3"/>
  <c r="X2019" i="3"/>
  <c r="X2018" i="3"/>
  <c r="X2017" i="3"/>
  <c r="X2016" i="3"/>
  <c r="X2015" i="3"/>
  <c r="X2014" i="3"/>
  <c r="X2013" i="3"/>
  <c r="X2012" i="3"/>
  <c r="X2011" i="3"/>
  <c r="X2010" i="3"/>
  <c r="X2009" i="3"/>
  <c r="X2008" i="3"/>
  <c r="X2007" i="3"/>
  <c r="X2005" i="3"/>
  <c r="X2004" i="3"/>
  <c r="X2003" i="3"/>
  <c r="X2002" i="3"/>
  <c r="X2001" i="3"/>
  <c r="X2000" i="3"/>
  <c r="X1999" i="3"/>
  <c r="X1998" i="3"/>
  <c r="X1997" i="3"/>
  <c r="X1996" i="3"/>
  <c r="X1995" i="3"/>
  <c r="X1994" i="3"/>
  <c r="X1993" i="3"/>
  <c r="X1992" i="3"/>
  <c r="X1991" i="3"/>
  <c r="X1990" i="3"/>
  <c r="X1989" i="3"/>
  <c r="X1988" i="3"/>
  <c r="X1987" i="3"/>
  <c r="X1986" i="3"/>
  <c r="X1985" i="3"/>
  <c r="X1984" i="3"/>
  <c r="X1983" i="3"/>
  <c r="X1982" i="3"/>
  <c r="X1981" i="3"/>
  <c r="X1980" i="3"/>
  <c r="X1979" i="3"/>
  <c r="X1978" i="3"/>
  <c r="X1977" i="3"/>
  <c r="X1976" i="3"/>
  <c r="X1975" i="3"/>
  <c r="X1974" i="3"/>
  <c r="X1973" i="3"/>
  <c r="X1972" i="3"/>
  <c r="X1971" i="3"/>
  <c r="X1970" i="3"/>
  <c r="X1969" i="3"/>
  <c r="X1968" i="3"/>
  <c r="X1967" i="3"/>
  <c r="X1966" i="3"/>
  <c r="X1965" i="3"/>
  <c r="X1964" i="3"/>
  <c r="X1963" i="3"/>
  <c r="X1962" i="3"/>
  <c r="X1961" i="3"/>
  <c r="X1960" i="3"/>
  <c r="X1959" i="3"/>
  <c r="X1958" i="3"/>
  <c r="X1957" i="3"/>
  <c r="X1956" i="3"/>
  <c r="X1955" i="3"/>
  <c r="X1954" i="3"/>
  <c r="X1953" i="3"/>
  <c r="X1952" i="3"/>
  <c r="X1951" i="3"/>
  <c r="X1950" i="3"/>
  <c r="X1949" i="3"/>
  <c r="X1948" i="3"/>
  <c r="X1947" i="3"/>
  <c r="X1946" i="3"/>
  <c r="X1945" i="3"/>
  <c r="X1944" i="3"/>
  <c r="X1943" i="3"/>
  <c r="X1942" i="3"/>
  <c r="X1940" i="3"/>
  <c r="X1939" i="3"/>
  <c r="X1938" i="3"/>
  <c r="X1937" i="3"/>
  <c r="X1936" i="3"/>
  <c r="X1935" i="3"/>
  <c r="X1933" i="3"/>
  <c r="X1932" i="3"/>
  <c r="X1931" i="3"/>
  <c r="X1930" i="3"/>
  <c r="X1929" i="3"/>
  <c r="X1928" i="3"/>
  <c r="X1927" i="3"/>
  <c r="X1926" i="3"/>
  <c r="X1925" i="3"/>
  <c r="X1924" i="3"/>
  <c r="X1923" i="3"/>
  <c r="X1922" i="3"/>
  <c r="X1921" i="3"/>
  <c r="X1920" i="3"/>
  <c r="X1919" i="3"/>
  <c r="X1918" i="3"/>
  <c r="X1917" i="3"/>
  <c r="X1916" i="3"/>
  <c r="X1915" i="3"/>
  <c r="X1914" i="3"/>
  <c r="X1913" i="3"/>
  <c r="X1912" i="3"/>
  <c r="X1911" i="3"/>
  <c r="X1910" i="3"/>
  <c r="X1909" i="3"/>
  <c r="X1908" i="3"/>
  <c r="X1907" i="3"/>
  <c r="X1906" i="3"/>
  <c r="X1905" i="3"/>
  <c r="X1904" i="3"/>
  <c r="X1903" i="3"/>
  <c r="X1902" i="3"/>
  <c r="X1901" i="3"/>
  <c r="X1900" i="3"/>
  <c r="X1899" i="3"/>
  <c r="X1898" i="3"/>
  <c r="X1896" i="3"/>
  <c r="X1895" i="3"/>
  <c r="X1894" i="3"/>
  <c r="X1893" i="3"/>
  <c r="X1892" i="3"/>
  <c r="X1891" i="3"/>
  <c r="X1890" i="3"/>
  <c r="X1889" i="3"/>
  <c r="X1888" i="3"/>
  <c r="X1887" i="3"/>
  <c r="X1886" i="3"/>
  <c r="X1885" i="3"/>
  <c r="X1884" i="3"/>
  <c r="X1881" i="3"/>
  <c r="X1879" i="3"/>
  <c r="X1878" i="3"/>
  <c r="X1877" i="3"/>
  <c r="X1876" i="3"/>
  <c r="X1875" i="3"/>
  <c r="X1874" i="3"/>
  <c r="X1873" i="3"/>
  <c r="X1872" i="3"/>
  <c r="X1871" i="3"/>
  <c r="X1870" i="3"/>
  <c r="X1869" i="3"/>
  <c r="X1868" i="3"/>
  <c r="X1867" i="3"/>
  <c r="X1866" i="3"/>
  <c r="X1865" i="3"/>
  <c r="X1864" i="3"/>
  <c r="X1863" i="3"/>
  <c r="X1862" i="3"/>
  <c r="X1861" i="3"/>
  <c r="X1860" i="3"/>
  <c r="X1859" i="3"/>
  <c r="X1858" i="3"/>
  <c r="X1857" i="3"/>
  <c r="X1856" i="3"/>
  <c r="X1855" i="3"/>
  <c r="X1854" i="3"/>
  <c r="X1853" i="3"/>
  <c r="X1852" i="3"/>
  <c r="X1851" i="3"/>
  <c r="X1850" i="3"/>
  <c r="X1849" i="3"/>
  <c r="X1848" i="3"/>
  <c r="X1847" i="3"/>
  <c r="X1846" i="3"/>
  <c r="X1845" i="3"/>
  <c r="X1844" i="3"/>
  <c r="X1843" i="3"/>
  <c r="X1842" i="3"/>
  <c r="X1841" i="3"/>
  <c r="X1840" i="3"/>
  <c r="X1839" i="3"/>
  <c r="X1838" i="3"/>
  <c r="X1837" i="3"/>
  <c r="X1836" i="3"/>
  <c r="X1835" i="3"/>
  <c r="X1834" i="3"/>
  <c r="X1833" i="3"/>
  <c r="X1832" i="3"/>
  <c r="X1831" i="3"/>
  <c r="X1830" i="3"/>
  <c r="X1829" i="3"/>
  <c r="X1828" i="3"/>
  <c r="X1827" i="3"/>
  <c r="X1826" i="3"/>
  <c r="X1825" i="3"/>
  <c r="X1824" i="3"/>
  <c r="X1823" i="3"/>
  <c r="X1822" i="3"/>
  <c r="X1821" i="3"/>
  <c r="X1820" i="3"/>
  <c r="X1819" i="3"/>
  <c r="X1818" i="3"/>
  <c r="X1817" i="3"/>
  <c r="X1816" i="3"/>
  <c r="X1815" i="3"/>
  <c r="X1814" i="3"/>
  <c r="X1813" i="3"/>
  <c r="X1812" i="3"/>
  <c r="X1811" i="3"/>
  <c r="X1810" i="3"/>
  <c r="X1809" i="3"/>
  <c r="X1808" i="3"/>
  <c r="X1807" i="3"/>
  <c r="X1806" i="3"/>
  <c r="X1805" i="3"/>
  <c r="X1804" i="3"/>
  <c r="X1802" i="3"/>
  <c r="X1801" i="3"/>
  <c r="X1800" i="3"/>
  <c r="X1799" i="3"/>
  <c r="X1798" i="3"/>
  <c r="X1797" i="3"/>
  <c r="X1796" i="3"/>
  <c r="X1795" i="3"/>
  <c r="X1794" i="3"/>
  <c r="X1793" i="3"/>
  <c r="X1791" i="3"/>
  <c r="X1790" i="3"/>
  <c r="X1789" i="3"/>
  <c r="X1788" i="3"/>
  <c r="X1787" i="3"/>
  <c r="X1786" i="3"/>
  <c r="X1785" i="3"/>
  <c r="X1784" i="3"/>
  <c r="X1783" i="3"/>
  <c r="X1782" i="3"/>
  <c r="X1781" i="3"/>
  <c r="X1780" i="3"/>
  <c r="X1779" i="3"/>
  <c r="X1778" i="3"/>
  <c r="X1777" i="3"/>
  <c r="X1775" i="3"/>
  <c r="X1774" i="3"/>
  <c r="X1773" i="3"/>
  <c r="X1772" i="3"/>
  <c r="X1770" i="3"/>
  <c r="X1769" i="3"/>
  <c r="X1768" i="3"/>
  <c r="X1767" i="3"/>
  <c r="X1766" i="3"/>
  <c r="X1765" i="3"/>
  <c r="X1764" i="3"/>
  <c r="X1763" i="3"/>
  <c r="X1762" i="3"/>
  <c r="X1761" i="3"/>
  <c r="X1760" i="3"/>
  <c r="X1758" i="3"/>
  <c r="X1757" i="3"/>
  <c r="X1756" i="3"/>
  <c r="X1755" i="3"/>
  <c r="X1754" i="3"/>
  <c r="X1753" i="3"/>
  <c r="X1752" i="3"/>
  <c r="X1751" i="3"/>
  <c r="X1750" i="3"/>
  <c r="X1749" i="3"/>
  <c r="X1748" i="3"/>
  <c r="X1746" i="3"/>
  <c r="X1745" i="3"/>
  <c r="X1744" i="3"/>
  <c r="X1743" i="3"/>
  <c r="X1742" i="3"/>
  <c r="X1741" i="3"/>
  <c r="X1740" i="3"/>
  <c r="X1739" i="3"/>
  <c r="X1738" i="3"/>
  <c r="X1736" i="3"/>
  <c r="X1735" i="3"/>
  <c r="X1734" i="3"/>
  <c r="X1733" i="3"/>
  <c r="X1732" i="3"/>
  <c r="X1731" i="3"/>
  <c r="X1730" i="3"/>
  <c r="X1729" i="3"/>
  <c r="X1728" i="3"/>
  <c r="X1727" i="3"/>
  <c r="X1726" i="3"/>
  <c r="X1725" i="3"/>
  <c r="X1724" i="3"/>
  <c r="X1723" i="3"/>
  <c r="X1722" i="3"/>
  <c r="X1721" i="3"/>
  <c r="X1720" i="3"/>
  <c r="X1719" i="3"/>
  <c r="X1718" i="3"/>
  <c r="X1717" i="3"/>
  <c r="X1716" i="3"/>
  <c r="X1715" i="3"/>
  <c r="X1714" i="3"/>
  <c r="X1713" i="3"/>
  <c r="X1712" i="3"/>
  <c r="X1711" i="3"/>
  <c r="X1710" i="3"/>
  <c r="X1709" i="3"/>
  <c r="X1708" i="3"/>
  <c r="X1707" i="3"/>
  <c r="X1706" i="3"/>
  <c r="X1705" i="3"/>
  <c r="X1704" i="3"/>
  <c r="X1703" i="3"/>
  <c r="X1701" i="3"/>
  <c r="X1700" i="3"/>
  <c r="X1699" i="3"/>
  <c r="X1698" i="3"/>
  <c r="X1697" i="3"/>
  <c r="X1696" i="3"/>
  <c r="X1695" i="3"/>
  <c r="X1694" i="3"/>
  <c r="X1693" i="3"/>
  <c r="X1692" i="3"/>
  <c r="X1691" i="3"/>
  <c r="X1690" i="3"/>
  <c r="X1689" i="3"/>
  <c r="X1688" i="3"/>
  <c r="X1687" i="3"/>
  <c r="X1686" i="3"/>
  <c r="X1685" i="3"/>
  <c r="X1684" i="3"/>
  <c r="X1683" i="3"/>
  <c r="X1682" i="3"/>
  <c r="X1681" i="3"/>
  <c r="X1680" i="3"/>
  <c r="X1679" i="3"/>
  <c r="X1678" i="3"/>
  <c r="X1677" i="3"/>
  <c r="X1676" i="3"/>
  <c r="X1675" i="3"/>
  <c r="X1674" i="3"/>
  <c r="X1673" i="3"/>
  <c r="X1672" i="3"/>
  <c r="X1671" i="3"/>
  <c r="X1670" i="3"/>
  <c r="X1669" i="3"/>
  <c r="X1668" i="3"/>
  <c r="X1667" i="3"/>
  <c r="X1666" i="3"/>
  <c r="X1665" i="3"/>
  <c r="X1664" i="3"/>
  <c r="X1663" i="3"/>
  <c r="X1662" i="3"/>
  <c r="X1661" i="3"/>
  <c r="X1660" i="3"/>
  <c r="X1659" i="3"/>
  <c r="X1658" i="3"/>
  <c r="X1657" i="3"/>
  <c r="X1656" i="3"/>
  <c r="X1655" i="3"/>
  <c r="X1654" i="3"/>
  <c r="X1653" i="3"/>
  <c r="X1652" i="3"/>
  <c r="X1651" i="3"/>
  <c r="X1650" i="3"/>
  <c r="X1649" i="3"/>
  <c r="X1648" i="3"/>
  <c r="X1647" i="3"/>
  <c r="X1646" i="3"/>
  <c r="X1645" i="3"/>
  <c r="X1644" i="3"/>
  <c r="X1643" i="3"/>
  <c r="X1642" i="3"/>
  <c r="X1641" i="3"/>
  <c r="X1640" i="3"/>
  <c r="X1639" i="3"/>
  <c r="X1638" i="3"/>
  <c r="X1637" i="3"/>
  <c r="X1636" i="3"/>
  <c r="X1635" i="3"/>
  <c r="X1634" i="3"/>
  <c r="X1633" i="3"/>
  <c r="X1632" i="3"/>
  <c r="X1631" i="3"/>
  <c r="X1630" i="3"/>
  <c r="X1629" i="3"/>
  <c r="X1628" i="3"/>
  <c r="X1627" i="3"/>
  <c r="X1626" i="3"/>
  <c r="X1625" i="3"/>
  <c r="X1624" i="3"/>
  <c r="X1623" i="3"/>
  <c r="X1622" i="3"/>
  <c r="X1621" i="3"/>
  <c r="X1620" i="3"/>
  <c r="X1619" i="3"/>
  <c r="X1618" i="3"/>
  <c r="X1617" i="3"/>
  <c r="X1616" i="3"/>
  <c r="X1615" i="3"/>
  <c r="X1614" i="3"/>
  <c r="X1613" i="3"/>
  <c r="X1612" i="3"/>
  <c r="X1611" i="3"/>
  <c r="X1610" i="3"/>
  <c r="X1609" i="3"/>
  <c r="X1608" i="3"/>
  <c r="X1607" i="3"/>
  <c r="X1606" i="3"/>
  <c r="X1605" i="3"/>
  <c r="X1604" i="3"/>
  <c r="X1603" i="3"/>
  <c r="X1602" i="3"/>
  <c r="X1601" i="3"/>
  <c r="X1600" i="3"/>
  <c r="X1599" i="3"/>
  <c r="X1598" i="3"/>
  <c r="X1597" i="3"/>
  <c r="X1596" i="3"/>
  <c r="X1595" i="3"/>
  <c r="X1594" i="3"/>
  <c r="X1593" i="3"/>
  <c r="X1592" i="3"/>
  <c r="X1591" i="3"/>
  <c r="X1590" i="3"/>
  <c r="X1589" i="3"/>
  <c r="X1588" i="3"/>
  <c r="X1585" i="3"/>
  <c r="X1583" i="3"/>
  <c r="X1578" i="3"/>
  <c r="X1577" i="3"/>
  <c r="X1576" i="3"/>
  <c r="X1575" i="3"/>
  <c r="X1574" i="3"/>
  <c r="X1573" i="3"/>
  <c r="X1572" i="3"/>
  <c r="X1571" i="3"/>
  <c r="X1570" i="3"/>
  <c r="X1569" i="3"/>
  <c r="X1568" i="3"/>
  <c r="X1567" i="3"/>
  <c r="X1566" i="3"/>
  <c r="X1565" i="3"/>
  <c r="X1564" i="3"/>
  <c r="X1563" i="3"/>
  <c r="X1562" i="3"/>
  <c r="X1560" i="3"/>
  <c r="X1559" i="3"/>
  <c r="X1558" i="3"/>
  <c r="X1557" i="3"/>
  <c r="X1556" i="3"/>
  <c r="X1555" i="3"/>
  <c r="X1554" i="3"/>
  <c r="X1553" i="3"/>
  <c r="X1552" i="3"/>
  <c r="X1551" i="3"/>
  <c r="X1550" i="3"/>
  <c r="X1549" i="3"/>
  <c r="X1548" i="3"/>
  <c r="X1547" i="3"/>
  <c r="X1546" i="3"/>
  <c r="X1545" i="3"/>
  <c r="X1544" i="3"/>
  <c r="X1543" i="3"/>
  <c r="X1542" i="3"/>
  <c r="X1541" i="3"/>
  <c r="X1540" i="3"/>
  <c r="X1539" i="3"/>
  <c r="X1537" i="3"/>
  <c r="X1536" i="3"/>
  <c r="X1535" i="3"/>
  <c r="X1534" i="3"/>
  <c r="X1533" i="3"/>
  <c r="X1532" i="3"/>
  <c r="X1531" i="3"/>
  <c r="X1530" i="3"/>
  <c r="X1529" i="3"/>
  <c r="X1528" i="3"/>
  <c r="X1527" i="3"/>
  <c r="X1526" i="3"/>
  <c r="X1525" i="3"/>
  <c r="X1524" i="3"/>
  <c r="X1523" i="3"/>
  <c r="X1522" i="3"/>
  <c r="X1521" i="3"/>
  <c r="X1520" i="3"/>
  <c r="X1519" i="3"/>
  <c r="X1518" i="3"/>
  <c r="X1517" i="3"/>
  <c r="X1516" i="3"/>
  <c r="X1515" i="3"/>
  <c r="X1514" i="3"/>
  <c r="X1513" i="3"/>
  <c r="X1512" i="3"/>
  <c r="X1511" i="3"/>
  <c r="X1510" i="3"/>
  <c r="X1509" i="3"/>
  <c r="X1508" i="3"/>
  <c r="X1507" i="3"/>
  <c r="X1506" i="3"/>
  <c r="X1505" i="3"/>
  <c r="X1504" i="3"/>
  <c r="X1503" i="3"/>
  <c r="X1502" i="3"/>
  <c r="X1501" i="3"/>
  <c r="X1500" i="3"/>
  <c r="X1499" i="3"/>
  <c r="X1498" i="3"/>
  <c r="X1497" i="3"/>
  <c r="X1496" i="3"/>
  <c r="X1495" i="3"/>
  <c r="X1494" i="3"/>
  <c r="X1493" i="3"/>
  <c r="X1492" i="3"/>
  <c r="X1491" i="3"/>
  <c r="X1490" i="3"/>
  <c r="X1489" i="3"/>
  <c r="X1488" i="3"/>
  <c r="X1487" i="3"/>
  <c r="X1486" i="3"/>
  <c r="X1485" i="3"/>
  <c r="X1484" i="3"/>
  <c r="X1483" i="3"/>
  <c r="X1482" i="3"/>
  <c r="X1481" i="3"/>
  <c r="X1480" i="3"/>
  <c r="X1479" i="3"/>
  <c r="X1478" i="3"/>
  <c r="X1477" i="3"/>
  <c r="X1476" i="3"/>
  <c r="X1475" i="3"/>
  <c r="X1474" i="3"/>
  <c r="X1473" i="3"/>
  <c r="X1472" i="3"/>
  <c r="X1471" i="3"/>
  <c r="X1470" i="3"/>
  <c r="X1469" i="3"/>
  <c r="X1468" i="3"/>
  <c r="X1467" i="3"/>
  <c r="X1466" i="3"/>
  <c r="X1465" i="3"/>
  <c r="X1464" i="3"/>
  <c r="X1463" i="3"/>
  <c r="X1462" i="3"/>
  <c r="X1461" i="3"/>
  <c r="X1460" i="3"/>
  <c r="X1459" i="3"/>
  <c r="X1458" i="3"/>
  <c r="X1457" i="3"/>
  <c r="X1456" i="3"/>
  <c r="X1455" i="3"/>
  <c r="X1454" i="3"/>
  <c r="X1453" i="3"/>
  <c r="X1452" i="3"/>
  <c r="X1451" i="3"/>
  <c r="X1450" i="3"/>
  <c r="X1449" i="3"/>
  <c r="X1448" i="3"/>
  <c r="X1447" i="3"/>
  <c r="X1446" i="3"/>
  <c r="X1445" i="3"/>
  <c r="X1444" i="3"/>
  <c r="X1443" i="3"/>
  <c r="X1442" i="3"/>
  <c r="X1441" i="3"/>
  <c r="X1440" i="3"/>
  <c r="X1439" i="3"/>
  <c r="X1438" i="3"/>
  <c r="X1437" i="3"/>
  <c r="X1436" i="3"/>
  <c r="X1435" i="3"/>
  <c r="X1434" i="3"/>
  <c r="X1433" i="3"/>
  <c r="X1432" i="3"/>
  <c r="X1430" i="3"/>
  <c r="X1429" i="3"/>
  <c r="X1428" i="3"/>
  <c r="X1427" i="3"/>
  <c r="X1426" i="3"/>
  <c r="X1425" i="3"/>
  <c r="X1423" i="3"/>
  <c r="X1422" i="3"/>
  <c r="X1421" i="3"/>
  <c r="X1418" i="3"/>
  <c r="X1417" i="3"/>
  <c r="X1416" i="3"/>
  <c r="X1415" i="3"/>
  <c r="X1414" i="3"/>
  <c r="X1413" i="3"/>
  <c r="X1412" i="3"/>
  <c r="X1411" i="3"/>
  <c r="X1410" i="3"/>
  <c r="X1409" i="3"/>
  <c r="X1407" i="3"/>
  <c r="X1406" i="3"/>
  <c r="X1405" i="3"/>
  <c r="X1404" i="3"/>
  <c r="X1403" i="3"/>
  <c r="X1402" i="3"/>
  <c r="X1401" i="3"/>
  <c r="X1400" i="3"/>
  <c r="X1399" i="3"/>
  <c r="X1398" i="3"/>
  <c r="X1397" i="3"/>
  <c r="X1396" i="3"/>
  <c r="X1395" i="3"/>
  <c r="X1394" i="3"/>
  <c r="X1393" i="3"/>
  <c r="X1392" i="3"/>
  <c r="X1391" i="3"/>
  <c r="X1390" i="3"/>
  <c r="X1389" i="3"/>
  <c r="X1388" i="3"/>
  <c r="X1387" i="3"/>
  <c r="X1386" i="3"/>
  <c r="X1385" i="3"/>
  <c r="X1384" i="3"/>
  <c r="X1383" i="3"/>
  <c r="X1382" i="3"/>
  <c r="X1381" i="3"/>
  <c r="X1380" i="3"/>
  <c r="X1379" i="3"/>
  <c r="X1378" i="3"/>
  <c r="X1377" i="3"/>
  <c r="X1376" i="3"/>
  <c r="X1375" i="3"/>
  <c r="X1374" i="3"/>
  <c r="X1373" i="3"/>
  <c r="X1371" i="3"/>
  <c r="X1370" i="3"/>
  <c r="X1369" i="3"/>
  <c r="X1368" i="3"/>
  <c r="X1367" i="3"/>
  <c r="X1366" i="3"/>
  <c r="X1365" i="3"/>
  <c r="X1364" i="3"/>
  <c r="X1363" i="3"/>
  <c r="X1362" i="3"/>
  <c r="X1361" i="3"/>
  <c r="X1360" i="3"/>
  <c r="X1358" i="3"/>
  <c r="X1357" i="3"/>
  <c r="X1356" i="3"/>
  <c r="X1355" i="3"/>
  <c r="X1354" i="3"/>
  <c r="X1353" i="3"/>
  <c r="X1351" i="3"/>
  <c r="X1350" i="3"/>
  <c r="X1349" i="3"/>
  <c r="X1348" i="3"/>
  <c r="X1347" i="3"/>
  <c r="X1346" i="3"/>
  <c r="X1345" i="3"/>
  <c r="X1344" i="3"/>
  <c r="X1343" i="3"/>
  <c r="X1342" i="3"/>
  <c r="X1341" i="3"/>
  <c r="X1340" i="3"/>
  <c r="X1339" i="3"/>
  <c r="X1338" i="3"/>
  <c r="X1337" i="3"/>
  <c r="X1336" i="3"/>
  <c r="X1335" i="3"/>
  <c r="X1334" i="3"/>
  <c r="X1333" i="3"/>
  <c r="X1332" i="3"/>
  <c r="X1331" i="3"/>
  <c r="X1330" i="3"/>
  <c r="X1329" i="3"/>
  <c r="X1328" i="3"/>
  <c r="X1327" i="3"/>
  <c r="X1326" i="3"/>
  <c r="X1325" i="3"/>
  <c r="X1324" i="3"/>
  <c r="X1323" i="3"/>
  <c r="X1322" i="3"/>
  <c r="X1321" i="3"/>
  <c r="X1320" i="3"/>
  <c r="X1319" i="3"/>
  <c r="X1317" i="3"/>
  <c r="X1316" i="3"/>
  <c r="X1314" i="3"/>
  <c r="X1313" i="3"/>
  <c r="X1312" i="3"/>
  <c r="X1311" i="3"/>
  <c r="X1310" i="3"/>
  <c r="X1309" i="3"/>
  <c r="X1308" i="3"/>
  <c r="X1307" i="3"/>
  <c r="X1306" i="3"/>
  <c r="X1305" i="3"/>
  <c r="X1304" i="3"/>
  <c r="X1303" i="3"/>
  <c r="X1302" i="3"/>
  <c r="X1301" i="3"/>
  <c r="X1300" i="3"/>
  <c r="X1299" i="3"/>
  <c r="X1298" i="3"/>
  <c r="X1297" i="3"/>
  <c r="X1296" i="3"/>
  <c r="X1295" i="3"/>
  <c r="X1294" i="3"/>
  <c r="X1293" i="3"/>
  <c r="X1292" i="3"/>
  <c r="X1291" i="3"/>
  <c r="X1289" i="3"/>
  <c r="X1287" i="3"/>
  <c r="X1286" i="3"/>
  <c r="X1285" i="3"/>
  <c r="X1284" i="3"/>
  <c r="X1283" i="3"/>
  <c r="X1282" i="3"/>
  <c r="X1281" i="3"/>
  <c r="X1280" i="3"/>
  <c r="X1279" i="3"/>
  <c r="X1278" i="3"/>
  <c r="X1277" i="3"/>
  <c r="X1276" i="3"/>
  <c r="X1275" i="3"/>
  <c r="X1274" i="3"/>
  <c r="X1273" i="3"/>
  <c r="X1272" i="3"/>
  <c r="X1271" i="3"/>
  <c r="X1270" i="3"/>
  <c r="X1269" i="3"/>
  <c r="X1268" i="3"/>
  <c r="X1267" i="3"/>
  <c r="X1266" i="3"/>
  <c r="X1265" i="3"/>
  <c r="X1264" i="3"/>
  <c r="X1263" i="3"/>
  <c r="X1262" i="3"/>
  <c r="X1260" i="3"/>
  <c r="X1259" i="3"/>
  <c r="X1258" i="3"/>
  <c r="X1257" i="3"/>
  <c r="X1256" i="3"/>
  <c r="X1255" i="3"/>
  <c r="X1254" i="3"/>
  <c r="X1253" i="3"/>
  <c r="X1252" i="3"/>
  <c r="X1251" i="3"/>
  <c r="X1250" i="3"/>
  <c r="X1249" i="3"/>
  <c r="X1248" i="3"/>
  <c r="X1247" i="3"/>
  <c r="X1246" i="3"/>
  <c r="X1245" i="3"/>
  <c r="X1244" i="3"/>
  <c r="X1243" i="3"/>
  <c r="X1242" i="3"/>
  <c r="X1241" i="3"/>
  <c r="X1240" i="3"/>
  <c r="X1239" i="3"/>
  <c r="X1238" i="3"/>
  <c r="X1237" i="3"/>
  <c r="X1236" i="3"/>
  <c r="X1235" i="3"/>
  <c r="X1233" i="3"/>
  <c r="X1232" i="3"/>
  <c r="X1231" i="3"/>
  <c r="X1230" i="3"/>
  <c r="X1229" i="3"/>
  <c r="X1228" i="3"/>
  <c r="X1227" i="3"/>
  <c r="X1226" i="3"/>
  <c r="X1225" i="3"/>
  <c r="X1224" i="3"/>
  <c r="X1223" i="3"/>
  <c r="X1222" i="3"/>
  <c r="X1221" i="3"/>
  <c r="X1220" i="3"/>
  <c r="X1219" i="3"/>
  <c r="X1218" i="3"/>
  <c r="X1217" i="3"/>
  <c r="X1216" i="3"/>
  <c r="X1215" i="3"/>
  <c r="X1214" i="3"/>
  <c r="X1213" i="3"/>
  <c r="X1212" i="3"/>
  <c r="X1211" i="3"/>
  <c r="X1210" i="3"/>
  <c r="X1209" i="3"/>
  <c r="X1208" i="3"/>
  <c r="X1207" i="3"/>
  <c r="X1206" i="3"/>
  <c r="X1205" i="3"/>
  <c r="X1204" i="3"/>
  <c r="X1203" i="3"/>
  <c r="X1202" i="3"/>
  <c r="X1201" i="3"/>
  <c r="X1200" i="3"/>
  <c r="X1199" i="3"/>
  <c r="X1198" i="3"/>
  <c r="X1197" i="3"/>
  <c r="X1196" i="3"/>
  <c r="X1195" i="3"/>
  <c r="X1194" i="3"/>
  <c r="X1193" i="3"/>
  <c r="X1192" i="3"/>
  <c r="X1191" i="3"/>
  <c r="X1190" i="3"/>
  <c r="X1189" i="3"/>
  <c r="X1186" i="3"/>
  <c r="X1185" i="3"/>
  <c r="X1183" i="3"/>
  <c r="X1182" i="3"/>
  <c r="X1181" i="3"/>
  <c r="X1180" i="3"/>
  <c r="X1179" i="3"/>
  <c r="X1178" i="3"/>
  <c r="X1177" i="3"/>
  <c r="X1176" i="3"/>
  <c r="X1175" i="3"/>
  <c r="X1174" i="3"/>
  <c r="X1173" i="3"/>
  <c r="X1172" i="3"/>
  <c r="X1171" i="3"/>
  <c r="X1170" i="3"/>
  <c r="X1169" i="3"/>
  <c r="X1168" i="3"/>
  <c r="X1167" i="3"/>
  <c r="X1166" i="3"/>
  <c r="X1165" i="3"/>
  <c r="X1164" i="3"/>
  <c r="X1163" i="3"/>
  <c r="X1162" i="3"/>
  <c r="X1161" i="3"/>
  <c r="X1160" i="3"/>
  <c r="X1159" i="3"/>
  <c r="X1158" i="3"/>
  <c r="X1157" i="3"/>
  <c r="X1156" i="3"/>
  <c r="X1155" i="3"/>
  <c r="X1154" i="3"/>
  <c r="X1153" i="3"/>
  <c r="X1152" i="3"/>
  <c r="X1151" i="3"/>
  <c r="X1150" i="3"/>
  <c r="X1149" i="3"/>
  <c r="X1148" i="3"/>
  <c r="X1147" i="3"/>
  <c r="X1146" i="3"/>
  <c r="X1145" i="3"/>
  <c r="X1143" i="3"/>
  <c r="X1142" i="3"/>
  <c r="X1141" i="3"/>
  <c r="X1140" i="3"/>
  <c r="X1139" i="3"/>
  <c r="X1138" i="3"/>
  <c r="X1137" i="3"/>
  <c r="X1136" i="3"/>
  <c r="X1135" i="3"/>
  <c r="X1134" i="3"/>
  <c r="X1133" i="3"/>
  <c r="X1132" i="3"/>
  <c r="X1131" i="3"/>
  <c r="X1130" i="3"/>
  <c r="X1128" i="3"/>
  <c r="X1127" i="3"/>
  <c r="X1126" i="3"/>
  <c r="X1125" i="3"/>
  <c r="X1124" i="3"/>
  <c r="X1123" i="3"/>
  <c r="X1122" i="3"/>
  <c r="X1121" i="3"/>
  <c r="X1120" i="3"/>
  <c r="X1119" i="3"/>
  <c r="X1118" i="3"/>
  <c r="X1117" i="3"/>
  <c r="X1116" i="3"/>
  <c r="X1115" i="3"/>
  <c r="X1114" i="3"/>
  <c r="X1113" i="3"/>
  <c r="X1112" i="3"/>
  <c r="X1111" i="3"/>
  <c r="X1110" i="3"/>
  <c r="X1109" i="3"/>
  <c r="X1108" i="3"/>
  <c r="X1107" i="3"/>
  <c r="X1106" i="3"/>
  <c r="X1105" i="3"/>
  <c r="X1104" i="3"/>
  <c r="X1103" i="3"/>
  <c r="X1102" i="3"/>
  <c r="X1101" i="3"/>
  <c r="X1100" i="3"/>
  <c r="X1099" i="3"/>
  <c r="X1098" i="3"/>
  <c r="X1097" i="3"/>
  <c r="X1096" i="3"/>
  <c r="X1095" i="3"/>
  <c r="X1094" i="3"/>
  <c r="X1093" i="3"/>
  <c r="X1092" i="3"/>
  <c r="X1091" i="3"/>
  <c r="X1090" i="3"/>
  <c r="X1089" i="3"/>
  <c r="X1088" i="3"/>
  <c r="X1087" i="3"/>
  <c r="X1086" i="3"/>
  <c r="X1085" i="3"/>
  <c r="X1084" i="3"/>
  <c r="X1083" i="3"/>
  <c r="X1082" i="3"/>
  <c r="X1081" i="3"/>
  <c r="X1080" i="3"/>
  <c r="X1079" i="3"/>
  <c r="X1077" i="3"/>
  <c r="X1076" i="3"/>
  <c r="X1075" i="3"/>
  <c r="X1074" i="3"/>
  <c r="X1073" i="3"/>
  <c r="X1072" i="3"/>
  <c r="X1071" i="3"/>
  <c r="X1070" i="3"/>
  <c r="X1069" i="3"/>
  <c r="X1068" i="3"/>
  <c r="X1067" i="3"/>
  <c r="X1066" i="3"/>
  <c r="X1065" i="3"/>
  <c r="X1064" i="3"/>
  <c r="X1063" i="3"/>
  <c r="X1062" i="3"/>
  <c r="X1061" i="3"/>
  <c r="X1060" i="3"/>
  <c r="X1058" i="3"/>
  <c r="X1057" i="3"/>
  <c r="X1056" i="3"/>
  <c r="X1055" i="3"/>
  <c r="X1052" i="3"/>
  <c r="X1051" i="3"/>
  <c r="X1050" i="3"/>
  <c r="X1049" i="3"/>
  <c r="X1048" i="3"/>
  <c r="X1047" i="3"/>
  <c r="X1046" i="3"/>
  <c r="X1045" i="3"/>
  <c r="X1044" i="3"/>
  <c r="X1043" i="3"/>
  <c r="X1042" i="3"/>
  <c r="X1041" i="3"/>
  <c r="X1040" i="3"/>
  <c r="X1039" i="3"/>
  <c r="X1038" i="3"/>
  <c r="X1037" i="3"/>
  <c r="X1036" i="3"/>
  <c r="X1035" i="3"/>
  <c r="X1034" i="3"/>
  <c r="X1033" i="3"/>
  <c r="X1032" i="3"/>
  <c r="X1031" i="3"/>
  <c r="X1030" i="3"/>
  <c r="X1029" i="3"/>
  <c r="X1028" i="3"/>
  <c r="X1027" i="3"/>
  <c r="X1026" i="3"/>
  <c r="X1025" i="3"/>
  <c r="X1024" i="3"/>
  <c r="X1023" i="3"/>
  <c r="X1022" i="3"/>
  <c r="X1021" i="3"/>
  <c r="X1020" i="3"/>
  <c r="X1019" i="3"/>
  <c r="X1018" i="3"/>
  <c r="X1017" i="3"/>
  <c r="X1016" i="3"/>
  <c r="X1015" i="3"/>
  <c r="X1014" i="3"/>
  <c r="X1013" i="3"/>
  <c r="X1012" i="3"/>
  <c r="X1011" i="3"/>
  <c r="X1010" i="3"/>
  <c r="X1009" i="3"/>
  <c r="X1008" i="3"/>
  <c r="X1007" i="3"/>
  <c r="X1006" i="3"/>
  <c r="X1005" i="3"/>
  <c r="X1003" i="3"/>
  <c r="X1002" i="3"/>
  <c r="X1001" i="3"/>
  <c r="X1000" i="3"/>
  <c r="X999" i="3"/>
  <c r="X998" i="3"/>
  <c r="X997" i="3"/>
  <c r="X996" i="3"/>
  <c r="X995" i="3"/>
  <c r="X994" i="3"/>
  <c r="X993" i="3"/>
  <c r="X992" i="3"/>
  <c r="X991" i="3"/>
  <c r="X990" i="3"/>
  <c r="X989" i="3"/>
  <c r="X988" i="3"/>
  <c r="X987" i="3"/>
  <c r="X986" i="3"/>
  <c r="X984" i="3"/>
  <c r="X982" i="3"/>
  <c r="X981" i="3"/>
  <c r="X980" i="3"/>
  <c r="X979" i="3"/>
  <c r="X978" i="3"/>
  <c r="X977" i="3"/>
  <c r="X976" i="3"/>
  <c r="X975" i="3"/>
  <c r="X974" i="3"/>
  <c r="X973" i="3"/>
  <c r="X972" i="3"/>
  <c r="X971" i="3"/>
  <c r="X970" i="3"/>
  <c r="X969" i="3"/>
  <c r="X968" i="3"/>
  <c r="X966" i="3"/>
  <c r="X965" i="3"/>
  <c r="X963" i="3"/>
  <c r="X962" i="3"/>
  <c r="X961" i="3"/>
  <c r="X960" i="3"/>
  <c r="X959" i="3"/>
  <c r="X958" i="3"/>
  <c r="X957" i="3"/>
  <c r="X956" i="3"/>
  <c r="X955" i="3"/>
  <c r="X954" i="3"/>
  <c r="X953" i="3"/>
  <c r="X952" i="3"/>
  <c r="X951" i="3"/>
  <c r="X950" i="3"/>
  <c r="X949" i="3"/>
  <c r="X948" i="3"/>
  <c r="X947" i="3"/>
  <c r="X946" i="3"/>
  <c r="X945" i="3"/>
  <c r="X944" i="3"/>
  <c r="X943" i="3"/>
  <c r="X942" i="3"/>
  <c r="X941" i="3"/>
  <c r="X940" i="3"/>
  <c r="X939" i="3"/>
  <c r="X938" i="3"/>
  <c r="X937" i="3"/>
  <c r="X936" i="3"/>
  <c r="X935" i="3"/>
  <c r="X934" i="3"/>
  <c r="X933" i="3"/>
  <c r="X932" i="3"/>
  <c r="X931" i="3"/>
  <c r="X930" i="3"/>
  <c r="X929" i="3"/>
  <c r="X927" i="3"/>
  <c r="X926" i="3"/>
  <c r="X925" i="3"/>
  <c r="X924" i="3"/>
  <c r="X923" i="3"/>
  <c r="X922" i="3"/>
  <c r="X921" i="3"/>
  <c r="X920" i="3"/>
  <c r="X919" i="3"/>
  <c r="X918" i="3"/>
  <c r="X917" i="3"/>
  <c r="X916" i="3"/>
  <c r="X915" i="3"/>
  <c r="X914" i="3"/>
  <c r="X913" i="3"/>
  <c r="X912" i="3"/>
  <c r="X911" i="3"/>
  <c r="X910" i="3"/>
  <c r="X909" i="3"/>
  <c r="X907" i="3"/>
  <c r="X906" i="3"/>
  <c r="X905" i="3"/>
  <c r="X904" i="3"/>
  <c r="X903" i="3"/>
  <c r="X902" i="3"/>
  <c r="X901" i="3"/>
  <c r="X900" i="3"/>
  <c r="X899" i="3"/>
  <c r="X897" i="3"/>
  <c r="X896" i="3"/>
  <c r="X895" i="3"/>
  <c r="X893" i="3"/>
  <c r="X892" i="3"/>
  <c r="X891" i="3"/>
  <c r="X890" i="3"/>
  <c r="X889" i="3"/>
  <c r="X888" i="3"/>
  <c r="X887" i="3"/>
  <c r="X886" i="3"/>
  <c r="X885" i="3"/>
  <c r="X884" i="3"/>
  <c r="X882" i="3"/>
  <c r="X881" i="3"/>
  <c r="X880" i="3"/>
  <c r="X879" i="3"/>
  <c r="X878" i="3"/>
  <c r="X877" i="3"/>
  <c r="X876" i="3"/>
  <c r="X875" i="3"/>
  <c r="X874" i="3"/>
  <c r="X873" i="3"/>
  <c r="X872" i="3"/>
  <c r="X871" i="3"/>
  <c r="X870" i="3"/>
  <c r="X869" i="3"/>
  <c r="X868" i="3"/>
  <c r="X867" i="3"/>
  <c r="X866" i="3"/>
  <c r="X865" i="3"/>
  <c r="X864" i="3"/>
  <c r="X863" i="3"/>
  <c r="X862" i="3"/>
  <c r="X861" i="3"/>
  <c r="X860" i="3"/>
  <c r="X859" i="3"/>
  <c r="X858" i="3"/>
  <c r="X857" i="3"/>
  <c r="X856" i="3"/>
  <c r="X855" i="3"/>
  <c r="X854" i="3"/>
  <c r="X852" i="3"/>
  <c r="X851" i="3"/>
  <c r="X850" i="3"/>
  <c r="X849" i="3"/>
  <c r="X848" i="3"/>
  <c r="X847" i="3"/>
  <c r="X846" i="3"/>
  <c r="X845" i="3"/>
  <c r="X844" i="3"/>
  <c r="X843" i="3"/>
  <c r="X842" i="3"/>
  <c r="X841" i="3"/>
  <c r="X840" i="3"/>
  <c r="X839" i="3"/>
  <c r="X838" i="3"/>
  <c r="X837" i="3"/>
  <c r="X836" i="3"/>
  <c r="X835" i="3"/>
  <c r="X834" i="3"/>
  <c r="X833" i="3"/>
  <c r="X832" i="3"/>
  <c r="X831" i="3"/>
  <c r="X830" i="3"/>
  <c r="X829" i="3"/>
  <c r="X828" i="3"/>
  <c r="X827" i="3"/>
  <c r="X826" i="3"/>
  <c r="X825" i="3"/>
  <c r="X824" i="3"/>
  <c r="X823" i="3"/>
  <c r="X822" i="3"/>
  <c r="X821" i="3"/>
  <c r="X820" i="3"/>
  <c r="X819" i="3"/>
  <c r="X818" i="3"/>
  <c r="X817" i="3"/>
  <c r="X816" i="3"/>
  <c r="X815" i="3"/>
  <c r="X814" i="3"/>
  <c r="X813" i="3"/>
  <c r="X812" i="3"/>
  <c r="X811" i="3"/>
  <c r="X810" i="3"/>
  <c r="X809" i="3"/>
  <c r="X808" i="3"/>
  <c r="X807" i="3"/>
  <c r="X806" i="3"/>
  <c r="X805" i="3"/>
  <c r="X804" i="3"/>
  <c r="X803" i="3"/>
  <c r="X802" i="3"/>
  <c r="X801" i="3"/>
  <c r="X800" i="3"/>
  <c r="X799" i="3"/>
  <c r="X798" i="3"/>
  <c r="X796" i="3"/>
  <c r="X795" i="3"/>
  <c r="X794" i="3"/>
  <c r="X793" i="3"/>
  <c r="X792" i="3"/>
  <c r="X791" i="3"/>
  <c r="X790" i="3"/>
  <c r="X789" i="3"/>
  <c r="X788" i="3"/>
  <c r="X787" i="3"/>
  <c r="X786" i="3"/>
  <c r="X785" i="3"/>
  <c r="X784" i="3"/>
  <c r="X783" i="3"/>
  <c r="X782" i="3"/>
  <c r="X781" i="3"/>
  <c r="X780" i="3"/>
  <c r="X779" i="3"/>
  <c r="X778" i="3"/>
  <c r="X777" i="3"/>
  <c r="X776" i="3"/>
  <c r="X775" i="3"/>
  <c r="X774" i="3"/>
  <c r="X773" i="3"/>
  <c r="X772" i="3"/>
  <c r="X771" i="3"/>
  <c r="X769" i="3"/>
  <c r="X768" i="3"/>
  <c r="X767" i="3"/>
  <c r="X766" i="3"/>
  <c r="X765" i="3"/>
  <c r="X764" i="3"/>
  <c r="X763" i="3"/>
  <c r="X762" i="3"/>
  <c r="X761" i="3"/>
  <c r="X760" i="3"/>
  <c r="X759" i="3"/>
  <c r="X758" i="3"/>
  <c r="X757" i="3"/>
  <c r="X756" i="3"/>
  <c r="X755" i="3"/>
  <c r="X754" i="3"/>
  <c r="X753" i="3"/>
  <c r="X752" i="3"/>
  <c r="X751" i="3"/>
  <c r="X750" i="3"/>
  <c r="X749" i="3"/>
  <c r="X748" i="3"/>
  <c r="X747" i="3"/>
  <c r="X746" i="3"/>
  <c r="X745" i="3"/>
  <c r="X744" i="3"/>
  <c r="X743" i="3"/>
  <c r="X742" i="3"/>
  <c r="X741" i="3"/>
  <c r="X740" i="3"/>
  <c r="X739" i="3"/>
  <c r="X738" i="3"/>
  <c r="X737" i="3"/>
  <c r="X736" i="3"/>
  <c r="X735" i="3"/>
  <c r="X734" i="3"/>
  <c r="X733" i="3"/>
  <c r="X732" i="3"/>
  <c r="X731" i="3"/>
  <c r="X730" i="3"/>
  <c r="X729" i="3"/>
  <c r="X728" i="3"/>
  <c r="X727" i="3"/>
  <c r="X726" i="3"/>
  <c r="X725" i="3"/>
  <c r="X724" i="3"/>
  <c r="X723" i="3"/>
  <c r="X722" i="3"/>
  <c r="X721" i="3"/>
  <c r="X720" i="3"/>
  <c r="X719" i="3"/>
  <c r="X718" i="3"/>
  <c r="X717" i="3"/>
  <c r="X716" i="3"/>
  <c r="X715" i="3"/>
  <c r="X714" i="3"/>
  <c r="X713" i="3"/>
  <c r="X712" i="3"/>
  <c r="X711" i="3"/>
  <c r="X710" i="3"/>
  <c r="X709" i="3"/>
  <c r="X708" i="3"/>
  <c r="X707" i="3"/>
  <c r="X706" i="3"/>
  <c r="X705" i="3"/>
  <c r="X704" i="3"/>
  <c r="X703" i="3"/>
  <c r="X702" i="3"/>
  <c r="X699" i="3"/>
  <c r="X698" i="3"/>
  <c r="X697" i="3"/>
  <c r="X696" i="3"/>
  <c r="X695" i="3"/>
  <c r="X694" i="3"/>
  <c r="X693" i="3"/>
  <c r="X692" i="3"/>
  <c r="X691" i="3"/>
  <c r="X690" i="3"/>
  <c r="X689" i="3"/>
  <c r="X688" i="3"/>
  <c r="X687" i="3"/>
  <c r="X686" i="3"/>
  <c r="X685" i="3"/>
  <c r="X684" i="3"/>
  <c r="X683" i="3"/>
  <c r="X682" i="3"/>
  <c r="X681" i="3"/>
  <c r="X680" i="3"/>
  <c r="X679" i="3"/>
  <c r="X678" i="3"/>
  <c r="X677" i="3"/>
  <c r="X676" i="3"/>
  <c r="X675" i="3"/>
  <c r="X672" i="3"/>
  <c r="X671" i="3"/>
  <c r="X670" i="3"/>
  <c r="X669" i="3"/>
  <c r="X668" i="3"/>
  <c r="X667" i="3"/>
  <c r="X666" i="3"/>
  <c r="X665" i="3"/>
  <c r="X663" i="3"/>
  <c r="X662" i="3"/>
  <c r="X661" i="3"/>
  <c r="X660" i="3"/>
  <c r="X659" i="3"/>
  <c r="X658" i="3"/>
  <c r="X657" i="3"/>
  <c r="X656" i="3"/>
  <c r="X655" i="3"/>
  <c r="X654" i="3"/>
  <c r="X653" i="3"/>
  <c r="X652" i="3"/>
  <c r="X651" i="3"/>
  <c r="X650" i="3"/>
  <c r="X649" i="3"/>
  <c r="X648" i="3"/>
  <c r="X647" i="3"/>
  <c r="X646" i="3"/>
  <c r="X645" i="3"/>
  <c r="X644" i="3"/>
  <c r="X643" i="3"/>
  <c r="X642" i="3"/>
  <c r="X641" i="3"/>
  <c r="X640" i="3"/>
  <c r="X639" i="3"/>
  <c r="X638" i="3"/>
  <c r="X637" i="3"/>
  <c r="X636" i="3"/>
  <c r="X635" i="3"/>
  <c r="X634" i="3"/>
  <c r="X633" i="3"/>
  <c r="X632" i="3"/>
  <c r="X631" i="3"/>
  <c r="X630" i="3"/>
  <c r="X629" i="3"/>
  <c r="X628" i="3"/>
  <c r="X627" i="3"/>
  <c r="X626" i="3"/>
  <c r="X625" i="3"/>
  <c r="X624" i="3"/>
  <c r="X623" i="3"/>
  <c r="X622" i="3"/>
  <c r="X621" i="3"/>
  <c r="X620" i="3"/>
  <c r="X619" i="3"/>
  <c r="X618" i="3"/>
  <c r="X617" i="3"/>
  <c r="X616" i="3"/>
  <c r="X615" i="3"/>
  <c r="X614" i="3"/>
  <c r="X613" i="3"/>
  <c r="X612" i="3"/>
  <c r="X611" i="3"/>
  <c r="X610" i="3"/>
  <c r="X609" i="3"/>
  <c r="X608" i="3"/>
  <c r="X607" i="3"/>
  <c r="X606" i="3"/>
  <c r="X605" i="3"/>
  <c r="X604" i="3"/>
  <c r="X603" i="3"/>
  <c r="X602" i="3"/>
  <c r="X601" i="3"/>
  <c r="X600" i="3"/>
  <c r="X599" i="3"/>
  <c r="X597" i="3"/>
  <c r="X596" i="3"/>
  <c r="X595" i="3"/>
  <c r="X594" i="3"/>
  <c r="X593" i="3"/>
  <c r="X592" i="3"/>
  <c r="X591" i="3"/>
  <c r="X590" i="3"/>
  <c r="X589" i="3"/>
  <c r="X588" i="3"/>
  <c r="X587" i="3"/>
  <c r="X586" i="3"/>
  <c r="X585" i="3"/>
  <c r="X584" i="3"/>
  <c r="X583" i="3"/>
  <c r="X582" i="3"/>
  <c r="X581" i="3"/>
  <c r="X579" i="3"/>
  <c r="X578" i="3"/>
  <c r="X577" i="3"/>
  <c r="X576" i="3"/>
  <c r="X575" i="3"/>
  <c r="X574" i="3"/>
  <c r="X573" i="3"/>
  <c r="X572" i="3"/>
  <c r="X571" i="3"/>
  <c r="X570" i="3"/>
  <c r="X569" i="3"/>
  <c r="X568" i="3"/>
  <c r="X567" i="3"/>
  <c r="X566" i="3"/>
  <c r="X565" i="3"/>
  <c r="X564" i="3"/>
  <c r="X563" i="3"/>
  <c r="X562" i="3"/>
  <c r="X561" i="3"/>
  <c r="X560" i="3"/>
  <c r="X559" i="3"/>
  <c r="X558" i="3"/>
  <c r="X557" i="3"/>
  <c r="X556" i="3"/>
  <c r="X555" i="3"/>
  <c r="X554" i="3"/>
  <c r="X553" i="3"/>
  <c r="X552" i="3"/>
  <c r="X551" i="3"/>
  <c r="X550" i="3"/>
  <c r="X549" i="3"/>
  <c r="X547" i="3"/>
  <c r="X546" i="3"/>
  <c r="X545" i="3"/>
  <c r="X544" i="3"/>
  <c r="X543" i="3"/>
  <c r="X541" i="3"/>
  <c r="X540" i="3"/>
  <c r="X539" i="3"/>
  <c r="X538" i="3"/>
  <c r="X537" i="3"/>
  <c r="X536" i="3"/>
  <c r="X535" i="3"/>
  <c r="X533" i="3"/>
  <c r="X532" i="3"/>
  <c r="X531" i="3"/>
  <c r="X529" i="3"/>
  <c r="X528" i="3"/>
  <c r="X527" i="3"/>
  <c r="X526" i="3"/>
  <c r="X525" i="3"/>
  <c r="X524" i="3"/>
  <c r="X523" i="3"/>
  <c r="X522" i="3"/>
  <c r="X521" i="3"/>
  <c r="X520" i="3"/>
  <c r="X519" i="3"/>
  <c r="X518" i="3"/>
  <c r="X517" i="3"/>
  <c r="X516" i="3"/>
  <c r="X515" i="3"/>
  <c r="X514" i="3"/>
  <c r="X513" i="3"/>
  <c r="X512" i="3"/>
  <c r="X511" i="3"/>
  <c r="X510" i="3"/>
  <c r="X509" i="3"/>
  <c r="X508" i="3"/>
  <c r="X507" i="3"/>
  <c r="X506" i="3"/>
  <c r="X505" i="3"/>
  <c r="X504" i="3"/>
  <c r="X503" i="3"/>
  <c r="X502" i="3"/>
  <c r="X501" i="3"/>
  <c r="X500" i="3"/>
  <c r="X499" i="3"/>
  <c r="X498" i="3"/>
  <c r="X497" i="3"/>
  <c r="X496" i="3"/>
  <c r="X495" i="3"/>
  <c r="X494" i="3"/>
  <c r="X493" i="3"/>
  <c r="X492" i="3"/>
  <c r="X491" i="3"/>
  <c r="X490" i="3"/>
  <c r="X489" i="3"/>
  <c r="X488" i="3"/>
  <c r="X487" i="3"/>
  <c r="X486" i="3"/>
  <c r="X485" i="3"/>
  <c r="X484" i="3"/>
  <c r="X483" i="3"/>
  <c r="X482" i="3"/>
  <c r="X481" i="3"/>
  <c r="X480" i="3"/>
  <c r="X479" i="3"/>
  <c r="X478" i="3"/>
  <c r="X477" i="3"/>
  <c r="X476" i="3"/>
  <c r="X475" i="3"/>
  <c r="X474" i="3"/>
  <c r="X473" i="3"/>
  <c r="X472" i="3"/>
  <c r="X471" i="3"/>
  <c r="X469" i="3"/>
  <c r="X468" i="3"/>
  <c r="X467" i="3"/>
  <c r="X466" i="3"/>
  <c r="X465" i="3"/>
  <c r="X464" i="3"/>
  <c r="X463" i="3"/>
  <c r="X462" i="3"/>
  <c r="X460" i="3"/>
  <c r="X459" i="3"/>
  <c r="X458" i="3"/>
  <c r="X457" i="3"/>
  <c r="X456" i="3"/>
  <c r="X455" i="3"/>
  <c r="X454" i="3"/>
  <c r="X453" i="3"/>
  <c r="X452" i="3"/>
  <c r="X451" i="3"/>
  <c r="X450" i="3"/>
  <c r="X448" i="3"/>
  <c r="X447" i="3"/>
  <c r="X446" i="3"/>
  <c r="X445" i="3"/>
  <c r="X444" i="3"/>
  <c r="X443" i="3"/>
  <c r="X442" i="3"/>
  <c r="X441" i="3"/>
  <c r="X440" i="3"/>
  <c r="X439" i="3"/>
  <c r="X438" i="3"/>
  <c r="X437" i="3"/>
  <c r="X436" i="3"/>
  <c r="X435" i="3"/>
  <c r="X434" i="3"/>
  <c r="X433" i="3"/>
  <c r="X432" i="3"/>
  <c r="X431" i="3"/>
  <c r="X430" i="3"/>
  <c r="X429" i="3"/>
  <c r="X428" i="3"/>
  <c r="X427" i="3"/>
  <c r="X426" i="3"/>
  <c r="X425" i="3"/>
  <c r="X424" i="3"/>
  <c r="X423" i="3"/>
  <c r="X422" i="3"/>
  <c r="X421" i="3"/>
  <c r="X420" i="3"/>
  <c r="X419" i="3"/>
  <c r="X418" i="3"/>
  <c r="X417" i="3"/>
  <c r="X416" i="3"/>
  <c r="X415" i="3"/>
  <c r="X414" i="3"/>
  <c r="X413" i="3"/>
  <c r="X412" i="3"/>
  <c r="X411" i="3"/>
  <c r="X410" i="3"/>
  <c r="X409" i="3"/>
  <c r="X408" i="3"/>
  <c r="X407" i="3"/>
  <c r="X406" i="3"/>
  <c r="X405" i="3"/>
  <c r="X404" i="3"/>
  <c r="X403" i="3"/>
  <c r="X402" i="3"/>
  <c r="X401" i="3"/>
  <c r="X400" i="3"/>
  <c r="X399" i="3"/>
  <c r="X398" i="3"/>
  <c r="X397" i="3"/>
  <c r="X396" i="3"/>
  <c r="X395" i="3"/>
  <c r="X394" i="3"/>
  <c r="X393" i="3"/>
  <c r="X392" i="3"/>
  <c r="X391" i="3"/>
  <c r="X390" i="3"/>
  <c r="X389" i="3"/>
  <c r="X388" i="3"/>
  <c r="X387" i="3"/>
  <c r="X386" i="3"/>
  <c r="X385" i="3"/>
  <c r="X384" i="3"/>
  <c r="X383" i="3"/>
  <c r="X382" i="3"/>
  <c r="X381" i="3"/>
  <c r="X380" i="3"/>
  <c r="X379" i="3"/>
  <c r="X378" i="3"/>
  <c r="X377" i="3"/>
  <c r="X376" i="3"/>
  <c r="X375" i="3"/>
  <c r="X374" i="3"/>
  <c r="X373" i="3"/>
  <c r="X372" i="3"/>
  <c r="X371" i="3"/>
  <c r="X370" i="3"/>
  <c r="X369" i="3"/>
  <c r="X368" i="3"/>
  <c r="X367" i="3"/>
  <c r="X366" i="3"/>
  <c r="X365" i="3"/>
  <c r="X364" i="3"/>
  <c r="X363" i="3"/>
  <c r="X362" i="3"/>
  <c r="X361" i="3"/>
  <c r="X359" i="3"/>
  <c r="X358" i="3"/>
  <c r="X357" i="3"/>
  <c r="X356" i="3"/>
  <c r="X355" i="3"/>
  <c r="X354" i="3"/>
  <c r="X353" i="3"/>
  <c r="X352" i="3"/>
  <c r="X351" i="3"/>
  <c r="X350" i="3"/>
  <c r="X349" i="3"/>
  <c r="X347" i="3"/>
  <c r="X346" i="3"/>
  <c r="X345" i="3"/>
  <c r="X344" i="3"/>
  <c r="X343" i="3"/>
  <c r="X341" i="3"/>
  <c r="X340" i="3"/>
  <c r="X339" i="3"/>
  <c r="X338" i="3"/>
  <c r="X337" i="3"/>
  <c r="X336" i="3"/>
  <c r="X335" i="3"/>
  <c r="X334" i="3"/>
  <c r="X333" i="3"/>
  <c r="X332" i="3"/>
  <c r="X331" i="3"/>
  <c r="X330" i="3"/>
  <c r="X329" i="3"/>
  <c r="X328" i="3"/>
  <c r="X327" i="3"/>
  <c r="X326" i="3"/>
  <c r="X325" i="3"/>
  <c r="X324" i="3"/>
  <c r="X323" i="3"/>
  <c r="X322" i="3"/>
  <c r="X321" i="3"/>
  <c r="X320" i="3"/>
  <c r="X319" i="3"/>
  <c r="X318" i="3"/>
  <c r="X317" i="3"/>
  <c r="X316" i="3"/>
  <c r="X315" i="3"/>
  <c r="X314" i="3"/>
  <c r="X313" i="3"/>
  <c r="X312" i="3"/>
  <c r="X311" i="3"/>
  <c r="X310" i="3"/>
  <c r="X309" i="3"/>
  <c r="X308" i="3"/>
  <c r="X307" i="3"/>
  <c r="X306" i="3"/>
  <c r="X305" i="3"/>
  <c r="X304" i="3"/>
  <c r="X303" i="3"/>
  <c r="X302" i="3"/>
  <c r="X301" i="3"/>
  <c r="X300" i="3"/>
  <c r="X299" i="3"/>
  <c r="X298" i="3"/>
  <c r="X297" i="3"/>
  <c r="X296" i="3"/>
  <c r="X295" i="3"/>
  <c r="X294" i="3"/>
  <c r="X293" i="3"/>
  <c r="X292" i="3"/>
  <c r="X291" i="3"/>
  <c r="X290" i="3"/>
  <c r="X289" i="3"/>
  <c r="X288" i="3"/>
  <c r="X287" i="3"/>
  <c r="X286" i="3"/>
  <c r="X285" i="3"/>
  <c r="X284" i="3"/>
  <c r="X283" i="3"/>
  <c r="X282" i="3"/>
  <c r="X280" i="3"/>
  <c r="X279" i="3"/>
  <c r="X278" i="3"/>
  <c r="X277" i="3"/>
  <c r="X276" i="3"/>
  <c r="X275" i="3"/>
  <c r="X274" i="3"/>
  <c r="X273" i="3"/>
  <c r="X272" i="3"/>
  <c r="X271" i="3"/>
  <c r="X269" i="3"/>
  <c r="X268" i="3"/>
  <c r="X266" i="3"/>
  <c r="X265" i="3"/>
  <c r="X264" i="3"/>
  <c r="X263" i="3"/>
  <c r="X262" i="3"/>
  <c r="X261" i="3"/>
  <c r="X260" i="3"/>
  <c r="X257" i="3"/>
  <c r="X256" i="3"/>
  <c r="X255" i="3"/>
  <c r="X254" i="3"/>
  <c r="X253" i="3"/>
  <c r="X252" i="3"/>
  <c r="X251" i="3"/>
  <c r="X250" i="3"/>
  <c r="X249" i="3"/>
  <c r="X248" i="3"/>
  <c r="X247" i="3"/>
  <c r="X246" i="3"/>
  <c r="X245" i="3"/>
  <c r="X244" i="3"/>
  <c r="X243" i="3"/>
  <c r="X242" i="3"/>
  <c r="X241" i="3"/>
  <c r="X240" i="3"/>
  <c r="X239" i="3"/>
  <c r="X238" i="3"/>
  <c r="X237" i="3"/>
  <c r="X236" i="3"/>
  <c r="X235" i="3"/>
  <c r="X234" i="3"/>
  <c r="X233" i="3"/>
  <c r="X232" i="3"/>
  <c r="X231" i="3"/>
  <c r="X230" i="3"/>
  <c r="X229" i="3"/>
  <c r="X228" i="3"/>
  <c r="X227" i="3"/>
  <c r="X226" i="3"/>
  <c r="X225" i="3"/>
  <c r="X224" i="3"/>
  <c r="X223" i="3"/>
  <c r="X222" i="3"/>
  <c r="X221" i="3"/>
  <c r="X220" i="3"/>
  <c r="X219" i="3"/>
  <c r="X217" i="3"/>
  <c r="X216" i="3"/>
  <c r="X215" i="3"/>
  <c r="X214" i="3"/>
  <c r="X213" i="3"/>
  <c r="X212" i="3"/>
  <c r="X211" i="3"/>
  <c r="X210" i="3"/>
  <c r="X209" i="3"/>
  <c r="X208" i="3"/>
  <c r="X207" i="3"/>
  <c r="X206" i="3"/>
  <c r="X205" i="3"/>
  <c r="X204" i="3"/>
  <c r="X203" i="3"/>
  <c r="X202" i="3"/>
  <c r="X201" i="3"/>
  <c r="X200" i="3"/>
  <c r="X199" i="3"/>
  <c r="X198" i="3"/>
  <c r="X197" i="3"/>
  <c r="X196" i="3"/>
  <c r="X195" i="3"/>
  <c r="X194" i="3"/>
  <c r="X193" i="3"/>
  <c r="X192" i="3"/>
  <c r="X191" i="3"/>
  <c r="X190" i="3"/>
  <c r="X189" i="3"/>
  <c r="X188" i="3"/>
  <c r="X187" i="3"/>
  <c r="X186" i="3"/>
  <c r="X185" i="3"/>
  <c r="X184" i="3"/>
  <c r="X183" i="3"/>
  <c r="X182" i="3"/>
  <c r="X181" i="3"/>
  <c r="X180" i="3"/>
  <c r="X179" i="3"/>
  <c r="X178" i="3"/>
  <c r="X177" i="3"/>
  <c r="X176" i="3"/>
  <c r="X175" i="3"/>
  <c r="X174" i="3"/>
  <c r="X173" i="3"/>
  <c r="X172" i="3"/>
  <c r="X171" i="3"/>
  <c r="X170" i="3"/>
  <c r="X169" i="3"/>
  <c r="X168" i="3"/>
  <c r="X167" i="3"/>
  <c r="X166" i="3"/>
  <c r="X165" i="3"/>
  <c r="X164" i="3"/>
  <c r="X163" i="3"/>
  <c r="X162" i="3"/>
  <c r="X161" i="3"/>
  <c r="X160" i="3"/>
  <c r="X159" i="3"/>
  <c r="X157" i="3"/>
  <c r="X156" i="3"/>
  <c r="X155" i="3"/>
  <c r="X154" i="3"/>
  <c r="X153" i="3"/>
  <c r="X152" i="3"/>
  <c r="X151" i="3"/>
  <c r="X150" i="3"/>
  <c r="X149" i="3"/>
  <c r="X148" i="3"/>
  <c r="X147" i="3"/>
  <c r="X146" i="3"/>
  <c r="X145" i="3"/>
  <c r="X144" i="3"/>
  <c r="X143" i="3"/>
  <c r="X142" i="3"/>
  <c r="X141" i="3"/>
  <c r="X140" i="3"/>
  <c r="X139" i="3"/>
  <c r="X138" i="3"/>
  <c r="X137" i="3"/>
  <c r="X136" i="3"/>
  <c r="X135" i="3"/>
  <c r="X134" i="3"/>
  <c r="X133" i="3"/>
  <c r="X131" i="3"/>
  <c r="X130" i="3"/>
  <c r="X129" i="3"/>
  <c r="X128" i="3"/>
  <c r="X127" i="3"/>
  <c r="X126" i="3"/>
  <c r="X125" i="3"/>
  <c r="X124" i="3"/>
  <c r="X123" i="3"/>
  <c r="X122" i="3"/>
  <c r="X121" i="3"/>
  <c r="X120" i="3"/>
  <c r="X119" i="3"/>
  <c r="X118" i="3"/>
  <c r="X117" i="3"/>
  <c r="X116" i="3"/>
  <c r="X115" i="3"/>
  <c r="X114" i="3"/>
  <c r="X113" i="3"/>
  <c r="X112" i="3"/>
  <c r="X111" i="3"/>
  <c r="X110" i="3"/>
  <c r="X109" i="3"/>
  <c r="X108" i="3"/>
  <c r="X107" i="3"/>
  <c r="X106" i="3"/>
  <c r="X105" i="3"/>
  <c r="X104" i="3"/>
  <c r="X103" i="3"/>
  <c r="X102" i="3"/>
  <c r="X101" i="3"/>
  <c r="X100" i="3"/>
  <c r="X99" i="3"/>
  <c r="X98" i="3"/>
  <c r="X97" i="3"/>
  <c r="X96" i="3"/>
  <c r="X95" i="3"/>
  <c r="X94" i="3"/>
  <c r="X93" i="3"/>
  <c r="X92" i="3"/>
  <c r="X91" i="3"/>
  <c r="X90" i="3"/>
  <c r="X89" i="3"/>
  <c r="X88" i="3"/>
  <c r="X86" i="3"/>
  <c r="X85" i="3"/>
  <c r="X84" i="3"/>
  <c r="X83" i="3"/>
  <c r="X82" i="3"/>
  <c r="X81" i="3"/>
  <c r="X80" i="3"/>
  <c r="X79" i="3"/>
  <c r="X78" i="3"/>
  <c r="X77" i="3"/>
  <c r="X76" i="3"/>
  <c r="X75" i="3"/>
  <c r="X74" i="3"/>
  <c r="X73" i="3"/>
  <c r="X72" i="3"/>
  <c r="X71" i="3"/>
  <c r="X70" i="3"/>
  <c r="X69" i="3"/>
  <c r="X68" i="3"/>
  <c r="X67" i="3"/>
  <c r="X66" i="3"/>
  <c r="X65" i="3"/>
  <c r="X64" i="3"/>
  <c r="X63" i="3"/>
  <c r="X62" i="3"/>
  <c r="X61" i="3"/>
  <c r="X60" i="3"/>
  <c r="X59" i="3"/>
  <c r="X58" i="3"/>
  <c r="X57" i="3"/>
  <c r="X56" i="3"/>
  <c r="X55" i="3"/>
  <c r="X54" i="3"/>
  <c r="X53" i="3"/>
  <c r="X52" i="3"/>
  <c r="X51" i="3"/>
  <c r="X50" i="3"/>
  <c r="X49" i="3"/>
  <c r="X48" i="3"/>
  <c r="X47" i="3"/>
  <c r="X46" i="3"/>
  <c r="X45" i="3"/>
  <c r="X44" i="3"/>
  <c r="X43" i="3"/>
  <c r="X42" i="3"/>
  <c r="X41" i="3"/>
  <c r="X40" i="3"/>
  <c r="X39" i="3"/>
  <c r="X38" i="3"/>
  <c r="X37" i="3"/>
  <c r="X36" i="3"/>
  <c r="X35" i="3"/>
  <c r="X34" i="3"/>
  <c r="X33" i="3"/>
  <c r="X32" i="3"/>
  <c r="X31" i="3"/>
  <c r="X30" i="3"/>
  <c r="X29" i="3"/>
  <c r="X28" i="3"/>
  <c r="X27" i="3"/>
  <c r="X25" i="3"/>
  <c r="X23" i="3"/>
  <c r="X22" i="3"/>
  <c r="X21" i="3"/>
  <c r="X20" i="3"/>
  <c r="X19" i="3"/>
  <c r="X18" i="3"/>
  <c r="X17" i="3"/>
  <c r="X16" i="3"/>
  <c r="X15" i="3"/>
  <c r="X14" i="3"/>
  <c r="X13" i="3"/>
  <c r="X12" i="3"/>
  <c r="X11" i="3"/>
  <c r="X10" i="3"/>
  <c r="X9" i="3"/>
  <c r="X8" i="3"/>
  <c r="X7" i="3"/>
  <c r="X6" i="3"/>
  <c r="X5" i="3"/>
  <c r="X4" i="3"/>
  <c r="X3" i="3"/>
  <c r="X2" i="3"/>
  <c r="X132" i="3"/>
  <c r="A805" i="3" l="1"/>
  <c r="A903" i="3"/>
  <c r="A1949" i="3"/>
  <c r="A600" i="3"/>
  <c r="A3412" i="3"/>
  <c r="A2057" i="3"/>
  <c r="A3411" i="3"/>
  <c r="A823" i="3"/>
  <c r="A2" i="3"/>
  <c r="A749" i="3"/>
  <c r="A1025" i="3"/>
  <c r="A2052" i="3"/>
  <c r="A2501" i="3"/>
  <c r="A1222" i="3"/>
  <c r="A1002" i="3"/>
  <c r="A2393" i="3"/>
  <c r="A1452" i="3"/>
  <c r="A444" i="3"/>
  <c r="A636" i="3"/>
  <c r="A730" i="3"/>
  <c r="A383" i="3"/>
  <c r="A99" i="3"/>
  <c r="A2449" i="3"/>
  <c r="A1434" i="3"/>
  <c r="A2104" i="3"/>
  <c r="A351" i="3"/>
  <c r="A1593" i="3"/>
  <c r="A2080" i="3"/>
  <c r="A1655" i="3"/>
  <c r="A1267" i="3"/>
  <c r="A2285" i="3"/>
  <c r="A3451" i="3"/>
  <c r="A3340" i="3"/>
  <c r="A1535" i="3"/>
  <c r="A1850" i="3"/>
  <c r="A2240" i="3"/>
  <c r="A3450" i="3"/>
  <c r="A1355" i="3"/>
  <c r="A496" i="3"/>
  <c r="A1263" i="3"/>
  <c r="A1841" i="3"/>
  <c r="A1838" i="3"/>
  <c r="A1766" i="3"/>
  <c r="A2540" i="3"/>
  <c r="A988" i="3"/>
  <c r="A317" i="3"/>
  <c r="A165" i="3"/>
  <c r="A1736" i="3"/>
  <c r="A1348" i="3"/>
  <c r="A1778" i="3"/>
  <c r="A2281" i="3"/>
  <c r="A1632" i="3"/>
  <c r="A706" i="3"/>
  <c r="A3449" i="3"/>
  <c r="A140" i="3"/>
  <c r="A416" i="3"/>
  <c r="A3067" i="3"/>
  <c r="A1017" i="3"/>
  <c r="A2337" i="3"/>
  <c r="A1212" i="3"/>
  <c r="A1695" i="3"/>
  <c r="A3218" i="3"/>
  <c r="A1885" i="3"/>
  <c r="A829" i="3"/>
  <c r="A2300" i="3"/>
  <c r="A2515" i="3"/>
  <c r="A3066" i="3"/>
  <c r="A2024" i="3"/>
  <c r="A2158" i="3"/>
  <c r="A3065" i="3"/>
  <c r="A1839" i="3"/>
  <c r="A1694" i="3"/>
  <c r="A1671" i="3"/>
  <c r="A2181" i="3"/>
  <c r="A439" i="3"/>
  <c r="A1774" i="3"/>
  <c r="A101" i="3"/>
  <c r="A3410" i="3"/>
  <c r="A2220" i="3"/>
  <c r="A1878" i="3"/>
  <c r="A1842" i="3"/>
  <c r="A2613" i="3"/>
  <c r="A3472" i="3"/>
  <c r="A2340" i="3"/>
  <c r="A2156" i="3"/>
  <c r="A1444" i="3"/>
  <c r="A869" i="3"/>
  <c r="A3" i="3"/>
  <c r="A438" i="3"/>
  <c r="A2357" i="3"/>
  <c r="A924" i="3"/>
  <c r="A1670" i="3"/>
  <c r="A146" i="3"/>
  <c r="A2376" i="3"/>
  <c r="A2539" i="3"/>
  <c r="A2439" i="3"/>
  <c r="A3217" i="3"/>
  <c r="A1570" i="3"/>
  <c r="A1349" i="3"/>
  <c r="A454" i="3"/>
  <c r="A1027" i="3"/>
  <c r="A1262" i="3"/>
  <c r="A2191" i="3"/>
  <c r="A156" i="3"/>
  <c r="A1562" i="3"/>
  <c r="A1873" i="3"/>
  <c r="A2284" i="3"/>
  <c r="A1772" i="3"/>
  <c r="A1993" i="3"/>
  <c r="A361" i="3"/>
  <c r="A1378" i="3"/>
  <c r="A1484" i="3"/>
  <c r="A3339" i="3"/>
  <c r="A1901" i="3"/>
  <c r="A1654" i="3"/>
  <c r="A1476" i="3"/>
  <c r="A1879" i="3"/>
  <c r="A1616" i="3"/>
  <c r="A3338" i="3"/>
  <c r="A2356" i="3"/>
  <c r="A579" i="3"/>
  <c r="A1653" i="3"/>
  <c r="A2038" i="3"/>
  <c r="A2201" i="3"/>
  <c r="A210" i="3"/>
  <c r="A2537" i="3"/>
  <c r="A2637" i="3"/>
  <c r="A1096" i="3"/>
  <c r="A2030" i="3"/>
  <c r="A1946" i="3"/>
  <c r="A2167" i="3"/>
  <c r="A3064" i="3"/>
  <c r="A250" i="3"/>
  <c r="A2282" i="3"/>
  <c r="A3448" i="3"/>
  <c r="A1106" i="3"/>
  <c r="A1192" i="3"/>
  <c r="A2638" i="3"/>
  <c r="A195" i="3"/>
  <c r="A1602" i="3"/>
  <c r="A772" i="3"/>
  <c r="A1798" i="3"/>
  <c r="A870" i="3"/>
  <c r="A386" i="3"/>
  <c r="A624" i="3"/>
  <c r="A1837" i="3"/>
  <c r="A699" i="3"/>
  <c r="A3408" i="3"/>
  <c r="A689" i="3"/>
  <c r="A1091" i="3"/>
  <c r="A538" i="3"/>
  <c r="A2355" i="3"/>
  <c r="A254" i="3"/>
  <c r="A3054" i="3"/>
  <c r="A1631" i="3"/>
  <c r="A744" i="3"/>
  <c r="A1571" i="3"/>
  <c r="A2257" i="3"/>
  <c r="A1899" i="3"/>
  <c r="A1922" i="3"/>
  <c r="A1604" i="3"/>
  <c r="A868" i="3"/>
  <c r="A2498" i="3"/>
  <c r="A675" i="3"/>
  <c r="A1483" i="3"/>
  <c r="A2375" i="3"/>
  <c r="A473" i="3"/>
  <c r="A3055" i="3"/>
  <c r="A3056" i="3"/>
  <c r="A293" i="3"/>
  <c r="A2146" i="3"/>
  <c r="A1024" i="3"/>
  <c r="A3334" i="3"/>
  <c r="A899" i="3"/>
  <c r="A1822" i="3"/>
  <c r="A2442" i="3"/>
  <c r="A782" i="3"/>
  <c r="A472" i="3"/>
  <c r="A203" i="3"/>
  <c r="A651" i="3"/>
  <c r="A1471" i="3"/>
  <c r="A2699" i="3"/>
  <c r="A1866" i="3"/>
  <c r="A916" i="3"/>
  <c r="A1102" i="3"/>
  <c r="A672" i="3"/>
  <c r="A514" i="3"/>
  <c r="A1065" i="3"/>
  <c r="A404" i="3"/>
  <c r="A1911" i="3"/>
  <c r="A2483" i="3"/>
  <c r="A961" i="3"/>
  <c r="A1485" i="3"/>
  <c r="A1769" i="3"/>
  <c r="A3058" i="3"/>
  <c r="A25" i="3"/>
  <c r="A3214" i="3"/>
  <c r="A552" i="3"/>
  <c r="A1209" i="3"/>
  <c r="A1583" i="3"/>
  <c r="A2484" i="3"/>
  <c r="A3059" i="3"/>
  <c r="A1465" i="3"/>
  <c r="A2511" i="3"/>
  <c r="A292" i="3"/>
  <c r="A3215" i="3"/>
  <c r="A2348" i="3"/>
  <c r="A570" i="3"/>
  <c r="A1472" i="3"/>
  <c r="A124" i="3"/>
  <c r="A1915" i="3"/>
  <c r="A1215" i="3"/>
  <c r="A1634" i="3"/>
  <c r="A75" i="3"/>
  <c r="A459" i="3"/>
  <c r="A3335" i="3"/>
  <c r="A1448" i="3"/>
  <c r="A261" i="3"/>
  <c r="A737" i="3"/>
  <c r="A3216" i="3"/>
  <c r="A1164" i="3"/>
  <c r="A1186" i="3"/>
  <c r="A1432" i="3"/>
  <c r="A1912" i="3"/>
  <c r="A3447" i="3"/>
  <c r="A1179" i="3"/>
  <c r="A783" i="3"/>
  <c r="A3409" i="3"/>
  <c r="A1810" i="3"/>
  <c r="A420" i="3"/>
  <c r="A2039" i="3"/>
  <c r="A3060" i="3"/>
  <c r="A352" i="3"/>
  <c r="A485" i="3"/>
  <c r="A981" i="3"/>
  <c r="A3061" i="3"/>
  <c r="A447" i="3"/>
  <c r="A2509" i="3"/>
  <c r="A1038" i="3"/>
  <c r="A506" i="3"/>
  <c r="A2394" i="3"/>
  <c r="A1590" i="3"/>
  <c r="A1010" i="3"/>
  <c r="A623" i="3"/>
  <c r="A646" i="3"/>
  <c r="A2386" i="3"/>
  <c r="A599" i="3"/>
  <c r="A1940" i="3"/>
  <c r="A2216" i="3"/>
  <c r="A415" i="3"/>
  <c r="A798" i="3"/>
  <c r="A532" i="3"/>
  <c r="A562" i="3"/>
  <c r="A3336" i="3"/>
  <c r="A3062" i="3"/>
  <c r="A2027" i="3"/>
  <c r="A3063" i="3"/>
  <c r="A751" i="3"/>
  <c r="A1605" i="3"/>
  <c r="A1635" i="3"/>
  <c r="A987" i="3"/>
  <c r="A1114" i="3"/>
  <c r="A2608" i="3"/>
  <c r="A683" i="3"/>
  <c r="A2289" i="3"/>
  <c r="A2408" i="3"/>
  <c r="A1913" i="3"/>
  <c r="A1099" i="3"/>
  <c r="A1035" i="3"/>
  <c r="A978" i="3"/>
  <c r="A3406" i="3"/>
  <c r="A1347" i="3"/>
  <c r="A225" i="3"/>
  <c r="A565" i="3"/>
  <c r="A794" i="3"/>
  <c r="A2650" i="3"/>
  <c r="A1450" i="3"/>
  <c r="A1933" i="3"/>
  <c r="A890" i="3"/>
  <c r="A2261" i="3"/>
  <c r="A2135" i="3"/>
  <c r="A378" i="3"/>
  <c r="A1030" i="3"/>
  <c r="A1451" i="3"/>
  <c r="A1043" i="3"/>
  <c r="A1292" i="3"/>
  <c r="A1929" i="3"/>
  <c r="A759" i="3"/>
  <c r="A2384" i="3"/>
  <c r="A138" i="3"/>
  <c r="A2155" i="3"/>
  <c r="A777" i="3"/>
  <c r="A1393" i="3"/>
  <c r="A284" i="3"/>
  <c r="A265" i="3"/>
  <c r="A3213" i="3"/>
  <c r="A2209" i="3"/>
  <c r="A815" i="3"/>
  <c r="A1291" i="3"/>
  <c r="A703" i="3"/>
  <c r="A3053" i="3"/>
  <c r="A1117" i="3"/>
  <c r="A1110" i="3"/>
  <c r="A262" i="3"/>
  <c r="A1447" i="3"/>
  <c r="A2523" i="3"/>
  <c r="A3333" i="3"/>
  <c r="A50" i="3"/>
  <c r="A2190" i="3"/>
  <c r="A1491" i="3"/>
  <c r="A3212" i="3"/>
  <c r="A3445" i="3"/>
  <c r="A784" i="3"/>
  <c r="A660" i="3"/>
  <c r="A2642" i="3"/>
  <c r="A613" i="3"/>
  <c r="A2599" i="3"/>
  <c r="A2464" i="3"/>
  <c r="A79" i="3"/>
  <c r="A860" i="3"/>
  <c r="A2256" i="3"/>
  <c r="A96" i="3"/>
  <c r="A762" i="3"/>
  <c r="A634" i="3"/>
  <c r="A1740" i="3"/>
  <c r="A3207" i="3"/>
  <c r="A1265" i="3"/>
  <c r="A990" i="3"/>
  <c r="A367" i="3"/>
  <c r="A2477" i="3"/>
  <c r="A3052" i="3"/>
  <c r="A845" i="3"/>
  <c r="A1821" i="3"/>
  <c r="A3211" i="3"/>
  <c r="A3051" i="3"/>
  <c r="A852" i="3"/>
  <c r="A1755" i="3"/>
  <c r="A1346" i="3"/>
  <c r="A15" i="3"/>
  <c r="A85" i="3"/>
  <c r="A3050" i="3"/>
  <c r="A1917" i="3"/>
  <c r="A3444" i="3"/>
  <c r="A1939" i="3"/>
  <c r="A2035" i="3"/>
  <c r="A2368" i="3"/>
  <c r="A370" i="3"/>
  <c r="A3443" i="3"/>
  <c r="A350" i="3"/>
  <c r="A1991" i="3"/>
  <c r="A2702" i="3"/>
  <c r="A2247" i="3"/>
  <c r="A1594" i="3"/>
  <c r="A2709" i="3"/>
  <c r="A3415" i="3"/>
  <c r="A1706" i="3"/>
  <c r="A3471" i="3"/>
  <c r="A975" i="3"/>
  <c r="A2119" i="3"/>
  <c r="A185" i="3"/>
  <c r="A702" i="3"/>
  <c r="A1182" i="3"/>
  <c r="A3047" i="3"/>
  <c r="A3210" i="3"/>
  <c r="A2180" i="3"/>
  <c r="A1143" i="3"/>
  <c r="A1601" i="3"/>
  <c r="A965" i="3"/>
  <c r="A768" i="3"/>
  <c r="A1992" i="3"/>
  <c r="A2553" i="3"/>
  <c r="A1226" i="3"/>
  <c r="A3405" i="3"/>
  <c r="A2640" i="3"/>
  <c r="A1105" i="3"/>
  <c r="A133" i="3"/>
  <c r="A3209" i="3"/>
  <c r="A2274" i="3"/>
  <c r="A83" i="3"/>
  <c r="A1142" i="3"/>
  <c r="A2711" i="3"/>
  <c r="A1756" i="3"/>
  <c r="A721" i="3"/>
  <c r="A2036" i="3"/>
  <c r="A3457" i="3"/>
  <c r="A1013" i="3"/>
  <c r="A2643" i="3"/>
  <c r="A2710" i="3"/>
  <c r="A714" i="3"/>
  <c r="A923" i="3"/>
  <c r="A1697" i="3"/>
  <c r="A152" i="3"/>
  <c r="A2208" i="3"/>
  <c r="A1898" i="3"/>
  <c r="A290" i="3"/>
  <c r="A3208" i="3"/>
  <c r="A1433" i="3"/>
  <c r="A1857" i="3"/>
  <c r="A709" i="3"/>
  <c r="A172" i="3"/>
  <c r="A1945" i="3"/>
  <c r="A1735" i="3"/>
  <c r="A2612" i="3"/>
  <c r="A77" i="3"/>
  <c r="A1289" i="3"/>
  <c r="A1115" i="3"/>
  <c r="A645" i="3"/>
  <c r="A1029" i="3"/>
  <c r="A2255" i="3"/>
  <c r="A1630" i="3"/>
  <c r="A1033" i="3"/>
  <c r="A1777" i="3"/>
  <c r="A456" i="3"/>
  <c r="A992" i="3"/>
  <c r="A2117" i="3"/>
  <c r="A3206" i="3"/>
  <c r="A1391" i="3"/>
  <c r="A1225" i="3"/>
  <c r="A1928" i="3"/>
  <c r="A2069" i="3"/>
  <c r="A1975" i="3"/>
  <c r="A3205" i="3"/>
  <c r="A1297" i="3"/>
  <c r="A951" i="3"/>
  <c r="A3204" i="3"/>
  <c r="A229" i="3"/>
  <c r="A1478" i="3"/>
  <c r="A401" i="3"/>
  <c r="A2053" i="3"/>
  <c r="A2142" i="3"/>
  <c r="A59" i="3"/>
  <c r="A1272" i="3"/>
  <c r="A1560" i="3"/>
  <c r="A887" i="3"/>
  <c r="A761" i="3"/>
  <c r="A1079" i="3"/>
  <c r="A3330" i="3"/>
  <c r="A282" i="3"/>
  <c r="A21" i="3"/>
  <c r="A223" i="3"/>
  <c r="A507" i="3"/>
  <c r="A1320" i="3"/>
  <c r="A561" i="3"/>
  <c r="A649" i="3"/>
  <c r="A173" i="3"/>
  <c r="A836" i="3"/>
  <c r="A1700" i="3"/>
  <c r="A626" i="3"/>
  <c r="A850" i="3"/>
  <c r="A202" i="3"/>
  <c r="A3470" i="3"/>
  <c r="A573" i="3"/>
  <c r="A2101" i="3"/>
  <c r="A1868" i="3"/>
  <c r="A808" i="3"/>
  <c r="A909" i="3"/>
  <c r="A1597" i="3"/>
  <c r="A3203" i="3"/>
  <c r="A110" i="3"/>
  <c r="A825" i="3"/>
  <c r="A1800" i="3"/>
  <c r="A3046" i="3"/>
  <c r="A2196" i="3"/>
  <c r="A1712" i="3"/>
  <c r="A3332" i="3"/>
  <c r="A1339" i="3"/>
  <c r="A353" i="3"/>
  <c r="A1382" i="3"/>
  <c r="A525" i="3"/>
  <c r="A268" i="3"/>
  <c r="A1649" i="3"/>
  <c r="A244" i="3"/>
  <c r="A1166" i="3"/>
  <c r="A2179" i="3"/>
  <c r="A3331" i="3"/>
  <c r="A1264" i="3"/>
  <c r="A717" i="3"/>
  <c r="A1162" i="3"/>
  <c r="A1468" i="3"/>
  <c r="A1614" i="3"/>
  <c r="A1573" i="3"/>
  <c r="A2173" i="3"/>
  <c r="A543" i="3"/>
  <c r="A3045" i="3"/>
  <c r="A2088" i="3"/>
  <c r="A376" i="3"/>
  <c r="A1168" i="3"/>
  <c r="A526" i="3"/>
  <c r="A2476" i="3"/>
  <c r="A1140" i="3"/>
  <c r="A307" i="3"/>
  <c r="A476" i="3"/>
  <c r="A1257" i="3"/>
  <c r="A1930" i="3"/>
  <c r="A70" i="3"/>
  <c r="A3225" i="3"/>
  <c r="A2649" i="3"/>
  <c r="A3343" i="3"/>
  <c r="A349" i="3"/>
  <c r="A648" i="3"/>
  <c r="A2598" i="3"/>
  <c r="A1172" i="3"/>
  <c r="A1809" i="3"/>
  <c r="A826" i="3"/>
  <c r="A2067" i="3"/>
  <c r="A3483" i="3"/>
  <c r="A3404" i="3"/>
  <c r="A2139" i="3"/>
  <c r="A969" i="3"/>
  <c r="A313" i="3"/>
  <c r="A1286" i="3"/>
  <c r="A2367" i="3"/>
  <c r="A1648" i="3"/>
  <c r="A1139" i="3"/>
  <c r="A2480" i="3"/>
  <c r="A603" i="3"/>
  <c r="A2497" i="3"/>
  <c r="A3403" i="3"/>
  <c r="A633" i="3"/>
  <c r="A252" i="3"/>
  <c r="A2607" i="3"/>
  <c r="A1019" i="3"/>
  <c r="A929" i="3"/>
  <c r="A2106" i="3"/>
  <c r="A804" i="3"/>
  <c r="A2395" i="3"/>
  <c r="A3044" i="3"/>
  <c r="A263" i="3"/>
  <c r="A171" i="3"/>
  <c r="A132" i="3"/>
  <c r="A947" i="3"/>
  <c r="A2512" i="3"/>
  <c r="A2550" i="3"/>
  <c r="A757" i="3"/>
  <c r="A3417" i="3"/>
  <c r="A1402" i="3"/>
  <c r="A731" i="3"/>
  <c r="A2321" i="3"/>
  <c r="A2113" i="3"/>
  <c r="A1703" i="3"/>
  <c r="Q595" i="3"/>
  <c r="Q2262" i="3"/>
  <c r="Q2496" i="3"/>
  <c r="Q2681" i="3"/>
  <c r="Q778" i="3"/>
  <c r="Q1100" i="3"/>
  <c r="Q1169" i="3"/>
  <c r="Q832" i="3"/>
  <c r="Q2606" i="3"/>
  <c r="Q3038" i="3"/>
  <c r="Q1072" i="3"/>
  <c r="Q1950" i="3"/>
  <c r="Q1974" i="3"/>
  <c r="Q553" i="3"/>
  <c r="Q546" i="3"/>
  <c r="Q3196" i="3"/>
  <c r="Q2254" i="3"/>
  <c r="Q1647" i="3"/>
  <c r="Q801" i="3"/>
  <c r="Q1789" i="3"/>
  <c r="Q1845" i="3"/>
  <c r="Q705" i="3"/>
  <c r="Q528" i="3"/>
  <c r="Q2499" i="3"/>
  <c r="Q1615" i="3"/>
  <c r="Q3231" i="3"/>
  <c r="Q3226" i="3"/>
  <c r="Q1633" i="3"/>
  <c r="Q3077" i="3"/>
  <c r="Q354" i="3"/>
  <c r="Q824" i="3"/>
  <c r="Q1094" i="3"/>
  <c r="Q3401" i="3"/>
  <c r="Q1563" i="3"/>
  <c r="Q803" i="3"/>
  <c r="Q1282" i="3"/>
  <c r="Q1363" i="3"/>
  <c r="Q2490" i="3"/>
  <c r="Q36" i="3"/>
  <c r="Q497" i="3"/>
  <c r="Q787" i="3"/>
  <c r="Q722" i="3"/>
  <c r="Q1399" i="3"/>
  <c r="Q127" i="3"/>
  <c r="Q3328" i="3"/>
  <c r="Q3200" i="3"/>
  <c r="Q3041" i="3"/>
  <c r="Q2109" i="3"/>
  <c r="Q18" i="3"/>
  <c r="Q527" i="3"/>
  <c r="Q3199" i="3"/>
  <c r="Q1808" i="3"/>
  <c r="Q1516" i="3"/>
  <c r="Q576" i="3"/>
  <c r="Q1533" i="3"/>
  <c r="Q1791" i="3"/>
  <c r="Q405" i="3"/>
  <c r="Q3327" i="3"/>
  <c r="Q1221" i="3"/>
  <c r="Q1522" i="3"/>
  <c r="Q2611" i="3"/>
  <c r="Q785" i="3"/>
  <c r="Q724" i="3"/>
  <c r="Q1189" i="3"/>
  <c r="Q1330" i="3"/>
  <c r="Q2679" i="3"/>
  <c r="Q704" i="3"/>
  <c r="Q1629" i="3"/>
  <c r="Q217" i="3"/>
  <c r="Q28" i="3"/>
  <c r="Q3228" i="3"/>
  <c r="Q1708" i="3"/>
  <c r="Q245" i="3"/>
  <c r="Q1049" i="3"/>
  <c r="Q814" i="3"/>
  <c r="Q2199" i="3"/>
  <c r="Q718" i="3"/>
  <c r="Q3081" i="3"/>
  <c r="Q2657" i="3"/>
  <c r="Q619" i="3"/>
  <c r="Q3329" i="3"/>
  <c r="Q2397" i="3"/>
  <c r="Q2429" i="3"/>
  <c r="Q678" i="3"/>
  <c r="Q3043" i="3"/>
  <c r="Q3202" i="3"/>
  <c r="Q3201" i="3"/>
  <c r="Q161" i="3"/>
  <c r="Q3042" i="3"/>
  <c r="Q20" i="3"/>
  <c r="Q1506" i="3"/>
  <c r="Q821" i="3"/>
  <c r="Q796" i="3"/>
  <c r="Q251" i="3"/>
  <c r="Q2133" i="3"/>
  <c r="Q1337" i="3"/>
  <c r="Q1482" i="3"/>
  <c r="Q1074" i="3"/>
  <c r="Q1457" i="3"/>
  <c r="Q2090" i="3"/>
  <c r="Q17" i="3"/>
  <c r="Q1919" i="3"/>
  <c r="Q1089" i="3"/>
  <c r="Q1046" i="3"/>
  <c r="Q856" i="3"/>
  <c r="Q2000" i="3"/>
  <c r="Q1790" i="3"/>
  <c r="Q2320" i="3"/>
  <c r="Q3198" i="3"/>
  <c r="Q732" i="3"/>
  <c r="Q586" i="3"/>
  <c r="Q531" i="3"/>
  <c r="Q3040" i="3"/>
  <c r="Q670" i="3"/>
  <c r="Q169" i="3"/>
  <c r="Q206" i="3"/>
  <c r="Q1274" i="3"/>
  <c r="Q1548" i="3"/>
  <c r="Q2597" i="3"/>
  <c r="Q1122" i="3"/>
  <c r="Q1237" i="3"/>
  <c r="Q931" i="3"/>
  <c r="Q2098" i="3"/>
  <c r="Q1488" i="3"/>
  <c r="Q392" i="3"/>
  <c r="Q677" i="3"/>
  <c r="Q2089" i="3"/>
  <c r="Q3402" i="3"/>
  <c r="Q1905" i="3"/>
  <c r="Q137" i="3"/>
  <c r="Q1101" i="3"/>
  <c r="Q889" i="3"/>
  <c r="Q2467" i="3"/>
  <c r="Q1178" i="3"/>
  <c r="Q2617" i="3"/>
  <c r="Q590" i="3"/>
  <c r="Q1309" i="3"/>
  <c r="Q2132" i="3"/>
  <c r="Q788" i="3"/>
  <c r="Q1494" i="3"/>
  <c r="Q436" i="3"/>
  <c r="Q1383" i="3"/>
  <c r="Q686" i="3"/>
  <c r="Q3400" i="3"/>
  <c r="Q3326" i="3"/>
  <c r="Q3197" i="3"/>
  <c r="Q1283" i="3"/>
  <c r="Q1061" i="3"/>
  <c r="Q3039" i="3"/>
  <c r="Q235" i="3"/>
  <c r="A3039" i="3"/>
  <c r="A1061" i="3"/>
  <c r="A1283" i="3"/>
  <c r="A3197" i="3"/>
  <c r="A3326" i="3"/>
  <c r="A3400" i="3"/>
  <c r="A686" i="3"/>
  <c r="A1383" i="3"/>
  <c r="A436" i="3"/>
  <c r="A1494" i="3"/>
  <c r="A788" i="3"/>
  <c r="A2132" i="3"/>
  <c r="A1309" i="3"/>
  <c r="A590" i="3"/>
  <c r="A2617" i="3"/>
  <c r="A1178" i="3"/>
  <c r="A2467" i="3"/>
  <c r="A889" i="3"/>
  <c r="A1101" i="3"/>
  <c r="A137" i="3"/>
  <c r="A1905" i="3"/>
  <c r="A3402" i="3"/>
  <c r="A2089" i="3"/>
  <c r="A677" i="3"/>
  <c r="A392" i="3"/>
  <c r="A1488" i="3"/>
  <c r="A2098" i="3"/>
  <c r="A931" i="3"/>
  <c r="A1237" i="3"/>
  <c r="A1122" i="3"/>
  <c r="A2597" i="3"/>
  <c r="A1548" i="3"/>
  <c r="A1274" i="3"/>
  <c r="A206" i="3"/>
  <c r="A169" i="3"/>
  <c r="A670" i="3"/>
  <c r="A3040" i="3"/>
  <c r="A531" i="3"/>
  <c r="A586" i="3"/>
  <c r="A732" i="3"/>
  <c r="A3198" i="3"/>
  <c r="A2320" i="3"/>
  <c r="A1790" i="3"/>
  <c r="A2000" i="3"/>
  <c r="A856" i="3"/>
  <c r="A1046" i="3"/>
  <c r="A1089" i="3"/>
  <c r="A1919" i="3"/>
  <c r="A17" i="3"/>
  <c r="A2090" i="3"/>
  <c r="A1457" i="3"/>
  <c r="A1074" i="3"/>
  <c r="A1482" i="3"/>
  <c r="A1337" i="3"/>
  <c r="A2133" i="3"/>
  <c r="A251" i="3"/>
  <c r="A796" i="3"/>
  <c r="A821" i="3"/>
  <c r="A1506" i="3"/>
  <c r="A20" i="3"/>
  <c r="A3042" i="3"/>
  <c r="A161" i="3"/>
  <c r="A3201" i="3"/>
  <c r="A3202" i="3"/>
  <c r="A3043" i="3"/>
  <c r="A678" i="3"/>
  <c r="A2429" i="3"/>
  <c r="A2397" i="3"/>
  <c r="A3329" i="3"/>
  <c r="A619" i="3"/>
  <c r="A2657" i="3"/>
  <c r="A3081" i="3"/>
  <c r="A718" i="3"/>
  <c r="A2199" i="3"/>
  <c r="A814" i="3"/>
  <c r="A1049" i="3"/>
  <c r="A245" i="3"/>
  <c r="A1708" i="3"/>
  <c r="A3228" i="3"/>
  <c r="A28" i="3"/>
  <c r="A217" i="3"/>
  <c r="A1629" i="3"/>
  <c r="A704" i="3"/>
  <c r="A2679" i="3"/>
  <c r="A1330" i="3"/>
  <c r="A1189" i="3"/>
  <c r="A724" i="3"/>
  <c r="A785" i="3"/>
  <c r="A2611" i="3"/>
  <c r="A1522" i="3"/>
  <c r="A1221" i="3"/>
  <c r="A3327" i="3"/>
  <c r="A405" i="3"/>
  <c r="A1791" i="3"/>
  <c r="A1533" i="3"/>
  <c r="A576" i="3"/>
  <c r="A1516" i="3"/>
  <c r="A1808" i="3"/>
  <c r="A3199" i="3"/>
  <c r="A527" i="3"/>
  <c r="A18" i="3"/>
  <c r="A2109" i="3"/>
  <c r="A3041" i="3"/>
  <c r="A3200" i="3"/>
  <c r="A3328" i="3"/>
  <c r="A127" i="3"/>
  <c r="A1399" i="3"/>
  <c r="A722" i="3"/>
  <c r="A787" i="3"/>
  <c r="A497" i="3"/>
  <c r="A36" i="3"/>
  <c r="A2490" i="3"/>
  <c r="A1363" i="3"/>
  <c r="A1282" i="3"/>
  <c r="A803" i="3"/>
  <c r="A1563" i="3"/>
  <c r="A3401" i="3"/>
  <c r="A1094" i="3"/>
  <c r="A824" i="3"/>
  <c r="A354" i="3"/>
  <c r="A3077" i="3"/>
  <c r="A1633" i="3"/>
  <c r="A3226" i="3"/>
  <c r="A3231" i="3"/>
  <c r="A1615" i="3"/>
  <c r="A2499" i="3"/>
  <c r="A528" i="3"/>
  <c r="A705" i="3"/>
  <c r="A1845" i="3"/>
  <c r="A1789" i="3"/>
  <c r="A801" i="3"/>
  <c r="A1647" i="3"/>
  <c r="A2254" i="3"/>
  <c r="A3196" i="3"/>
  <c r="A546" i="3"/>
  <c r="A553" i="3"/>
  <c r="A1974" i="3"/>
  <c r="A1950" i="3"/>
  <c r="A1072" i="3"/>
  <c r="A3038" i="3"/>
  <c r="A2606" i="3"/>
  <c r="A832" i="3"/>
  <c r="A1169" i="3"/>
  <c r="A1100" i="3"/>
  <c r="A778" i="3"/>
  <c r="A2681" i="3"/>
  <c r="A2496" i="3"/>
  <c r="A2262" i="3"/>
  <c r="A595" i="3"/>
  <c r="A235" i="3"/>
  <c r="Q3035" i="3"/>
  <c r="Q652" i="3"/>
  <c r="Q3036" i="3"/>
  <c r="Q2232" i="3"/>
  <c r="Q3325" i="3"/>
  <c r="Q723" i="3"/>
  <c r="Q3190" i="3"/>
  <c r="Q2318" i="3"/>
  <c r="Q1098" i="3"/>
  <c r="Q1967" i="3"/>
  <c r="Q2573" i="3"/>
  <c r="Q2127" i="3"/>
  <c r="Q1219" i="3"/>
  <c r="Q3322" i="3"/>
  <c r="Q3442" i="3"/>
  <c r="Q1613" i="3"/>
  <c r="Q3191" i="3"/>
  <c r="Q568" i="3"/>
  <c r="Q3192" i="3"/>
  <c r="Q2287" i="3"/>
  <c r="Q3193" i="3"/>
  <c r="Q3323" i="3"/>
  <c r="Q2580" i="3"/>
  <c r="Q3031" i="3"/>
  <c r="Q481" i="3"/>
  <c r="Q3030" i="3"/>
  <c r="Q3468" i="3"/>
  <c r="Q720" i="3"/>
  <c r="Q2055" i="3"/>
  <c r="Q696" i="3"/>
  <c r="Q3396" i="3"/>
  <c r="Q118" i="3"/>
  <c r="Q62" i="3"/>
  <c r="Q385" i="3"/>
  <c r="Q2459" i="3"/>
  <c r="Q2567" i="3"/>
  <c r="Q340" i="3"/>
  <c r="Q867" i="3"/>
  <c r="Q1386" i="3"/>
  <c r="Q3399" i="3"/>
  <c r="Q1278" i="3"/>
  <c r="Q948" i="3"/>
  <c r="Q1475" i="3"/>
  <c r="Q635" i="3"/>
  <c r="Q248" i="3"/>
  <c r="Q2094" i="3"/>
  <c r="Q1412" i="3"/>
  <c r="Q3032" i="3"/>
  <c r="Q3194" i="3"/>
  <c r="Q3033" i="3"/>
  <c r="Q544" i="3"/>
  <c r="Q2265" i="3"/>
  <c r="Q3034" i="3"/>
  <c r="Q2583" i="3"/>
  <c r="Q1477" i="3"/>
  <c r="Q1389" i="3"/>
  <c r="Q748" i="3"/>
  <c r="Q2581" i="3"/>
  <c r="Q1356" i="3"/>
  <c r="Q2319" i="3"/>
  <c r="Q767" i="3"/>
  <c r="Q2010" i="3"/>
  <c r="Q2184" i="3"/>
  <c r="Q147" i="3"/>
  <c r="Q807" i="3"/>
  <c r="Q554" i="3"/>
  <c r="Q1132" i="3"/>
  <c r="Q474" i="3"/>
  <c r="Q859" i="3"/>
  <c r="Q2299" i="3"/>
  <c r="Q1547" i="3"/>
  <c r="Q1165" i="3"/>
  <c r="Q592" i="3"/>
  <c r="Q1982" i="3"/>
  <c r="Q606" i="3"/>
  <c r="Q774" i="3"/>
  <c r="Q687" i="3"/>
  <c r="Q1296" i="3"/>
  <c r="Q1891" i="3"/>
  <c r="Q3037" i="3"/>
  <c r="Q1206" i="3"/>
  <c r="Q1719" i="3"/>
  <c r="Q1515" i="3"/>
  <c r="Q2678" i="3"/>
  <c r="Q2692" i="3"/>
  <c r="Q955" i="3"/>
  <c r="Q915" i="3"/>
  <c r="Q1138" i="3"/>
  <c r="Q1245" i="3"/>
  <c r="Q408" i="3"/>
  <c r="Q2691" i="3"/>
  <c r="Q3227" i="3"/>
  <c r="Q977" i="3"/>
  <c r="Q1707" i="3"/>
  <c r="Q2103" i="3"/>
  <c r="Q1104" i="3"/>
  <c r="Q2472" i="3"/>
  <c r="Q1231" i="3"/>
  <c r="Q427" i="3"/>
  <c r="Q1784" i="3"/>
  <c r="Q1197" i="3"/>
  <c r="Q1125" i="3"/>
  <c r="Q219" i="3"/>
  <c r="Q864" i="3"/>
  <c r="Q3195" i="3"/>
  <c r="Q1370" i="3"/>
  <c r="Q3397" i="3"/>
  <c r="Q2218" i="3"/>
  <c r="Q2685" i="3"/>
  <c r="Q1498" i="3"/>
  <c r="Q2017" i="3"/>
  <c r="Q3469" i="3"/>
  <c r="Q2203" i="3"/>
  <c r="Q309" i="3"/>
  <c r="Q1505" i="3"/>
  <c r="Q1986" i="3"/>
  <c r="Q11" i="3"/>
  <c r="Q2223" i="3"/>
  <c r="Q1514" i="3"/>
  <c r="Q1893" i="3"/>
  <c r="Q2489" i="3"/>
  <c r="Q486" i="3"/>
  <c r="Q3398" i="3"/>
  <c r="Q611" i="3"/>
  <c r="Q2185" i="3"/>
  <c r="Q921" i="3"/>
  <c r="Q1379" i="3"/>
  <c r="Q1304" i="3"/>
  <c r="Q421" i="3"/>
  <c r="Q3324" i="3"/>
  <c r="Q41" i="3"/>
  <c r="Q1084" i="3"/>
  <c r="Q2174" i="3"/>
  <c r="Q2506" i="3"/>
  <c r="Q622" i="3"/>
  <c r="Q1682" i="3"/>
  <c r="Q1387" i="3"/>
  <c r="Q1797" i="3"/>
  <c r="Q2295" i="3"/>
  <c r="Q2161" i="3"/>
  <c r="Q3446" i="3"/>
  <c r="Q2202" i="3"/>
  <c r="Q1650" i="3"/>
  <c r="Q2664" i="3"/>
  <c r="Q1236" i="3"/>
  <c r="Q422" i="3"/>
  <c r="Q3441" i="3"/>
  <c r="Q3395" i="3"/>
  <c r="Q2420" i="3"/>
  <c r="Q179" i="3"/>
  <c r="A3322" i="3"/>
  <c r="A1219" i="3"/>
  <c r="A2127" i="3"/>
  <c r="A2573" i="3"/>
  <c r="A1967" i="3"/>
  <c r="A1098" i="3"/>
  <c r="A2318" i="3"/>
  <c r="A3190" i="3"/>
  <c r="A723" i="3"/>
  <c r="A3325" i="3"/>
  <c r="A2232" i="3"/>
  <c r="A3036" i="3"/>
  <c r="A652" i="3"/>
  <c r="A3035" i="3"/>
  <c r="A179" i="3"/>
  <c r="A2420" i="3"/>
  <c r="A3395" i="3"/>
  <c r="A3441" i="3"/>
  <c r="A422" i="3"/>
  <c r="A1236" i="3"/>
  <c r="A2664" i="3"/>
  <c r="A1650" i="3"/>
  <c r="A2202" i="3"/>
  <c r="A3446" i="3"/>
  <c r="A2161" i="3"/>
  <c r="A2295" i="3"/>
  <c r="A1797" i="3"/>
  <c r="A1387" i="3"/>
  <c r="A1682" i="3"/>
  <c r="A622" i="3"/>
  <c r="A2506" i="3"/>
  <c r="A2174" i="3"/>
  <c r="A1084" i="3"/>
  <c r="A41" i="3"/>
  <c r="A3324" i="3"/>
  <c r="A421" i="3"/>
  <c r="A1304" i="3"/>
  <c r="A1379" i="3"/>
  <c r="A921" i="3"/>
  <c r="A2185" i="3"/>
  <c r="A611" i="3"/>
  <c r="A3398" i="3"/>
  <c r="A486" i="3"/>
  <c r="A2489" i="3"/>
  <c r="A1893" i="3"/>
  <c r="A1514" i="3"/>
  <c r="A2223" i="3"/>
  <c r="A11" i="3"/>
  <c r="A1986" i="3"/>
  <c r="A1505" i="3"/>
  <c r="A309" i="3"/>
  <c r="A2203" i="3"/>
  <c r="A3469" i="3"/>
  <c r="A2017" i="3"/>
  <c r="A1498" i="3"/>
  <c r="A2685" i="3"/>
  <c r="A2218" i="3"/>
  <c r="A3397" i="3"/>
  <c r="A1370" i="3"/>
  <c r="A3195" i="3"/>
  <c r="A864" i="3"/>
  <c r="A219" i="3"/>
  <c r="A1125" i="3"/>
  <c r="A1197" i="3"/>
  <c r="A1784" i="3"/>
  <c r="A427" i="3"/>
  <c r="A1231" i="3"/>
  <c r="A2472" i="3"/>
  <c r="A1104" i="3"/>
  <c r="A2103" i="3"/>
  <c r="A1707" i="3"/>
  <c r="A977" i="3"/>
  <c r="A3227" i="3"/>
  <c r="A2691" i="3"/>
  <c r="A408" i="3"/>
  <c r="A1245" i="3"/>
  <c r="A1138" i="3"/>
  <c r="A915" i="3"/>
  <c r="A955" i="3"/>
  <c r="A2692" i="3"/>
  <c r="A2678" i="3"/>
  <c r="A1515" i="3"/>
  <c r="A1719" i="3"/>
  <c r="A1206" i="3"/>
  <c r="A3037" i="3"/>
  <c r="A1891" i="3"/>
  <c r="A1296" i="3"/>
  <c r="A687" i="3"/>
  <c r="A774" i="3"/>
  <c r="A606" i="3"/>
  <c r="A1982" i="3"/>
  <c r="A592" i="3"/>
  <c r="A1165" i="3"/>
  <c r="A1547" i="3"/>
  <c r="A2299" i="3"/>
  <c r="A859" i="3"/>
  <c r="A474" i="3"/>
  <c r="A1132" i="3"/>
  <c r="A554" i="3"/>
  <c r="A807" i="3"/>
  <c r="A147" i="3"/>
  <c r="A2184" i="3"/>
  <c r="A2010" i="3"/>
  <c r="A767" i="3"/>
  <c r="A2319" i="3"/>
  <c r="A1356" i="3"/>
  <c r="A2581" i="3"/>
  <c r="A748" i="3"/>
  <c r="A1389" i="3"/>
  <c r="A1477" i="3"/>
  <c r="A2583" i="3"/>
  <c r="A3034" i="3"/>
  <c r="A2265" i="3"/>
  <c r="A544" i="3"/>
  <c r="A3033" i="3"/>
  <c r="A3194" i="3"/>
  <c r="A3032" i="3"/>
  <c r="A1412" i="3"/>
  <c r="A2094" i="3"/>
  <c r="A248" i="3"/>
  <c r="A635" i="3"/>
  <c r="A1475" i="3"/>
  <c r="A948" i="3"/>
  <c r="A1278" i="3"/>
  <c r="A3399" i="3"/>
  <c r="A1386" i="3"/>
  <c r="A867" i="3"/>
  <c r="A340" i="3"/>
  <c r="A2567" i="3"/>
  <c r="A2459" i="3"/>
  <c r="A385" i="3"/>
  <c r="A62" i="3"/>
  <c r="A118" i="3"/>
  <c r="A3396" i="3"/>
  <c r="A696" i="3"/>
  <c r="A2055" i="3"/>
  <c r="A720" i="3"/>
  <c r="A3468" i="3"/>
  <c r="A3030" i="3"/>
  <c r="A481" i="3"/>
  <c r="A3031" i="3"/>
  <c r="A2580" i="3"/>
  <c r="A3323" i="3"/>
  <c r="A3193" i="3"/>
  <c r="A2287" i="3"/>
  <c r="A3192" i="3"/>
  <c r="A568" i="3"/>
  <c r="A3191" i="3"/>
  <c r="A1613" i="3"/>
  <c r="A3442" i="3"/>
  <c r="U4" i="3"/>
  <c r="Q1107" i="3"/>
  <c r="Q1627" i="3"/>
  <c r="Q1628" i="3"/>
  <c r="Q488" i="3"/>
  <c r="Q3021" i="3"/>
  <c r="Q1746" i="3"/>
  <c r="Q3439" i="3"/>
  <c r="Q2050" i="3"/>
  <c r="Q253" i="3"/>
  <c r="Q409" i="3"/>
  <c r="Q1268" i="3"/>
  <c r="Q607" i="3"/>
  <c r="Q2713" i="3"/>
  <c r="Q819" i="3"/>
  <c r="Q857" i="3"/>
  <c r="Q1336" i="3"/>
  <c r="Q1896" i="3"/>
  <c r="Q3235" i="3"/>
  <c r="Q812" i="3"/>
  <c r="Q3086" i="3"/>
  <c r="Q1123" i="3"/>
  <c r="Q3394" i="3"/>
  <c r="Q2270" i="3"/>
  <c r="Q1058" i="3"/>
  <c r="Q2131" i="3"/>
  <c r="Q2616" i="3"/>
  <c r="Q1738" i="3"/>
  <c r="Q3189" i="3"/>
  <c r="Q2381" i="3"/>
  <c r="Q1795" i="3"/>
  <c r="Q27" i="3"/>
  <c r="Q3023" i="3"/>
  <c r="Q3180" i="3"/>
  <c r="Q1612" i="3"/>
  <c r="Q1504" i="3"/>
  <c r="Q1141" i="3"/>
  <c r="Q3440" i="3"/>
  <c r="Q3392" i="3"/>
  <c r="Q503" i="3"/>
  <c r="Q3024" i="3"/>
  <c r="Q858" i="3"/>
  <c r="Q1062" i="3"/>
  <c r="Q1853" i="3"/>
  <c r="Q504" i="3"/>
  <c r="Q72" i="3"/>
  <c r="Q316" i="3"/>
  <c r="Q1041" i="3"/>
  <c r="Q174" i="3"/>
  <c r="Q2310" i="3"/>
  <c r="Q3029" i="3"/>
  <c r="Q3181" i="3"/>
  <c r="Q2466" i="3"/>
  <c r="Q1773" i="3"/>
  <c r="Q16" i="3"/>
  <c r="Q1820" i="3"/>
  <c r="Q2670" i="3"/>
  <c r="Q1794" i="3"/>
  <c r="Q1603" i="3"/>
  <c r="Q2391" i="3"/>
  <c r="Q2246" i="3"/>
  <c r="Q3182" i="3"/>
  <c r="Q76" i="3"/>
  <c r="Q861" i="3"/>
  <c r="Q2108" i="3"/>
  <c r="Q1752" i="3"/>
  <c r="Q1440" i="3"/>
  <c r="Q1045" i="3"/>
  <c r="Q840" i="3"/>
  <c r="Q3183" i="3"/>
  <c r="Q120" i="3"/>
  <c r="Q264" i="3"/>
  <c r="Q1994" i="3"/>
  <c r="Q766" i="3"/>
  <c r="Q3184" i="3"/>
  <c r="Q1251" i="3"/>
  <c r="Q512" i="3"/>
  <c r="Q3185" i="3"/>
  <c r="Q2579" i="3"/>
  <c r="Q962" i="3"/>
  <c r="Q1988" i="3"/>
  <c r="Q1644" i="3"/>
  <c r="Q2005" i="3"/>
  <c r="Q3025" i="3"/>
  <c r="Q1173" i="3"/>
  <c r="Q55" i="3"/>
  <c r="Q2354" i="3"/>
  <c r="Q1572" i="3"/>
  <c r="Q2582" i="3"/>
  <c r="Q207" i="3"/>
  <c r="Q199" i="3"/>
  <c r="Q2566" i="3"/>
  <c r="Q2605" i="3"/>
  <c r="Q810" i="3"/>
  <c r="Q1626" i="3"/>
  <c r="Q2107" i="3"/>
  <c r="Q564" i="3"/>
  <c r="Q2488" i="3"/>
  <c r="Q1052" i="3"/>
  <c r="Q834" i="3"/>
  <c r="Q848" i="3"/>
  <c r="Q1287" i="3"/>
  <c r="Q1685" i="3"/>
  <c r="Q3026" i="3"/>
  <c r="Q1744" i="3"/>
  <c r="Q813" i="3"/>
  <c r="Q289" i="3"/>
  <c r="Q2460" i="3"/>
  <c r="Q1279" i="3"/>
  <c r="Q2345" i="3"/>
  <c r="Q3027" i="3"/>
  <c r="Q3186" i="3"/>
  <c r="Q1532" i="3"/>
  <c r="Q1131" i="3"/>
  <c r="Q2195" i="3"/>
  <c r="Q477" i="3"/>
  <c r="Q3187" i="3"/>
  <c r="Q1645" i="3"/>
  <c r="Q222" i="3"/>
  <c r="Q2189" i="3"/>
  <c r="Q3393" i="3"/>
  <c r="Q286" i="3"/>
  <c r="Q1980" i="3"/>
  <c r="Q1981" i="3"/>
  <c r="Q1095" i="3"/>
  <c r="Q2556" i="3"/>
  <c r="Q3467" i="3"/>
  <c r="Q1921" i="3"/>
  <c r="Q1369" i="3"/>
  <c r="Q2446" i="3"/>
  <c r="Q2042" i="3"/>
  <c r="Q465" i="3"/>
  <c r="Q1404" i="3"/>
  <c r="Q1646" i="3"/>
  <c r="Q3319" i="3"/>
  <c r="Q1177" i="3"/>
  <c r="Q9" i="3"/>
  <c r="Q841" i="3"/>
  <c r="Q2273" i="3"/>
  <c r="Q3028" i="3"/>
  <c r="Q1753" i="3"/>
  <c r="Q1966" i="3"/>
  <c r="Q2008" i="3"/>
  <c r="Q445" i="3"/>
  <c r="Q1555" i="3"/>
  <c r="Q98" i="3"/>
  <c r="Q3320" i="3"/>
  <c r="Q3188" i="3"/>
  <c r="Q311" i="3"/>
  <c r="Q3321" i="3"/>
  <c r="Q2671" i="3"/>
  <c r="A1627" i="3"/>
  <c r="A1628" i="3"/>
  <c r="A488" i="3"/>
  <c r="A3021" i="3"/>
  <c r="A1746" i="3"/>
  <c r="A3439" i="3"/>
  <c r="A2050" i="3"/>
  <c r="A253" i="3"/>
  <c r="A409" i="3"/>
  <c r="A1268" i="3"/>
  <c r="A607" i="3"/>
  <c r="A2713" i="3"/>
  <c r="A819" i="3"/>
  <c r="A857" i="3"/>
  <c r="A1336" i="3"/>
  <c r="A1896" i="3"/>
  <c r="A3235" i="3"/>
  <c r="A812" i="3"/>
  <c r="A3086" i="3"/>
  <c r="A1123" i="3"/>
  <c r="A3394" i="3"/>
  <c r="A2270" i="3"/>
  <c r="A1058" i="3"/>
  <c r="A2131" i="3"/>
  <c r="A2616" i="3"/>
  <c r="A1738" i="3"/>
  <c r="A3189" i="3"/>
  <c r="A2381" i="3"/>
  <c r="A1795" i="3"/>
  <c r="A27" i="3"/>
  <c r="A3023" i="3"/>
  <c r="A3180" i="3"/>
  <c r="A1612" i="3"/>
  <c r="A1504" i="3"/>
  <c r="A1141" i="3"/>
  <c r="A3440" i="3"/>
  <c r="A3392" i="3"/>
  <c r="A503" i="3"/>
  <c r="A3024" i="3"/>
  <c r="A858" i="3"/>
  <c r="A1062" i="3"/>
  <c r="A1853" i="3"/>
  <c r="A504" i="3"/>
  <c r="A72" i="3"/>
  <c r="A316" i="3"/>
  <c r="A1041" i="3"/>
  <c r="A174" i="3"/>
  <c r="A2310" i="3"/>
  <c r="A3029" i="3"/>
  <c r="A3181" i="3"/>
  <c r="A2466" i="3"/>
  <c r="A1773" i="3"/>
  <c r="A16" i="3"/>
  <c r="A1820" i="3"/>
  <c r="A2670" i="3"/>
  <c r="A1794" i="3"/>
  <c r="A1603" i="3"/>
  <c r="A2391" i="3"/>
  <c r="A2246" i="3"/>
  <c r="A3182" i="3"/>
  <c r="A76" i="3"/>
  <c r="A861" i="3"/>
  <c r="A2108" i="3"/>
  <c r="A1752" i="3"/>
  <c r="A1440" i="3"/>
  <c r="A1045" i="3"/>
  <c r="A840" i="3"/>
  <c r="A3183" i="3"/>
  <c r="A120" i="3"/>
  <c r="A264" i="3"/>
  <c r="A1994" i="3"/>
  <c r="A766" i="3"/>
  <c r="A3184" i="3"/>
  <c r="A1251" i="3"/>
  <c r="A512" i="3"/>
  <c r="A3185" i="3"/>
  <c r="A2579" i="3"/>
  <c r="A962" i="3"/>
  <c r="A1988" i="3"/>
  <c r="A1644" i="3"/>
  <c r="A2005" i="3"/>
  <c r="A3025" i="3"/>
  <c r="A1173" i="3"/>
  <c r="A55" i="3"/>
  <c r="A2354" i="3"/>
  <c r="A1572" i="3"/>
  <c r="A2582" i="3"/>
  <c r="A207" i="3"/>
  <c r="A199" i="3"/>
  <c r="A2566" i="3"/>
  <c r="A2605" i="3"/>
  <c r="A810" i="3"/>
  <c r="A1626" i="3"/>
  <c r="A2107" i="3"/>
  <c r="A564" i="3"/>
  <c r="A2488" i="3"/>
  <c r="A1052" i="3"/>
  <c r="A834" i="3"/>
  <c r="A848" i="3"/>
  <c r="A1287" i="3"/>
  <c r="A1685" i="3"/>
  <c r="A3026" i="3"/>
  <c r="A1744" i="3"/>
  <c r="A813" i="3"/>
  <c r="A289" i="3"/>
  <c r="A2460" i="3"/>
  <c r="A1279" i="3"/>
  <c r="A2345" i="3"/>
  <c r="A3027" i="3"/>
  <c r="A3186" i="3"/>
  <c r="A1532" i="3"/>
  <c r="A1131" i="3"/>
  <c r="A2195" i="3"/>
  <c r="A477" i="3"/>
  <c r="A3187" i="3"/>
  <c r="A1645" i="3"/>
  <c r="A222" i="3"/>
  <c r="A2189" i="3"/>
  <c r="A3393" i="3"/>
  <c r="A286" i="3"/>
  <c r="A1980" i="3"/>
  <c r="A1981" i="3"/>
  <c r="A1095" i="3"/>
  <c r="A2556" i="3"/>
  <c r="A3467" i="3"/>
  <c r="A1921" i="3"/>
  <c r="A1369" i="3"/>
  <c r="A2446" i="3"/>
  <c r="A2042" i="3"/>
  <c r="A465" i="3"/>
  <c r="A1404" i="3"/>
  <c r="A1646" i="3"/>
  <c r="A3319" i="3"/>
  <c r="A1177" i="3"/>
  <c r="A9" i="3"/>
  <c r="A841" i="3"/>
  <c r="A2273" i="3"/>
  <c r="A3028" i="3"/>
  <c r="A1753" i="3"/>
  <c r="A1966" i="3"/>
  <c r="A2008" i="3"/>
  <c r="A445" i="3"/>
  <c r="A1555" i="3"/>
  <c r="A98" i="3"/>
  <c r="A3320" i="3"/>
  <c r="A3188" i="3"/>
  <c r="A311" i="3"/>
  <c r="A3321" i="3"/>
  <c r="A2671" i="3"/>
  <c r="A1107" i="3"/>
  <c r="A1255" i="3"/>
  <c r="A3178" i="3"/>
  <c r="A3019" i="3"/>
  <c r="A2684" i="3"/>
  <c r="A201" i="3"/>
  <c r="A1103" i="3"/>
  <c r="A1802" i="3"/>
  <c r="A688" i="3"/>
  <c r="A719" i="3"/>
  <c r="A2116" i="3"/>
  <c r="A2016" i="3"/>
  <c r="A1559" i="3"/>
  <c r="A71" i="3"/>
  <c r="A1944" i="3"/>
  <c r="A1490" i="3"/>
  <c r="A643" i="3"/>
  <c r="A3018" i="3"/>
  <c r="A521" i="3"/>
  <c r="A949" i="3"/>
  <c r="A918" i="3"/>
  <c r="A494" i="3"/>
  <c r="A2366" i="3"/>
  <c r="A335" i="3"/>
  <c r="A3317" i="3"/>
  <c r="A725" i="3"/>
  <c r="A297" i="3"/>
  <c r="A40" i="3"/>
  <c r="A303" i="3"/>
  <c r="A508" i="3"/>
  <c r="A1762" i="3"/>
  <c r="A2338" i="3"/>
  <c r="A1758" i="3"/>
  <c r="A2455" i="3"/>
  <c r="A668" i="3"/>
  <c r="A1588" i="3"/>
  <c r="A1513" i="3"/>
  <c r="A1260" i="3"/>
  <c r="A2471" i="3"/>
  <c r="A2663" i="3"/>
  <c r="A455" i="3"/>
  <c r="A2365" i="3"/>
  <c r="A547" i="3"/>
  <c r="A1464" i="3"/>
  <c r="A973" i="3"/>
  <c r="A2137" i="3"/>
  <c r="A519" i="3"/>
  <c r="A511" i="3"/>
  <c r="A2380" i="3"/>
  <c r="A2578" i="3"/>
  <c r="A1958" i="3"/>
  <c r="A3316" i="3"/>
  <c r="A1569" i="3"/>
  <c r="A937" i="3"/>
  <c r="A3482" i="3"/>
  <c r="A1241" i="3"/>
  <c r="A1643" i="3"/>
  <c r="A584" i="3"/>
  <c r="A69" i="3"/>
  <c r="A2278" i="3"/>
  <c r="A1780" i="3"/>
  <c r="A2374" i="3"/>
  <c r="A1669" i="3"/>
  <c r="A1217" i="3"/>
  <c r="A2207" i="3"/>
  <c r="A3315" i="3"/>
  <c r="A905" i="3"/>
  <c r="A2332" i="3"/>
  <c r="A425" i="3"/>
  <c r="A844" i="3"/>
  <c r="A144" i="3"/>
  <c r="A1749" i="3"/>
  <c r="A1860" i="3"/>
  <c r="A1556" i="3"/>
  <c r="A236" i="3"/>
  <c r="A3390" i="3"/>
  <c r="A440" i="3"/>
  <c r="A23" i="3"/>
  <c r="A22" i="3"/>
  <c r="A287" i="3"/>
  <c r="A2522" i="3"/>
  <c r="A2260" i="3"/>
  <c r="A3020" i="3"/>
  <c r="A3314" i="3"/>
  <c r="A306" i="3"/>
  <c r="A1280" i="3"/>
  <c r="A950" i="3"/>
  <c r="A716" i="3"/>
  <c r="A3017" i="3"/>
  <c r="A1764" i="3"/>
  <c r="A715" i="3"/>
  <c r="A3016" i="3"/>
  <c r="A3313" i="3"/>
  <c r="A2178" i="3"/>
  <c r="A991" i="3"/>
  <c r="A190" i="3"/>
  <c r="A3391" i="3"/>
  <c r="A2011" i="3"/>
  <c r="A1073" i="3"/>
  <c r="A615" i="3"/>
  <c r="A272" i="3"/>
  <c r="A1067" i="3"/>
  <c r="A3318" i="3"/>
  <c r="A742" i="3"/>
  <c r="A2060" i="3"/>
  <c r="A344" i="3"/>
  <c r="A1000" i="3"/>
  <c r="A1462" i="3"/>
  <c r="A3179" i="3"/>
  <c r="A150" i="3"/>
  <c r="A1163" i="3"/>
  <c r="A3177" i="3"/>
  <c r="A3176" i="3"/>
  <c r="A597" i="3"/>
  <c r="A2626" i="3"/>
  <c r="A1331" i="3"/>
  <c r="A6" i="3"/>
  <c r="A3438" i="3"/>
  <c r="A604" i="3"/>
  <c r="A588" i="3"/>
  <c r="A129" i="3"/>
  <c r="A3312" i="3"/>
  <c r="A2604" i="3"/>
  <c r="A2412" i="3"/>
  <c r="A2565" i="3"/>
  <c r="A585" i="3"/>
  <c r="A1990" i="3"/>
  <c r="A1130" i="3"/>
  <c r="A957" i="3"/>
  <c r="A1574" i="3"/>
  <c r="A892" i="3"/>
  <c r="A2136" i="3"/>
  <c r="A1767" i="3"/>
  <c r="A1254" i="3"/>
  <c r="A1097" i="3"/>
  <c r="A3230" i="3"/>
  <c r="A1651" i="3"/>
  <c r="A2144" i="3"/>
  <c r="A1877" i="3"/>
  <c r="A986" i="3"/>
  <c r="A1976" i="3"/>
  <c r="A1380" i="3"/>
  <c r="A1668" i="3"/>
  <c r="A1308" i="3"/>
  <c r="A1381" i="3"/>
  <c r="A1200" i="3"/>
  <c r="A1148" i="3"/>
  <c r="A3175" i="3"/>
  <c r="A373" i="3"/>
  <c r="A621" i="3"/>
  <c r="Q1255" i="3"/>
  <c r="Q3178" i="3"/>
  <c r="Q3019" i="3"/>
  <c r="Q2684" i="3"/>
  <c r="Q201" i="3"/>
  <c r="Q1103" i="3"/>
  <c r="Q1802" i="3"/>
  <c r="Q688" i="3"/>
  <c r="Q719" i="3"/>
  <c r="Q2116" i="3"/>
  <c r="Q2016" i="3"/>
  <c r="Q1559" i="3"/>
  <c r="Q71" i="3"/>
  <c r="Q1944" i="3"/>
  <c r="Q1490" i="3"/>
  <c r="Q643" i="3"/>
  <c r="Q3018" i="3"/>
  <c r="Q521" i="3"/>
  <c r="Q949" i="3"/>
  <c r="Q918" i="3"/>
  <c r="Q494" i="3"/>
  <c r="Q2366" i="3"/>
  <c r="Q335" i="3"/>
  <c r="Q3317" i="3"/>
  <c r="Q725" i="3"/>
  <c r="Q297" i="3"/>
  <c r="Q40" i="3"/>
  <c r="Q303" i="3"/>
  <c r="Q508" i="3"/>
  <c r="Q1762" i="3"/>
  <c r="Q2338" i="3"/>
  <c r="Q1758" i="3"/>
  <c r="Q2455" i="3"/>
  <c r="Q668" i="3"/>
  <c r="Q1588" i="3"/>
  <c r="Q1513" i="3"/>
  <c r="Q1260" i="3"/>
  <c r="Q2471" i="3"/>
  <c r="Q2663" i="3"/>
  <c r="Q455" i="3"/>
  <c r="Q2365" i="3"/>
  <c r="Q547" i="3"/>
  <c r="Q1464" i="3"/>
  <c r="Q973" i="3"/>
  <c r="Q2137" i="3"/>
  <c r="Q519" i="3"/>
  <c r="Q511" i="3"/>
  <c r="Q2380" i="3"/>
  <c r="Q2578" i="3"/>
  <c r="Q1958" i="3"/>
  <c r="Q3316" i="3"/>
  <c r="Q1569" i="3"/>
  <c r="Q937" i="3"/>
  <c r="Q3482" i="3"/>
  <c r="Q1241" i="3"/>
  <c r="Q1643" i="3"/>
  <c r="Q584" i="3"/>
  <c r="Q69" i="3"/>
  <c r="Q2278" i="3"/>
  <c r="Q1780" i="3"/>
  <c r="Q2374" i="3"/>
  <c r="Q1669" i="3"/>
  <c r="Q1217" i="3"/>
  <c r="Q2207" i="3"/>
  <c r="Q3315" i="3"/>
  <c r="Q905" i="3"/>
  <c r="Q2332" i="3"/>
  <c r="Q425" i="3"/>
  <c r="Q844" i="3"/>
  <c r="Q144" i="3"/>
  <c r="Q1749" i="3"/>
  <c r="Q1860" i="3"/>
  <c r="Q1556" i="3"/>
  <c r="Q236" i="3"/>
  <c r="Q3390" i="3"/>
  <c r="Q440" i="3"/>
  <c r="Q23" i="3"/>
  <c r="Q22" i="3"/>
  <c r="Q287" i="3"/>
  <c r="Q2522" i="3"/>
  <c r="Q2260" i="3"/>
  <c r="Q3020" i="3"/>
  <c r="Q3314" i="3"/>
  <c r="Q306" i="3"/>
  <c r="Q1280" i="3"/>
  <c r="Q950" i="3"/>
  <c r="Q716" i="3"/>
  <c r="Q3017" i="3"/>
  <c r="Q1764" i="3"/>
  <c r="Q715" i="3"/>
  <c r="Q3016" i="3"/>
  <c r="Q3313" i="3"/>
  <c r="Q2178" i="3"/>
  <c r="Q991" i="3"/>
  <c r="Q190" i="3"/>
  <c r="Q3391" i="3"/>
  <c r="Q2011" i="3"/>
  <c r="Q1073" i="3"/>
  <c r="Q615" i="3"/>
  <c r="Q272" i="3"/>
  <c r="Q1067" i="3"/>
  <c r="Q3318" i="3"/>
  <c r="Q742" i="3"/>
  <c r="Q2060" i="3"/>
  <c r="Q344" i="3"/>
  <c r="Q1000" i="3"/>
  <c r="Q1462" i="3"/>
  <c r="Q3179" i="3"/>
  <c r="Q150" i="3"/>
  <c r="Q1163" i="3"/>
  <c r="Q3177" i="3"/>
  <c r="Q3176" i="3"/>
  <c r="Q597" i="3"/>
  <c r="Q2626" i="3"/>
  <c r="Q1331" i="3"/>
  <c r="Q6" i="3"/>
  <c r="Q3438" i="3"/>
  <c r="Q604" i="3"/>
  <c r="Q588" i="3"/>
  <c r="Q129" i="3"/>
  <c r="Q3312" i="3"/>
  <c r="Q2604" i="3"/>
  <c r="Q2412" i="3"/>
  <c r="Q2565" i="3"/>
  <c r="Q585" i="3"/>
  <c r="Q1990" i="3"/>
  <c r="Q1130" i="3"/>
  <c r="Q957" i="3"/>
  <c r="Q1574" i="3"/>
  <c r="Q892" i="3"/>
  <c r="Q2136" i="3"/>
  <c r="Q1767" i="3"/>
  <c r="Q1254" i="3"/>
  <c r="Q1097" i="3"/>
  <c r="Q3230" i="3"/>
  <c r="Q1651" i="3"/>
  <c r="Q2144" i="3"/>
  <c r="Q1877" i="3"/>
  <c r="Q986" i="3"/>
  <c r="Q1976" i="3"/>
  <c r="Q1380" i="3"/>
  <c r="Q1668" i="3"/>
  <c r="Q1308" i="3"/>
  <c r="Q1381" i="3"/>
  <c r="Q1200" i="3"/>
  <c r="Q1148" i="3"/>
  <c r="Q3175" i="3"/>
  <c r="Q373" i="3"/>
  <c r="Q621" i="3"/>
  <c r="A1611" i="3"/>
  <c r="Q1611" i="3"/>
  <c r="Q3310" i="3"/>
  <c r="Q3437" i="3"/>
  <c r="Q3436" i="3"/>
  <c r="Q3015" i="3"/>
  <c r="Q3309" i="3"/>
  <c r="Q3173" i="3"/>
  <c r="Q3014" i="3"/>
  <c r="Q3308" i="3"/>
  <c r="Q3307" i="3"/>
  <c r="Q3013" i="3"/>
  <c r="Q3306" i="3"/>
  <c r="Q3012" i="3"/>
  <c r="Q3008" i="3"/>
  <c r="Q3386" i="3"/>
  <c r="Q3305" i="3"/>
  <c r="Q3172" i="3"/>
  <c r="Q3011" i="3"/>
  <c r="Q3010" i="3"/>
  <c r="Q3009" i="3"/>
  <c r="Q3304" i="3"/>
  <c r="Q3174" i="3"/>
  <c r="Q3389" i="3"/>
  <c r="Q3388" i="3"/>
  <c r="Q2688" i="3"/>
  <c r="Q2690" i="3"/>
  <c r="Q3311" i="3"/>
  <c r="Q3387" i="3"/>
  <c r="Q3303" i="3"/>
  <c r="Q3385" i="3"/>
  <c r="Q3480" i="3"/>
  <c r="Q3466" i="3"/>
  <c r="Q3169" i="3"/>
  <c r="Q3300" i="3"/>
  <c r="Q3299" i="3"/>
  <c r="Q3168" i="3"/>
  <c r="Q3298" i="3"/>
  <c r="Q3167" i="3"/>
  <c r="Q3163" i="3"/>
  <c r="Q3007" i="3"/>
  <c r="Q3166" i="3"/>
  <c r="Q3006" i="3"/>
  <c r="Q3384" i="3"/>
  <c r="Q3005" i="3"/>
  <c r="Q3165" i="3"/>
  <c r="Q3435" i="3"/>
  <c r="Q3171" i="3"/>
  <c r="Q3302" i="3"/>
  <c r="Q3170" i="3"/>
  <c r="Q3481" i="3"/>
  <c r="Q3301" i="3"/>
  <c r="Q3164" i="3"/>
  <c r="Q3479" i="3"/>
  <c r="Q3022" i="3"/>
  <c r="Q2696" i="3"/>
  <c r="Q3297" i="3"/>
  <c r="Q3162" i="3"/>
  <c r="Q3003" i="3"/>
  <c r="Q3465" i="3"/>
  <c r="Q3002" i="3"/>
  <c r="Q3295" i="3"/>
  <c r="Q3464" i="3"/>
  <c r="Q3294" i="3"/>
  <c r="Q3001" i="3"/>
  <c r="Q3293" i="3"/>
  <c r="Q3383" i="3"/>
  <c r="Q3000" i="3"/>
  <c r="Q2999" i="3"/>
  <c r="Q3161" i="3"/>
  <c r="Q3158" i="3"/>
  <c r="Q2997" i="3"/>
  <c r="Q3160" i="3"/>
  <c r="Q3004" i="3"/>
  <c r="Q3159" i="3"/>
  <c r="Q3292" i="3"/>
  <c r="Q3434" i="3"/>
  <c r="Q2998" i="3"/>
  <c r="Q3296" i="3"/>
  <c r="Q3291" i="3"/>
  <c r="Q2716" i="3"/>
  <c r="Q2706" i="3"/>
  <c r="Q3382" i="3"/>
  <c r="Q3381" i="3"/>
  <c r="Q2995" i="3"/>
  <c r="Q3155" i="3"/>
  <c r="Q3154" i="3"/>
  <c r="Q2986" i="3"/>
  <c r="Q3289" i="3"/>
  <c r="Q2996" i="3"/>
  <c r="Q3149" i="3"/>
  <c r="Q2994" i="3"/>
  <c r="Q3380" i="3"/>
  <c r="Q3153" i="3"/>
  <c r="Q3379" i="3"/>
  <c r="Q3152" i="3"/>
  <c r="Q2993" i="3"/>
  <c r="Q3378" i="3"/>
  <c r="Q2992" i="3"/>
  <c r="Q2991" i="3"/>
  <c r="Q3433" i="3"/>
  <c r="Q3151" i="3"/>
  <c r="Q3150" i="3"/>
  <c r="Q3157" i="3"/>
  <c r="Q2990" i="3"/>
  <c r="Q2989" i="3"/>
  <c r="Q2988" i="3"/>
  <c r="Q2987" i="3"/>
  <c r="Q3156" i="3"/>
  <c r="Q3290" i="3"/>
  <c r="Q3288" i="3"/>
  <c r="Q3287" i="3"/>
  <c r="Q3286" i="3"/>
  <c r="Q3285" i="3"/>
  <c r="Q2982" i="3"/>
  <c r="Q3284" i="3"/>
  <c r="Q2976" i="3"/>
  <c r="Q3374" i="3"/>
  <c r="Q3147" i="3"/>
  <c r="Q3146" i="3"/>
  <c r="Q3148" i="3"/>
  <c r="Q3145" i="3"/>
  <c r="Q3144" i="3"/>
  <c r="Q3143" i="3"/>
  <c r="Q3377" i="3"/>
  <c r="Q3376" i="3"/>
  <c r="Q3375" i="3"/>
  <c r="Q2981" i="3"/>
  <c r="Q2980" i="3"/>
  <c r="Q3237" i="3"/>
  <c r="Q3079" i="3"/>
  <c r="Q2985" i="3"/>
  <c r="Q2984" i="3"/>
  <c r="Q2983" i="3"/>
  <c r="Q2979" i="3"/>
  <c r="Q3283" i="3"/>
  <c r="Q2978" i="3"/>
  <c r="Q2977" i="3"/>
  <c r="Q3142" i="3"/>
  <c r="Q2971" i="3"/>
  <c r="Q3139" i="3"/>
  <c r="Q2970" i="3"/>
  <c r="Q3282" i="3"/>
  <c r="Q2974" i="3"/>
  <c r="Q3141" i="3"/>
  <c r="Q2975" i="3"/>
  <c r="Q3140" i="3"/>
  <c r="Q3138" i="3"/>
  <c r="Q3280" i="3"/>
  <c r="Q2972" i="3"/>
  <c r="Q3279" i="3"/>
  <c r="Q3137" i="3"/>
  <c r="Q2968" i="3"/>
  <c r="Q3489" i="3"/>
  <c r="Q3373" i="3"/>
  <c r="Q2686" i="3"/>
  <c r="Q3416" i="3"/>
  <c r="Q2973" i="3"/>
  <c r="Q3281" i="3"/>
  <c r="Q2965" i="3"/>
  <c r="Q3278" i="3"/>
  <c r="Q3463" i="3"/>
  <c r="Q2969" i="3"/>
  <c r="Q3136" i="3"/>
  <c r="Q2967" i="3"/>
  <c r="Q2966" i="3"/>
  <c r="Q3277" i="3"/>
  <c r="Q2964" i="3"/>
  <c r="Q2963" i="3"/>
  <c r="Q3276" i="3"/>
  <c r="Q2962" i="3"/>
  <c r="Q2961" i="3"/>
  <c r="Q3135" i="3"/>
  <c r="Q2960" i="3"/>
  <c r="Q2959" i="3"/>
  <c r="Q3371" i="3"/>
  <c r="Q2958" i="3"/>
  <c r="Q3370" i="3"/>
  <c r="Q3372" i="3"/>
  <c r="Q3369" i="3"/>
  <c r="Q3134" i="3"/>
  <c r="Q3368" i="3"/>
  <c r="Q2957" i="3"/>
  <c r="Q3432" i="3"/>
  <c r="Q3133" i="3"/>
  <c r="Q3132" i="3"/>
  <c r="Q2954" i="3"/>
  <c r="Q3431" i="3"/>
  <c r="Q2956" i="3"/>
  <c r="Q2955" i="3"/>
  <c r="Q2946" i="3"/>
  <c r="Q2945" i="3"/>
  <c r="Q2948" i="3"/>
  <c r="Q2944" i="3"/>
  <c r="Q2943" i="3"/>
  <c r="Q2951" i="3"/>
  <c r="Q3488" i="3"/>
  <c r="Q3430" i="3"/>
  <c r="Q2942" i="3"/>
  <c r="Q2941" i="3"/>
  <c r="Q2953" i="3"/>
  <c r="Q2952" i="3"/>
  <c r="Q2940" i="3"/>
  <c r="Q3131" i="3"/>
  <c r="Q3367" i="3"/>
  <c r="Q3275" i="3"/>
  <c r="Q2939" i="3"/>
  <c r="Q2950" i="3"/>
  <c r="Q2938" i="3"/>
  <c r="Q3130" i="3"/>
  <c r="Q2937" i="3"/>
  <c r="Q2936" i="3"/>
  <c r="Q3129" i="3"/>
  <c r="Q2947" i="3"/>
  <c r="Q2935" i="3"/>
  <c r="Q3128" i="3"/>
  <c r="Q3236" i="3"/>
  <c r="Q3048" i="3"/>
  <c r="Q2949" i="3"/>
  <c r="Q2933" i="3"/>
  <c r="Q2932" i="3"/>
  <c r="Q2931" i="3"/>
  <c r="Q2930" i="3"/>
  <c r="Q2929" i="3"/>
  <c r="Q2928" i="3"/>
  <c r="Q3487" i="3"/>
  <c r="Q3366" i="3"/>
  <c r="Q3127" i="3"/>
  <c r="Q2927" i="3"/>
  <c r="Q3125" i="3"/>
  <c r="Q2926" i="3"/>
  <c r="Q3124" i="3"/>
  <c r="Q3273" i="3"/>
  <c r="Q2925" i="3"/>
  <c r="Q3429" i="3"/>
  <c r="Q3365" i="3"/>
  <c r="Q3274" i="3"/>
  <c r="Q2924" i="3"/>
  <c r="Q3272" i="3"/>
  <c r="Q3123" i="3"/>
  <c r="Q3126" i="3"/>
  <c r="Q2923" i="3"/>
  <c r="Q3271" i="3"/>
  <c r="Q3364" i="3"/>
  <c r="Q2922" i="3"/>
  <c r="Q3233" i="3"/>
  <c r="Q2694" i="3"/>
  <c r="Q2698" i="3"/>
  <c r="Q2921" i="3"/>
  <c r="Q3363" i="3"/>
  <c r="Q2920" i="3"/>
  <c r="Q2919" i="3"/>
  <c r="Q2918" i="3"/>
  <c r="Q3428" i="3"/>
  <c r="Q2917" i="3"/>
  <c r="Q2916" i="3"/>
  <c r="Q2915" i="3"/>
  <c r="Q2914" i="3"/>
  <c r="Q2913" i="3"/>
  <c r="Q2912" i="3"/>
  <c r="Q3269" i="3"/>
  <c r="Q2908" i="3"/>
  <c r="Q2907" i="3"/>
  <c r="Q3427" i="3"/>
  <c r="Q3122" i="3"/>
  <c r="Q2906" i="3"/>
  <c r="Q2911" i="3"/>
  <c r="Q3270" i="3"/>
  <c r="Q2905" i="3"/>
  <c r="Q2904" i="3"/>
  <c r="Q3121" i="3"/>
  <c r="Q3362" i="3"/>
  <c r="Q2903" i="3"/>
  <c r="Q2902" i="3"/>
  <c r="Q2901" i="3"/>
  <c r="Q3268" i="3"/>
  <c r="Q2900" i="3"/>
  <c r="Q2899" i="3"/>
  <c r="Q2898" i="3"/>
  <c r="Q2909" i="3"/>
  <c r="Q2897" i="3"/>
  <c r="Q3426" i="3"/>
  <c r="Q2896" i="3"/>
  <c r="Q2895" i="3"/>
  <c r="Q2894" i="3"/>
  <c r="Q2893" i="3"/>
  <c r="Q2910" i="3"/>
  <c r="Q3361" i="3"/>
  <c r="Q2892" i="3"/>
  <c r="Q3478" i="3"/>
  <c r="Q2891" i="3"/>
  <c r="Q3462" i="3"/>
  <c r="Q3267" i="3"/>
  <c r="Q3477" i="3"/>
  <c r="Q2887" i="3"/>
  <c r="Q3476" i="3"/>
  <c r="Q2890" i="3"/>
  <c r="Q3425" i="3"/>
  <c r="Q2889" i="3"/>
  <c r="Q3360" i="3"/>
  <c r="Q2888" i="3"/>
  <c r="Q2886" i="3"/>
  <c r="Q3119" i="3"/>
  <c r="Q3359" i="3"/>
  <c r="Q3266" i="3"/>
  <c r="Q2885" i="3"/>
  <c r="Q3461" i="3"/>
  <c r="Q2884" i="3"/>
  <c r="Q2883" i="3"/>
  <c r="Q2882" i="3"/>
  <c r="Q2881" i="3"/>
  <c r="Q3265" i="3"/>
  <c r="Q3120" i="3"/>
  <c r="Q3118" i="3"/>
  <c r="Q2880" i="3"/>
  <c r="Q2879" i="3"/>
  <c r="Q2878" i="3"/>
  <c r="Q2877" i="3"/>
  <c r="Q2876" i="3"/>
  <c r="Q2875" i="3"/>
  <c r="Q2874" i="3"/>
  <c r="Q2873" i="3"/>
  <c r="Q3264" i="3"/>
  <c r="Q3262" i="3"/>
  <c r="Q3261" i="3"/>
  <c r="Q2872" i="3"/>
  <c r="Q2869" i="3"/>
  <c r="Q2868" i="3"/>
  <c r="Q2871" i="3"/>
  <c r="Q2867" i="3"/>
  <c r="Q2866" i="3"/>
  <c r="Q2865" i="3"/>
  <c r="Q2864" i="3"/>
  <c r="Q2863" i="3"/>
  <c r="Q3117" i="3"/>
  <c r="Q2870" i="3"/>
  <c r="Q2862" i="3"/>
  <c r="Q2861" i="3"/>
  <c r="Q3049" i="3"/>
  <c r="Q3455" i="3"/>
  <c r="Q3263" i="3"/>
  <c r="Q3460" i="3"/>
  <c r="Q2859" i="3"/>
  <c r="Q2858" i="3"/>
  <c r="Q3357" i="3"/>
  <c r="Q3116" i="3"/>
  <c r="Q3115" i="3"/>
  <c r="Q2857" i="3"/>
  <c r="Q2856" i="3"/>
  <c r="Q3358" i="3"/>
  <c r="Q2855" i="3"/>
  <c r="Q2848" i="3"/>
  <c r="Q3111" i="3"/>
  <c r="Q3113" i="3"/>
  <c r="Q2854" i="3"/>
  <c r="Q2853" i="3"/>
  <c r="Q3112" i="3"/>
  <c r="Q3114" i="3"/>
  <c r="Q2852" i="3"/>
  <c r="Q2847" i="3"/>
  <c r="Q2846" i="3"/>
  <c r="Q3260" i="3"/>
  <c r="Q2845" i="3"/>
  <c r="Q2844" i="3"/>
  <c r="Q3259" i="3"/>
  <c r="Q3356" i="3"/>
  <c r="Q3258" i="3"/>
  <c r="Q2843" i="3"/>
  <c r="Q2842" i="3"/>
  <c r="Q2851" i="3"/>
  <c r="Q3355" i="3"/>
  <c r="Q2841" i="3"/>
  <c r="Q2850" i="3"/>
  <c r="Q2693" i="3"/>
  <c r="Q2840" i="3"/>
  <c r="Q2839" i="3"/>
  <c r="Q3257" i="3"/>
  <c r="Q2838" i="3"/>
  <c r="Q2837" i="3"/>
  <c r="Q2836" i="3"/>
  <c r="Q2835" i="3"/>
  <c r="Q3354" i="3"/>
  <c r="Q3110" i="3"/>
  <c r="Q3424" i="3"/>
  <c r="Q2834" i="3"/>
  <c r="Q2849" i="3"/>
  <c r="Q2833" i="3"/>
  <c r="Q2832" i="3"/>
  <c r="Q3486" i="3"/>
  <c r="Q2831" i="3"/>
  <c r="Q2825" i="3"/>
  <c r="Q2824" i="3"/>
  <c r="Q2823" i="3"/>
  <c r="Q2822" i="3"/>
  <c r="Q2821" i="3"/>
  <c r="Q2830" i="3"/>
  <c r="Q3353" i="3"/>
  <c r="Q2829" i="3"/>
  <c r="Q2828" i="3"/>
  <c r="Q2827" i="3"/>
  <c r="Q2820" i="3"/>
  <c r="Q2819" i="3"/>
  <c r="Q2818" i="3"/>
  <c r="Q2817" i="3"/>
  <c r="Q3109" i="3"/>
  <c r="Q3256" i="3"/>
  <c r="Q3108" i="3"/>
  <c r="Q3351" i="3"/>
  <c r="Q2816" i="3"/>
  <c r="Q3107" i="3"/>
  <c r="Q2826" i="3"/>
  <c r="Q2815" i="3"/>
  <c r="Q3350" i="3"/>
  <c r="Q3106" i="3"/>
  <c r="Q2814" i="3"/>
  <c r="Q3105" i="3"/>
  <c r="Q2813" i="3"/>
  <c r="Q3104" i="3"/>
  <c r="Q2812" i="3"/>
  <c r="Q3352" i="3"/>
  <c r="Q2811" i="3"/>
  <c r="Q3255" i="3"/>
  <c r="Q2810" i="3"/>
  <c r="Q2809" i="3"/>
  <c r="Q2808" i="3"/>
  <c r="Q2807" i="3"/>
  <c r="Q2806" i="3"/>
  <c r="Q3254" i="3"/>
  <c r="Q2805" i="3"/>
  <c r="Q2804" i="3"/>
  <c r="Q3103" i="3"/>
  <c r="Q2803" i="3"/>
  <c r="Q2802" i="3"/>
  <c r="Q2798" i="3"/>
  <c r="Q2797" i="3"/>
  <c r="Q2796" i="3"/>
  <c r="Q2795" i="3"/>
  <c r="Q2794" i="3"/>
  <c r="Q2793" i="3"/>
  <c r="Q3490" i="3"/>
  <c r="Q3349" i="3"/>
  <c r="Q2792" i="3"/>
  <c r="Q2801" i="3"/>
  <c r="Q2800" i="3"/>
  <c r="Q2799" i="3"/>
  <c r="Q2791" i="3"/>
  <c r="Q3102" i="3"/>
  <c r="Q3253" i="3"/>
  <c r="Q2790" i="3"/>
  <c r="Q2789" i="3"/>
  <c r="Q3252" i="3"/>
  <c r="Q3251" i="3"/>
  <c r="Q2788" i="3"/>
  <c r="Q2705" i="3"/>
  <c r="Q3101" i="3"/>
  <c r="Q2787" i="3"/>
  <c r="Q2786" i="3"/>
  <c r="Q2785" i="3"/>
  <c r="Q2784" i="3"/>
  <c r="Q3250" i="3"/>
  <c r="Q2783" i="3"/>
  <c r="Q3491" i="3"/>
  <c r="Q2782" i="3"/>
  <c r="Q3100" i="3"/>
  <c r="Q2780" i="3"/>
  <c r="Q3099" i="3"/>
  <c r="Q3248" i="3"/>
  <c r="Q2779" i="3"/>
  <c r="Q2778" i="3"/>
  <c r="Q2777" i="3"/>
  <c r="Q2781" i="3"/>
  <c r="Q3249" i="3"/>
  <c r="Q2776" i="3"/>
  <c r="Q2775" i="3"/>
  <c r="Q3098" i="3"/>
  <c r="Q3348" i="3"/>
  <c r="Q2774" i="3"/>
  <c r="Q3423" i="3"/>
  <c r="Q2773" i="3"/>
  <c r="Q3247" i="3"/>
  <c r="Q2772" i="3"/>
  <c r="Q2771" i="3"/>
  <c r="Q3347" i="3"/>
  <c r="Q2703" i="3"/>
  <c r="Q2689" i="3"/>
  <c r="Q3057" i="3"/>
  <c r="Q2770" i="3"/>
  <c r="Q2769" i="3"/>
  <c r="Q3246" i="3"/>
  <c r="Q2768" i="3"/>
  <c r="Q2767" i="3"/>
  <c r="Q3097" i="3"/>
  <c r="Q2766" i="3"/>
  <c r="Q2765" i="3"/>
  <c r="Q2764" i="3"/>
  <c r="Q2763" i="3"/>
  <c r="Q3422" i="3"/>
  <c r="Q2762" i="3"/>
  <c r="Q2759" i="3"/>
  <c r="Q2761" i="3"/>
  <c r="Q3096" i="3"/>
  <c r="Q3485" i="3"/>
  <c r="Q3095" i="3"/>
  <c r="Q2758" i="3"/>
  <c r="Q2757" i="3"/>
  <c r="Q2760" i="3"/>
  <c r="Q3346" i="3"/>
  <c r="Q3245" i="3"/>
  <c r="Q3094" i="3"/>
  <c r="Q2756" i="3"/>
  <c r="Q2755" i="3"/>
  <c r="Q2754" i="3"/>
  <c r="Q2753" i="3"/>
  <c r="Q2751" i="3"/>
  <c r="Q2750" i="3"/>
  <c r="Q2749" i="3"/>
  <c r="Q2748" i="3"/>
  <c r="Q2747" i="3"/>
  <c r="Q3345" i="3"/>
  <c r="Q2746" i="3"/>
  <c r="Q2745" i="3"/>
  <c r="Q2744" i="3"/>
  <c r="Q3421" i="3"/>
  <c r="Q2743" i="3"/>
  <c r="Q3093" i="3"/>
  <c r="Q2742" i="3"/>
  <c r="Q3475" i="3"/>
  <c r="Q2741" i="3"/>
  <c r="Q3420" i="3"/>
  <c r="Q3244" i="3"/>
  <c r="Q2740" i="3"/>
  <c r="Q3092" i="3"/>
  <c r="Q2739" i="3"/>
  <c r="Q3243" i="3"/>
  <c r="Q3091" i="3"/>
  <c r="Q3090" i="3"/>
  <c r="Q2737" i="3"/>
  <c r="Q3459" i="3"/>
  <c r="Q2736" i="3"/>
  <c r="Q3474" i="3"/>
  <c r="Q3242" i="3"/>
  <c r="Q3241" i="3"/>
  <c r="Q2735" i="3"/>
  <c r="Q3089" i="3"/>
  <c r="Q2734" i="3"/>
  <c r="Q2733" i="3"/>
  <c r="Q3419" i="3"/>
  <c r="Q2732" i="3"/>
  <c r="Q2731" i="3"/>
  <c r="Q2730" i="3"/>
  <c r="Q2729" i="3"/>
  <c r="Q3458" i="3"/>
  <c r="Q2728" i="3"/>
  <c r="Q2727" i="3"/>
  <c r="Q2726" i="3"/>
  <c r="Q2704" i="3"/>
  <c r="Q3341" i="3"/>
  <c r="Q2725" i="3"/>
  <c r="Q2724" i="3"/>
  <c r="Q2723" i="3"/>
  <c r="Q2722" i="3"/>
  <c r="Q3088" i="3"/>
  <c r="Q2721" i="3"/>
  <c r="Q2738" i="3"/>
  <c r="Q3240" i="3"/>
  <c r="Q3239" i="3"/>
  <c r="Q2720" i="3"/>
  <c r="Q2719" i="3"/>
  <c r="Q3238" i="3"/>
  <c r="Q3473" i="3"/>
  <c r="Q2718" i="3"/>
  <c r="Q3418" i="3"/>
  <c r="Q3484" i="3"/>
  <c r="Q2695" i="3"/>
  <c r="Q2700" i="3"/>
  <c r="Q3087" i="3"/>
  <c r="Q2712" i="3"/>
  <c r="Q3080" i="3"/>
  <c r="Q2714" i="3"/>
  <c r="Q2934" i="3"/>
  <c r="Q2860" i="3"/>
  <c r="Q2701" i="3"/>
  <c r="Q2752" i="3"/>
  <c r="Q3083" i="3"/>
  <c r="Q2717" i="3"/>
  <c r="Q3082" i="3"/>
  <c r="Q3229" i="3"/>
  <c r="Q3232" i="3"/>
  <c r="Q3078" i="3"/>
  <c r="Q2697" i="3"/>
  <c r="Q3075" i="3"/>
  <c r="Q3342" i="3"/>
  <c r="Q3084" i="3"/>
  <c r="Q2715" i="3"/>
  <c r="Q3085" i="3"/>
  <c r="Q2687" i="3"/>
  <c r="Q3407" i="3"/>
  <c r="Q3076" i="3"/>
  <c r="Q3337" i="3"/>
  <c r="Q3456" i="3"/>
  <c r="Q3344" i="3"/>
  <c r="Q2708" i="3"/>
  <c r="Q3234" i="3"/>
  <c r="Q3224" i="3"/>
  <c r="Q2707" i="3"/>
  <c r="Q2677" i="3"/>
  <c r="Q2676" i="3"/>
  <c r="Q2675" i="3"/>
  <c r="Q2669" i="3"/>
  <c r="Q2674" i="3"/>
  <c r="Q2668" i="3"/>
  <c r="Q2673" i="3"/>
  <c r="Q2682" i="3"/>
  <c r="Q2683" i="3"/>
  <c r="Q2667" i="3"/>
  <c r="Q2672" i="3"/>
  <c r="Q2680" i="3"/>
  <c r="Q2662" i="3"/>
  <c r="Q2656" i="3"/>
  <c r="Q2666" i="3"/>
  <c r="Q2665" i="3"/>
  <c r="Q2661" i="3"/>
  <c r="Q2660" i="3"/>
  <c r="Q2659" i="3"/>
  <c r="Q2658" i="3"/>
  <c r="Q2655" i="3"/>
  <c r="Q2654" i="3"/>
  <c r="Q2652" i="3"/>
  <c r="Q2648" i="3"/>
  <c r="Q2646" i="3"/>
  <c r="Q2647" i="3"/>
  <c r="Q2645" i="3"/>
  <c r="Q2644" i="3"/>
  <c r="Q2653" i="3"/>
  <c r="Q2641" i="3"/>
  <c r="Q2651" i="3"/>
  <c r="Q2639" i="3"/>
  <c r="Q2619" i="3"/>
  <c r="Q2623" i="3"/>
  <c r="Q2625" i="3"/>
  <c r="Q2627" i="3"/>
  <c r="Q2628" i="3"/>
  <c r="Q2622" i="3"/>
  <c r="Q2630" i="3"/>
  <c r="Q2621" i="3"/>
  <c r="Q2624" i="3"/>
  <c r="Q2620" i="3"/>
  <c r="Q2629" i="3"/>
  <c r="Q2618" i="3"/>
  <c r="Q2592" i="3"/>
  <c r="Q2596" i="3"/>
  <c r="Q2595" i="3"/>
  <c r="Q2615" i="3"/>
  <c r="Q2603" i="3"/>
  <c r="Q2591" i="3"/>
  <c r="Q2594" i="3"/>
  <c r="Q2610" i="3"/>
  <c r="Q2602" i="3"/>
  <c r="Q2593" i="3"/>
  <c r="Q2614" i="3"/>
  <c r="Q2601" i="3"/>
  <c r="Q2600" i="3"/>
  <c r="Q2609" i="3"/>
  <c r="Q2577" i="3"/>
  <c r="Q2572" i="3"/>
  <c r="Q2564" i="3"/>
  <c r="Q2571" i="3"/>
  <c r="Q2563" i="3"/>
  <c r="Q2555" i="3"/>
  <c r="Q2562" i="3"/>
  <c r="Q2587" i="3"/>
  <c r="Q2570" i="3"/>
  <c r="Q2576" i="3"/>
  <c r="Q2569" i="3"/>
  <c r="Q2568" i="3"/>
  <c r="Q2585" i="3"/>
  <c r="Q2575" i="3"/>
  <c r="Q2561" i="3"/>
  <c r="Q2560" i="3"/>
  <c r="Q2559" i="3"/>
  <c r="Q2554" i="3"/>
  <c r="Q2586" i="3"/>
  <c r="Q2558" i="3"/>
  <c r="Q2588" i="3"/>
  <c r="Q2584" i="3"/>
  <c r="Q2557" i="3"/>
  <c r="Q2574" i="3"/>
  <c r="Q2549" i="3"/>
  <c r="Q2545" i="3"/>
  <c r="Q2544" i="3"/>
  <c r="Q2552" i="3"/>
  <c r="Q2548" i="3"/>
  <c r="Q2543" i="3"/>
  <c r="Q2547" i="3"/>
  <c r="Q2546" i="3"/>
  <c r="Q2551" i="3"/>
  <c r="Q2516" i="3"/>
  <c r="Q2536" i="3"/>
  <c r="Q2531" i="3"/>
  <c r="Q2533" i="3"/>
  <c r="Q2521" i="3"/>
  <c r="Q2530" i="3"/>
  <c r="Q2529" i="3"/>
  <c r="Q2528" i="3"/>
  <c r="Q2520" i="3"/>
  <c r="Q2527" i="3"/>
  <c r="Q2518" i="3"/>
  <c r="Q2519" i="3"/>
  <c r="Q2535" i="3"/>
  <c r="Q2525" i="3"/>
  <c r="Q2526" i="3"/>
  <c r="Q2524" i="3"/>
  <c r="Q2532" i="3"/>
  <c r="Q2534" i="3"/>
  <c r="Q2517" i="3"/>
  <c r="Q2513" i="3"/>
  <c r="Q2514" i="3"/>
  <c r="Q2505" i="3"/>
  <c r="Q2495" i="3"/>
  <c r="Q2487" i="3"/>
  <c r="Q2500" i="3"/>
  <c r="Q2494" i="3"/>
  <c r="Q2504" i="3"/>
  <c r="Q2508" i="3"/>
  <c r="Q2507" i="3"/>
  <c r="Q2493" i="3"/>
  <c r="Q2486" i="3"/>
  <c r="Q2492" i="3"/>
  <c r="Q2485" i="3"/>
  <c r="Q2503" i="3"/>
  <c r="Q2510" i="3"/>
  <c r="Q2502" i="3"/>
  <c r="Q2491" i="3"/>
  <c r="Q2482" i="3"/>
  <c r="Q2479" i="3"/>
  <c r="Q2478" i="3"/>
  <c r="Q2481" i="3"/>
  <c r="Q2474" i="3"/>
  <c r="Q2473" i="3"/>
  <c r="Q2470" i="3"/>
  <c r="Q2475" i="3"/>
  <c r="Q2469" i="3"/>
  <c r="Q2468" i="3"/>
  <c r="Q2463" i="3"/>
  <c r="Q2465" i="3"/>
  <c r="Q2454" i="3"/>
  <c r="Q2453" i="3"/>
  <c r="Q2458" i="3"/>
  <c r="Q2452" i="3"/>
  <c r="Q2457" i="3"/>
  <c r="Q2451" i="3"/>
  <c r="Q2445" i="3"/>
  <c r="Q2444" i="3"/>
  <c r="Q2456" i="3"/>
  <c r="Q2450" i="3"/>
  <c r="Q2443" i="3"/>
  <c r="Q2462" i="3"/>
  <c r="Q2448" i="3"/>
  <c r="Q2447" i="3"/>
  <c r="Q2441" i="3"/>
  <c r="Q2461" i="3"/>
  <c r="Q2440" i="3"/>
  <c r="Q2435" i="3"/>
  <c r="Q2433" i="3"/>
  <c r="Q2434" i="3"/>
  <c r="Q2432" i="3"/>
  <c r="Q2431" i="3"/>
  <c r="Q2413" i="3"/>
  <c r="Q2421" i="3"/>
  <c r="Q2419" i="3"/>
  <c r="Q2411" i="3"/>
  <c r="Q2425" i="3"/>
  <c r="Q2424" i="3"/>
  <c r="Q2428" i="3"/>
  <c r="Q2427" i="3"/>
  <c r="Q2422" i="3"/>
  <c r="Q2423" i="3"/>
  <c r="Q2418" i="3"/>
  <c r="Q2417" i="3"/>
  <c r="Q2416" i="3"/>
  <c r="Q2410" i="3"/>
  <c r="Q2415" i="3"/>
  <c r="Q2430" i="3"/>
  <c r="Q2409" i="3"/>
  <c r="Q2414" i="3"/>
  <c r="Q2426" i="3"/>
  <c r="Q2405" i="3"/>
  <c r="Q2404" i="3"/>
  <c r="Q2407" i="3"/>
  <c r="Q2406" i="3"/>
  <c r="Q2403" i="3"/>
  <c r="Q2400" i="3"/>
  <c r="Q2399" i="3"/>
  <c r="Q2398" i="3"/>
  <c r="Q2401" i="3"/>
  <c r="Q2402" i="3"/>
  <c r="Q2396" i="3"/>
  <c r="Q2390" i="3"/>
  <c r="Q2379" i="3"/>
  <c r="Q2382" i="3"/>
  <c r="Q2383" i="3"/>
  <c r="Q2364" i="3"/>
  <c r="Q2373" i="3"/>
  <c r="Q2378" i="3"/>
  <c r="Q2353" i="3"/>
  <c r="Q2363" i="3"/>
  <c r="Q2372" i="3"/>
  <c r="Q2362" i="3"/>
  <c r="Q2389" i="3"/>
  <c r="Q2352" i="3"/>
  <c r="Q2388" i="3"/>
  <c r="Q2351" i="3"/>
  <c r="Q2361" i="3"/>
  <c r="Q2371" i="3"/>
  <c r="Q2350" i="3"/>
  <c r="Q2370" i="3"/>
  <c r="Q2360" i="3"/>
  <c r="Q2359" i="3"/>
  <c r="Q2385" i="3"/>
  <c r="Q2377" i="3"/>
  <c r="Q2358" i="3"/>
  <c r="Q2349" i="3"/>
  <c r="Q2369" i="3"/>
  <c r="Q2347" i="3"/>
  <c r="Q2344" i="3"/>
  <c r="Q2346" i="3"/>
  <c r="Q2343" i="3"/>
  <c r="Q2336" i="3"/>
  <c r="Q2339" i="3"/>
  <c r="Q2309" i="3"/>
  <c r="Q2308" i="3"/>
  <c r="Q2327" i="3"/>
  <c r="Q2312" i="3"/>
  <c r="Q2331" i="3"/>
  <c r="Q2326" i="3"/>
  <c r="Q2317" i="3"/>
  <c r="Q2307" i="3"/>
  <c r="Q2306" i="3"/>
  <c r="Q2316" i="3"/>
  <c r="Q2330" i="3"/>
  <c r="Q2305" i="3"/>
  <c r="Q2311" i="3"/>
  <c r="Q2325" i="3"/>
  <c r="Q2329" i="3"/>
  <c r="Q2333" i="3"/>
  <c r="Q2304" i="3"/>
  <c r="Q2303" i="3"/>
  <c r="Q2315" i="3"/>
  <c r="Q2302" i="3"/>
  <c r="Q2324" i="3"/>
  <c r="Q2323" i="3"/>
  <c r="Q2335" i="3"/>
  <c r="Q2328" i="3"/>
  <c r="Q2334" i="3"/>
  <c r="Q2314" i="3"/>
  <c r="Q2322" i="3"/>
  <c r="Q2313" i="3"/>
  <c r="Q2301" i="3"/>
  <c r="Q2294" i="3"/>
  <c r="Q2298" i="3"/>
  <c r="Q2291" i="3"/>
  <c r="Q2293" i="3"/>
  <c r="Q2292" i="3"/>
  <c r="Q2296" i="3"/>
  <c r="Q2297" i="3"/>
  <c r="Q2290" i="3"/>
  <c r="Q2286" i="3"/>
  <c r="Q2288" i="3"/>
  <c r="Q2283" i="3"/>
  <c r="Q2279" i="3"/>
  <c r="Q2276" i="3"/>
  <c r="Q2277" i="3"/>
  <c r="Q2275" i="3"/>
  <c r="Q2268" i="3"/>
  <c r="Q2272" i="3"/>
  <c r="Q2271" i="3"/>
  <c r="Q2269" i="3"/>
  <c r="Q2267" i="3"/>
  <c r="Q2266" i="3"/>
  <c r="Q2264" i="3"/>
  <c r="Q2242" i="3"/>
  <c r="Q2253" i="3"/>
  <c r="Q2245" i="3"/>
  <c r="Q2252" i="3"/>
  <c r="Q2259" i="3"/>
  <c r="Q2258" i="3"/>
  <c r="Q2251" i="3"/>
  <c r="Q2250" i="3"/>
  <c r="Q2263" i="3"/>
  <c r="Q2249" i="3"/>
  <c r="Q2244" i="3"/>
  <c r="Q2248" i="3"/>
  <c r="Q2243" i="3"/>
  <c r="Q2241" i="3"/>
  <c r="Q2231" i="3"/>
  <c r="Q2229" i="3"/>
  <c r="Q2234" i="3"/>
  <c r="Q2238" i="3"/>
  <c r="Q2236" i="3"/>
  <c r="Q2235" i="3"/>
  <c r="Q2230" i="3"/>
  <c r="Q2233" i="3"/>
  <c r="Q2237" i="3"/>
  <c r="Q2224" i="3"/>
  <c r="Q2226" i="3"/>
  <c r="Q2225" i="3"/>
  <c r="Q2222" i="3"/>
  <c r="Q2228" i="3"/>
  <c r="Q2227" i="3"/>
  <c r="Q2221" i="3"/>
  <c r="Q2215" i="3"/>
  <c r="Q2214" i="3"/>
  <c r="Q2212" i="3"/>
  <c r="Q2213" i="3"/>
  <c r="Q2217" i="3"/>
  <c r="Q2219" i="3"/>
  <c r="Q2211" i="3"/>
  <c r="Q2210" i="3"/>
  <c r="Q2206" i="3"/>
  <c r="Q2204" i="3"/>
  <c r="Q2200" i="3"/>
  <c r="Q2205" i="3"/>
  <c r="Q2182" i="3"/>
  <c r="Q2186" i="3"/>
  <c r="Q2177" i="3"/>
  <c r="Q2197" i="3"/>
  <c r="Q2194" i="3"/>
  <c r="Q2183" i="3"/>
  <c r="Q2188" i="3"/>
  <c r="Q2193" i="3"/>
  <c r="Q2176" i="3"/>
  <c r="Q2192" i="3"/>
  <c r="Q2175" i="3"/>
  <c r="Q2198" i="3"/>
  <c r="Q2187" i="3"/>
  <c r="Q2170" i="3"/>
  <c r="Q2169" i="3"/>
  <c r="Q2172" i="3"/>
  <c r="Q2166" i="3"/>
  <c r="Q2164" i="3"/>
  <c r="Q2165" i="3"/>
  <c r="Q2163" i="3"/>
  <c r="Q2159" i="3"/>
  <c r="Q2160" i="3"/>
  <c r="Q2157" i="3"/>
  <c r="Q2153" i="3"/>
  <c r="Q2151" i="3"/>
  <c r="Q2147" i="3"/>
  <c r="Q2154" i="3"/>
  <c r="Q2150" i="3"/>
  <c r="Q2149" i="3"/>
  <c r="Q2148" i="3"/>
  <c r="Q2152" i="3"/>
  <c r="Q2145" i="3"/>
  <c r="Q2143" i="3"/>
  <c r="Q2141" i="3"/>
  <c r="Q2140" i="3"/>
  <c r="Q2138" i="3"/>
  <c r="Q2121" i="3"/>
  <c r="Q2134" i="3"/>
  <c r="Q2130" i="3"/>
  <c r="Q2129" i="3"/>
  <c r="Q2123" i="3"/>
  <c r="Q2126" i="3"/>
  <c r="Q2128" i="3"/>
  <c r="Q2125" i="3"/>
  <c r="Q2124" i="3"/>
  <c r="Q2122" i="3"/>
  <c r="Q2120" i="3"/>
  <c r="Q2118" i="3"/>
  <c r="Q2115" i="3"/>
  <c r="Q2114" i="3"/>
  <c r="Q2112" i="3"/>
  <c r="Q2110" i="3"/>
  <c r="Q2111" i="3"/>
  <c r="Q2105" i="3"/>
  <c r="Q2102" i="3"/>
  <c r="Q2100" i="3"/>
  <c r="Q2099" i="3"/>
  <c r="Q2097" i="3"/>
  <c r="Q2096" i="3"/>
  <c r="Q2092" i="3"/>
  <c r="Q2093" i="3"/>
  <c r="Q2095" i="3"/>
  <c r="Q2091" i="3"/>
  <c r="Q2087" i="3"/>
  <c r="Q2086" i="3"/>
  <c r="Q2084" i="3"/>
  <c r="Q2085" i="3"/>
  <c r="Q2083" i="3"/>
  <c r="Q2082" i="3"/>
  <c r="Q2081" i="3"/>
  <c r="Q2079" i="3"/>
  <c r="Q2077" i="3"/>
  <c r="Q2078" i="3"/>
  <c r="Q2076" i="3"/>
  <c r="Q2075" i="3"/>
  <c r="Q2071" i="3"/>
  <c r="Q2072" i="3"/>
  <c r="Q2070" i="3"/>
  <c r="Q2073" i="3"/>
  <c r="Q2068" i="3"/>
  <c r="Q2074" i="3"/>
  <c r="Q2066" i="3"/>
  <c r="Q2062" i="3"/>
  <c r="Q2065" i="3"/>
  <c r="Q2064" i="3"/>
  <c r="Q2063" i="3"/>
  <c r="Q2061" i="3"/>
  <c r="Q2059" i="3"/>
  <c r="Q2058" i="3"/>
  <c r="Q2056" i="3"/>
  <c r="Q2054" i="3"/>
  <c r="Q2051" i="3"/>
  <c r="Q2048" i="3"/>
  <c r="Q2049" i="3"/>
  <c r="Q2046" i="3"/>
  <c r="Q2044" i="3"/>
  <c r="Q2043" i="3"/>
  <c r="Q2045" i="3"/>
  <c r="Q2037" i="3"/>
  <c r="Q2034" i="3"/>
  <c r="Q2040" i="3"/>
  <c r="Q2032" i="3"/>
  <c r="Q2031" i="3"/>
  <c r="Q2025" i="3"/>
  <c r="Q2026" i="3"/>
  <c r="Q2029" i="3"/>
  <c r="Q2028" i="3"/>
  <c r="Q2023" i="3"/>
  <c r="Q2022" i="3"/>
  <c r="Q2021" i="3"/>
  <c r="Q2018" i="3"/>
  <c r="Q2015" i="3"/>
  <c r="Q2014" i="3"/>
  <c r="Q2019" i="3"/>
  <c r="Q2020" i="3"/>
  <c r="Q2013" i="3"/>
  <c r="Q2007" i="3"/>
  <c r="Q2009" i="3"/>
  <c r="Q2012" i="3"/>
  <c r="Q2004" i="3"/>
  <c r="Q2003" i="3"/>
  <c r="Q2002" i="3"/>
  <c r="Q2001" i="3"/>
  <c r="Q1999" i="3"/>
  <c r="Q1998" i="3"/>
  <c r="Q1997" i="3"/>
  <c r="Q1996" i="3"/>
  <c r="Q1995" i="3"/>
  <c r="Q1957" i="3"/>
  <c r="Q1965" i="3"/>
  <c r="Q1979" i="3"/>
  <c r="Q1973" i="3"/>
  <c r="Q1972" i="3"/>
  <c r="Q1987" i="3"/>
  <c r="Q1971" i="3"/>
  <c r="Q1964" i="3"/>
  <c r="Q1963" i="3"/>
  <c r="Q1970" i="3"/>
  <c r="Q1985" i="3"/>
  <c r="Q1962" i="3"/>
  <c r="Q1961" i="3"/>
  <c r="Q1978" i="3"/>
  <c r="Q1969" i="3"/>
  <c r="Q1960" i="3"/>
  <c r="Q1984" i="3"/>
  <c r="Q1956" i="3"/>
  <c r="Q1955" i="3"/>
  <c r="Q1954" i="3"/>
  <c r="Q1959" i="3"/>
  <c r="Q1953" i="3"/>
  <c r="Q1952" i="3"/>
  <c r="Q1977" i="3"/>
  <c r="Q1983" i="3"/>
  <c r="Q1989" i="3"/>
  <c r="Q1951" i="3"/>
  <c r="Q1968" i="3"/>
  <c r="Q1948" i="3"/>
  <c r="Q1942" i="3"/>
  <c r="Q1938" i="3"/>
  <c r="Q1932" i="3"/>
  <c r="Q1927" i="3"/>
  <c r="Q1926" i="3"/>
  <c r="Q1937" i="3"/>
  <c r="Q1943" i="3"/>
  <c r="Q1925" i="3"/>
  <c r="Q1931" i="3"/>
  <c r="Q1947" i="3"/>
  <c r="Q1936" i="3"/>
  <c r="Q1935" i="3"/>
  <c r="Q1924" i="3"/>
  <c r="Q1923" i="3"/>
  <c r="Q1918" i="3"/>
  <c r="Q1920" i="3"/>
  <c r="Q1916" i="3"/>
  <c r="Q1914" i="3"/>
  <c r="Q1910" i="3"/>
  <c r="Q1909" i="3"/>
  <c r="Q1903" i="3"/>
  <c r="Q1904" i="3"/>
  <c r="Q1906" i="3"/>
  <c r="Q1908" i="3"/>
  <c r="Q1907" i="3"/>
  <c r="Q1900" i="3"/>
  <c r="Q1902" i="3"/>
  <c r="Q1895" i="3"/>
  <c r="Q1894" i="3"/>
  <c r="Q1892" i="3"/>
  <c r="Q1889" i="3"/>
  <c r="Q1887" i="3"/>
  <c r="Q1890" i="3"/>
  <c r="Q1888" i="3"/>
  <c r="Q1881" i="3"/>
  <c r="Q1884" i="3"/>
  <c r="Q1886" i="3"/>
  <c r="Q1876" i="3"/>
  <c r="Q1875" i="3"/>
  <c r="Q1872" i="3"/>
  <c r="Q1874" i="3"/>
  <c r="Q1871" i="3"/>
  <c r="Q1870" i="3"/>
  <c r="Q1869" i="3"/>
  <c r="Q1867" i="3"/>
  <c r="Q1858" i="3"/>
  <c r="Q1865" i="3"/>
  <c r="Q1861" i="3"/>
  <c r="Q1864" i="3"/>
  <c r="Q1859" i="3"/>
  <c r="Q1863" i="3"/>
  <c r="Q1862" i="3"/>
  <c r="Q1856" i="3"/>
  <c r="Q1854" i="3"/>
  <c r="Q1852" i="3"/>
  <c r="Q1855" i="3"/>
  <c r="Q1851" i="3"/>
  <c r="Q1849" i="3"/>
  <c r="Q1846" i="3"/>
  <c r="Q1847" i="3"/>
  <c r="Q1848" i="3"/>
  <c r="Q1844" i="3"/>
  <c r="Q1843" i="3"/>
  <c r="Q1840" i="3"/>
  <c r="Q1805" i="3"/>
  <c r="Q1818" i="3"/>
  <c r="Q1819" i="3"/>
  <c r="Q1817" i="3"/>
  <c r="Q1824" i="3"/>
  <c r="Q1832" i="3"/>
  <c r="Q1816" i="3"/>
  <c r="Q1807" i="3"/>
  <c r="Q1815" i="3"/>
  <c r="Q1831" i="3"/>
  <c r="Q1830" i="3"/>
  <c r="Q1829" i="3"/>
  <c r="Q1828" i="3"/>
  <c r="Q1836" i="3"/>
  <c r="Q1814" i="3"/>
  <c r="Q1827" i="3"/>
  <c r="Q1826" i="3"/>
  <c r="Q1813" i="3"/>
  <c r="Q1834" i="3"/>
  <c r="Q1833" i="3"/>
  <c r="Q1823" i="3"/>
  <c r="Q1806" i="3"/>
  <c r="Q1812" i="3"/>
  <c r="Q1811" i="3"/>
  <c r="Q1825" i="3"/>
  <c r="Q1835" i="3"/>
  <c r="Q1804" i="3"/>
  <c r="Q1801" i="3"/>
  <c r="Q1799" i="3"/>
  <c r="Q1785" i="3"/>
  <c r="Q1788" i="3"/>
  <c r="Q1793" i="3"/>
  <c r="Q1787" i="3"/>
  <c r="Q1786" i="3"/>
  <c r="Q1796" i="3"/>
  <c r="Q1781" i="3"/>
  <c r="Q1782" i="3"/>
  <c r="Q1779" i="3"/>
  <c r="Q1783" i="3"/>
  <c r="Q1775" i="3"/>
  <c r="Q1765" i="3"/>
  <c r="Q1761" i="3"/>
  <c r="Q1763" i="3"/>
  <c r="Q1768" i="3"/>
  <c r="Q1770" i="3"/>
  <c r="Q1760" i="3"/>
  <c r="Q1757" i="3"/>
  <c r="Q1754" i="3"/>
  <c r="Q1750" i="3"/>
  <c r="Q1751" i="3"/>
  <c r="Q1743" i="3"/>
  <c r="Q1742" i="3"/>
  <c r="Q1748" i="3"/>
  <c r="Q1745" i="3"/>
  <c r="Q1741" i="3"/>
  <c r="Q1734" i="3"/>
  <c r="Q1739" i="3"/>
  <c r="Q1733" i="3"/>
  <c r="Q1732" i="3"/>
  <c r="Q1731" i="3"/>
  <c r="Q1730" i="3"/>
  <c r="Q1728" i="3"/>
  <c r="Q1727" i="3"/>
  <c r="Q1729" i="3"/>
  <c r="Q1726" i="3"/>
  <c r="Q1725" i="3"/>
  <c r="Q1718" i="3"/>
  <c r="Q1717" i="3"/>
  <c r="Q1722" i="3"/>
  <c r="Q1716" i="3"/>
  <c r="Q1721" i="3"/>
  <c r="Q1711" i="3"/>
  <c r="Q1723" i="3"/>
  <c r="Q1713" i="3"/>
  <c r="Q1715" i="3"/>
  <c r="Q1710" i="3"/>
  <c r="Q1714" i="3"/>
  <c r="Q1709" i="3"/>
  <c r="Q1720" i="3"/>
  <c r="Q1724" i="3"/>
  <c r="Q1705" i="3"/>
  <c r="Q1704" i="3"/>
  <c r="Q1701" i="3"/>
  <c r="Q1699" i="3"/>
  <c r="Q1698" i="3"/>
  <c r="Q1696" i="3"/>
  <c r="Q1693" i="3"/>
  <c r="Q1625" i="3"/>
  <c r="Q1681" i="3"/>
  <c r="Q1610" i="3"/>
  <c r="Q1667" i="3"/>
  <c r="Q1624" i="3"/>
  <c r="Q1680" i="3"/>
  <c r="Q1642" i="3"/>
  <c r="Q1623" i="3"/>
  <c r="Q1609" i="3"/>
  <c r="Q1641" i="3"/>
  <c r="Q1666" i="3"/>
  <c r="Q1640" i="3"/>
  <c r="Q1665" i="3"/>
  <c r="Q1622" i="3"/>
  <c r="Q1691" i="3"/>
  <c r="Q1664" i="3"/>
  <c r="Q1663" i="3"/>
  <c r="Q1679" i="3"/>
  <c r="Q1621" i="3"/>
  <c r="Q1620" i="3"/>
  <c r="Q1678" i="3"/>
  <c r="Q1684" i="3"/>
  <c r="Q1662" i="3"/>
  <c r="Q1692" i="3"/>
  <c r="Q1690" i="3"/>
  <c r="Q1677" i="3"/>
  <c r="Q1639" i="3"/>
  <c r="Q1689" i="3"/>
  <c r="Q1608" i="3"/>
  <c r="Q1638" i="3"/>
  <c r="Q1607" i="3"/>
  <c r="Q1661" i="3"/>
  <c r="Q1660" i="3"/>
  <c r="Q1688" i="3"/>
  <c r="Q1619" i="3"/>
  <c r="Q1683" i="3"/>
  <c r="Q1606" i="3"/>
  <c r="Q1676" i="3"/>
  <c r="Q1687" i="3"/>
  <c r="Q1659" i="3"/>
  <c r="Q1618" i="3"/>
  <c r="Q1658" i="3"/>
  <c r="Q1637" i="3"/>
  <c r="Q1636" i="3"/>
  <c r="Q1686" i="3"/>
  <c r="Q1617" i="3"/>
  <c r="Q1675" i="3"/>
  <c r="Q1657" i="3"/>
  <c r="Q1656" i="3"/>
  <c r="Q1674" i="3"/>
  <c r="Q1673" i="3"/>
  <c r="Q1652" i="3"/>
  <c r="Q1672" i="3"/>
  <c r="Q1592" i="3"/>
  <c r="Q1595" i="3"/>
  <c r="Q1596" i="3"/>
  <c r="Q1600" i="3"/>
  <c r="Q1598" i="3"/>
  <c r="Q1599" i="3"/>
  <c r="Q1591" i="3"/>
  <c r="Q1585" i="3"/>
  <c r="Q1589" i="3"/>
  <c r="Q1577" i="3"/>
  <c r="Q1578" i="3"/>
  <c r="Q1575" i="3"/>
  <c r="Q1576" i="3"/>
  <c r="Q1568" i="3"/>
  <c r="Q1567" i="3"/>
  <c r="Q1566" i="3"/>
  <c r="Q1565" i="3"/>
  <c r="Q1564" i="3"/>
  <c r="Q1557" i="3"/>
  <c r="Q1554" i="3"/>
  <c r="Q1553" i="3"/>
  <c r="Q1551" i="3"/>
  <c r="Q1558" i="3"/>
  <c r="Q1552" i="3"/>
  <c r="Q1550" i="3"/>
  <c r="Q1549" i="3"/>
  <c r="Q1546" i="3"/>
  <c r="Q1544" i="3"/>
  <c r="Q1545" i="3"/>
  <c r="Q1543" i="3"/>
  <c r="Q1542" i="3"/>
  <c r="Q1541" i="3"/>
  <c r="Q1537" i="3"/>
  <c r="Q1539" i="3"/>
  <c r="Q1540" i="3"/>
  <c r="Q1536" i="3"/>
  <c r="Q1534" i="3"/>
  <c r="Q1530" i="3"/>
  <c r="Q1531" i="3"/>
  <c r="Q1529" i="3"/>
  <c r="Q1528" i="3"/>
  <c r="Q1512" i="3"/>
  <c r="Q1511" i="3"/>
  <c r="Q1503" i="3"/>
  <c r="Q1521" i="3"/>
  <c r="Q1520" i="3"/>
  <c r="Q1502" i="3"/>
  <c r="Q1526" i="3"/>
  <c r="Q1519" i="3"/>
  <c r="Q1525" i="3"/>
  <c r="Q1510" i="3"/>
  <c r="Q1501" i="3"/>
  <c r="Q1500" i="3"/>
  <c r="Q1518" i="3"/>
  <c r="Q1509" i="3"/>
  <c r="Q1517" i="3"/>
  <c r="Q1524" i="3"/>
  <c r="Q1508" i="3"/>
  <c r="Q1527" i="3"/>
  <c r="Q1523" i="3"/>
  <c r="Q1507" i="3"/>
  <c r="Q1499" i="3"/>
  <c r="Q1496" i="3"/>
  <c r="Q1495" i="3"/>
  <c r="Q1493" i="3"/>
  <c r="Q1489" i="3"/>
  <c r="Q1492" i="3"/>
  <c r="Q1497" i="3"/>
  <c r="Q1487" i="3"/>
  <c r="Q1486" i="3"/>
  <c r="Q1479" i="3"/>
  <c r="Q1480" i="3"/>
  <c r="Q1481" i="3"/>
  <c r="Q1474" i="3"/>
  <c r="Q1473" i="3"/>
  <c r="Q1467" i="3"/>
  <c r="Q1466" i="3"/>
  <c r="Q1470" i="3"/>
  <c r="Q1469" i="3"/>
  <c r="Q1459" i="3"/>
  <c r="Q1458" i="3"/>
  <c r="Q1463" i="3"/>
  <c r="Q1456" i="3"/>
  <c r="Q1461" i="3"/>
  <c r="Q1455" i="3"/>
  <c r="Q1460" i="3"/>
  <c r="Q1454" i="3"/>
  <c r="Q1453" i="3"/>
  <c r="Q1446" i="3"/>
  <c r="Q1449" i="3"/>
  <c r="Q1445" i="3"/>
  <c r="Q1442" i="3"/>
  <c r="Q1443" i="3"/>
  <c r="Q1441" i="3"/>
  <c r="Q1437" i="3"/>
  <c r="Q1436" i="3"/>
  <c r="Q1439" i="3"/>
  <c r="Q1435" i="3"/>
  <c r="Q1438" i="3"/>
  <c r="Q1430" i="3"/>
  <c r="Q1423" i="3"/>
  <c r="Q1422" i="3"/>
  <c r="Q1421" i="3"/>
  <c r="Q1428" i="3"/>
  <c r="Q1427" i="3"/>
  <c r="Q1426" i="3"/>
  <c r="Q1418" i="3"/>
  <c r="Q1417" i="3"/>
  <c r="Q1429" i="3"/>
  <c r="Q1416" i="3"/>
  <c r="Q1425" i="3"/>
  <c r="Q1415" i="3"/>
  <c r="Q1414" i="3"/>
  <c r="Q1413" i="3"/>
  <c r="Q1411" i="3"/>
  <c r="Q1410" i="3"/>
  <c r="Q1407" i="3"/>
  <c r="Q1406" i="3"/>
  <c r="Q1405" i="3"/>
  <c r="Q1409" i="3"/>
  <c r="Q1403" i="3"/>
  <c r="Q1401" i="3"/>
  <c r="Q1400" i="3"/>
  <c r="Q1395" i="3"/>
  <c r="Q1398" i="3"/>
  <c r="Q1394" i="3"/>
  <c r="Q1397" i="3"/>
  <c r="Q1396" i="3"/>
  <c r="Q1388" i="3"/>
  <c r="Q1392" i="3"/>
  <c r="Q1385" i="3"/>
  <c r="Q1384" i="3"/>
  <c r="Q1390" i="3"/>
  <c r="Q1368" i="3"/>
  <c r="Q1362" i="3"/>
  <c r="Q1358" i="3"/>
  <c r="Q1376" i="3"/>
  <c r="Q1377" i="3"/>
  <c r="Q1361" i="3"/>
  <c r="Q1366" i="3"/>
  <c r="Q1367" i="3"/>
  <c r="Q1365" i="3"/>
  <c r="Q1364" i="3"/>
  <c r="Q1357" i="3"/>
  <c r="Q1375" i="3"/>
  <c r="Q1360" i="3"/>
  <c r="Q1371" i="3"/>
  <c r="Q1374" i="3"/>
  <c r="Q1373" i="3"/>
  <c r="Q1354" i="3"/>
  <c r="Q1353" i="3"/>
  <c r="Q1351" i="3"/>
  <c r="Q1342" i="3"/>
  <c r="Q1345" i="3"/>
  <c r="Q1343" i="3"/>
  <c r="Q1344" i="3"/>
  <c r="Q1350" i="3"/>
  <c r="Q1341" i="3"/>
  <c r="Q1340" i="3"/>
  <c r="Q1338" i="3"/>
  <c r="Q1335" i="3"/>
  <c r="Q1333" i="3"/>
  <c r="Q1332" i="3"/>
  <c r="Q1334" i="3"/>
  <c r="Q1324" i="3"/>
  <c r="Q1327" i="3"/>
  <c r="Q1326" i="3"/>
  <c r="Q1328" i="3"/>
  <c r="Q1323" i="3"/>
  <c r="Q1329" i="3"/>
  <c r="Q1325" i="3"/>
  <c r="Q1322" i="3"/>
  <c r="Q1321" i="3"/>
  <c r="Q1317" i="3"/>
  <c r="Q1316" i="3"/>
  <c r="Q1319" i="3"/>
  <c r="Q1314" i="3"/>
  <c r="Q1313" i="3"/>
  <c r="Q1311" i="3"/>
  <c r="Q1307" i="3"/>
  <c r="Q1306" i="3"/>
  <c r="Q1310" i="3"/>
  <c r="Q1312" i="3"/>
  <c r="Q1305" i="3"/>
  <c r="Q1300" i="3"/>
  <c r="Q1295" i="3"/>
  <c r="Q1301" i="3"/>
  <c r="Q1299" i="3"/>
  <c r="Q1294" i="3"/>
  <c r="Q1298" i="3"/>
  <c r="Q1293" i="3"/>
  <c r="Q1302" i="3"/>
  <c r="Q1303" i="3"/>
  <c r="Q1284" i="3"/>
  <c r="Q1285" i="3"/>
  <c r="Q1281" i="3"/>
  <c r="Q1276" i="3"/>
  <c r="Q1275" i="3"/>
  <c r="Q1277" i="3"/>
  <c r="Q1271" i="3"/>
  <c r="Q1266" i="3"/>
  <c r="Q1269" i="3"/>
  <c r="Q1270" i="3"/>
  <c r="Q1273" i="3"/>
  <c r="Q1258" i="3"/>
  <c r="Q1259" i="3"/>
  <c r="Q1256" i="3"/>
  <c r="Q1250" i="3"/>
  <c r="Q1249" i="3"/>
  <c r="Q1253" i="3"/>
  <c r="Q1248" i="3"/>
  <c r="Q1252" i="3"/>
  <c r="Q1246" i="3"/>
  <c r="Q1247" i="3"/>
  <c r="Q1240" i="3"/>
  <c r="Q1243" i="3"/>
  <c r="Q1239" i="3"/>
  <c r="Q1242" i="3"/>
  <c r="Q1244" i="3"/>
  <c r="Q1238" i="3"/>
  <c r="Q1230" i="3"/>
  <c r="Q1229" i="3"/>
  <c r="Q1233" i="3"/>
  <c r="Q1235" i="3"/>
  <c r="Q1232" i="3"/>
  <c r="Q1224" i="3"/>
  <c r="Q1228" i="3"/>
  <c r="Q1227" i="3"/>
  <c r="Q1223" i="3"/>
  <c r="Q1220" i="3"/>
  <c r="Q1218" i="3"/>
  <c r="Q1216" i="3"/>
  <c r="Q1211" i="3"/>
  <c r="Q1210" i="3"/>
  <c r="Q1214" i="3"/>
  <c r="Q1213" i="3"/>
  <c r="Q1208" i="3"/>
  <c r="Q1207" i="3"/>
  <c r="Q1205" i="3"/>
  <c r="Q1202" i="3"/>
  <c r="Q1204" i="3"/>
  <c r="Q1203" i="3"/>
  <c r="Q1201" i="3"/>
  <c r="Q1199" i="3"/>
  <c r="Q1196" i="3"/>
  <c r="Q1193" i="3"/>
  <c r="Q1195" i="3"/>
  <c r="Q1198" i="3"/>
  <c r="Q1194" i="3"/>
  <c r="Q1191" i="3"/>
  <c r="Q1190" i="3"/>
  <c r="Q1183" i="3"/>
  <c r="Q1185" i="3"/>
  <c r="Q1181" i="3"/>
  <c r="Q1180" i="3"/>
  <c r="Q1175" i="3"/>
  <c r="Q1174" i="3"/>
  <c r="Q1176" i="3"/>
  <c r="Q1171" i="3"/>
  <c r="Q1167" i="3"/>
  <c r="Q1170" i="3"/>
  <c r="Q1160" i="3"/>
  <c r="Q1161" i="3"/>
  <c r="Q1159" i="3"/>
  <c r="Q1158" i="3"/>
  <c r="Q1157" i="3"/>
  <c r="Q1156" i="3"/>
  <c r="Q1155" i="3"/>
  <c r="Q1154" i="3"/>
  <c r="Q1147" i="3"/>
  <c r="Q1146" i="3"/>
  <c r="Q1153" i="3"/>
  <c r="Q1151" i="3"/>
  <c r="Q1149" i="3"/>
  <c r="Q1152" i="3"/>
  <c r="Q1145" i="3"/>
  <c r="Q1150" i="3"/>
  <c r="Q1137" i="3"/>
  <c r="Q1136" i="3"/>
  <c r="Q1126" i="3"/>
  <c r="Q1128" i="3"/>
  <c r="Q1127" i="3"/>
  <c r="Q1135" i="3"/>
  <c r="Q1134" i="3"/>
  <c r="Q1133" i="3"/>
  <c r="Q1124" i="3"/>
  <c r="Q1121" i="3"/>
  <c r="Q1120" i="3"/>
  <c r="Q1119" i="3"/>
  <c r="Q1118" i="3"/>
  <c r="Q1116" i="3"/>
  <c r="Q1113" i="3"/>
  <c r="Q1112" i="3"/>
  <c r="Q1111" i="3"/>
  <c r="Q1108" i="3"/>
  <c r="Q1109" i="3"/>
  <c r="Q1093" i="3"/>
  <c r="Q1090" i="3"/>
  <c r="Q1092" i="3"/>
  <c r="Q1088" i="3"/>
  <c r="Q1087" i="3"/>
  <c r="Q1086" i="3"/>
  <c r="Q1085" i="3"/>
  <c r="Q1082" i="3"/>
  <c r="Q1083" i="3"/>
  <c r="Q1081" i="3"/>
  <c r="Q1080" i="3"/>
  <c r="Q1077" i="3"/>
  <c r="Q1075" i="3"/>
  <c r="Q1071" i="3"/>
  <c r="Q1076" i="3"/>
  <c r="Q1070" i="3"/>
  <c r="Q1069" i="3"/>
  <c r="Q1066" i="3"/>
  <c r="Q1068" i="3"/>
  <c r="Q1063" i="3"/>
  <c r="Q1060" i="3"/>
  <c r="Q1064" i="3"/>
  <c r="Q1057" i="3"/>
  <c r="Q1056" i="3"/>
  <c r="Q1055" i="3"/>
  <c r="Q1051" i="3"/>
  <c r="Q1050" i="3"/>
  <c r="Q1048" i="3"/>
  <c r="Q1047" i="3"/>
  <c r="Q1044" i="3"/>
  <c r="Q1040" i="3"/>
  <c r="Q1042" i="3"/>
  <c r="Q1039" i="3"/>
  <c r="Q1037" i="3"/>
  <c r="Q1036" i="3"/>
  <c r="Q1034" i="3"/>
  <c r="Q1032" i="3"/>
  <c r="Q1031" i="3"/>
  <c r="Q1028" i="3"/>
  <c r="Q1026" i="3"/>
  <c r="Q1020" i="3"/>
  <c r="Q1022" i="3"/>
  <c r="Q1023" i="3"/>
  <c r="Q1021" i="3"/>
  <c r="Q1016" i="3"/>
  <c r="Q1015" i="3"/>
  <c r="Q1018" i="3"/>
  <c r="Q1014" i="3"/>
  <c r="Q1012" i="3"/>
  <c r="Q1011" i="3"/>
  <c r="Q1009" i="3"/>
  <c r="Q1007" i="3"/>
  <c r="Q1008" i="3"/>
  <c r="Q1006" i="3"/>
  <c r="Q1005" i="3"/>
  <c r="Q1003" i="3"/>
  <c r="Q1001" i="3"/>
  <c r="Q999" i="3"/>
  <c r="Q997" i="3"/>
  <c r="Q995" i="3"/>
  <c r="Q998" i="3"/>
  <c r="Q996" i="3"/>
  <c r="Q994" i="3"/>
  <c r="Q993" i="3"/>
  <c r="Q989" i="3"/>
  <c r="Q982" i="3"/>
  <c r="Q984" i="3"/>
  <c r="Q979" i="3"/>
  <c r="Q980" i="3"/>
  <c r="Q976" i="3"/>
  <c r="Q971" i="3"/>
  <c r="Q974" i="3"/>
  <c r="Q970" i="3"/>
  <c r="Q972" i="3"/>
  <c r="Q968" i="3"/>
  <c r="Q963" i="3"/>
  <c r="Q966" i="3"/>
  <c r="Q960" i="3"/>
  <c r="Q959" i="3"/>
  <c r="Q958" i="3"/>
  <c r="Q954" i="3"/>
  <c r="Q952" i="3"/>
  <c r="Q953" i="3"/>
  <c r="Q956" i="3"/>
  <c r="Q941" i="3"/>
  <c r="Q946" i="3"/>
  <c r="Q945" i="3"/>
  <c r="Q938" i="3"/>
  <c r="Q944" i="3"/>
  <c r="Q943" i="3"/>
  <c r="Q940" i="3"/>
  <c r="Q942" i="3"/>
  <c r="Q939" i="3"/>
  <c r="Q936" i="3"/>
  <c r="Q935" i="3"/>
  <c r="Q933" i="3"/>
  <c r="Q932" i="3"/>
  <c r="Q934" i="3"/>
  <c r="Q927" i="3"/>
  <c r="Q930" i="3"/>
  <c r="Q926" i="3"/>
  <c r="Q922" i="3"/>
  <c r="Q925" i="3"/>
  <c r="Q919" i="3"/>
  <c r="Q917" i="3"/>
  <c r="Q920" i="3"/>
  <c r="Q914" i="3"/>
  <c r="Q910" i="3"/>
  <c r="Q913" i="3"/>
  <c r="Q912" i="3"/>
  <c r="Q911" i="3"/>
  <c r="Q907" i="3"/>
  <c r="Q906" i="3"/>
  <c r="Q904" i="3"/>
  <c r="Q902" i="3"/>
  <c r="Q901" i="3"/>
  <c r="Q900" i="3"/>
  <c r="Q897" i="3"/>
  <c r="Q896" i="3"/>
  <c r="Q895" i="3"/>
  <c r="Q893" i="3"/>
  <c r="Q891" i="3"/>
  <c r="Q888" i="3"/>
  <c r="Q886" i="3"/>
  <c r="Q884" i="3"/>
  <c r="Q885" i="3"/>
  <c r="Q879" i="3"/>
  <c r="Q877" i="3"/>
  <c r="Q880" i="3"/>
  <c r="Q875" i="3"/>
  <c r="Q878" i="3"/>
  <c r="Q874" i="3"/>
  <c r="Q876" i="3"/>
  <c r="Q881" i="3"/>
  <c r="Q882" i="3"/>
  <c r="Q873" i="3"/>
  <c r="Q872" i="3"/>
  <c r="Q871" i="3"/>
  <c r="Q866" i="3"/>
  <c r="Q865" i="3"/>
  <c r="Q863" i="3"/>
  <c r="Q862" i="3"/>
  <c r="Q855" i="3"/>
  <c r="Q854" i="3"/>
  <c r="Q851" i="3"/>
  <c r="Q849" i="3"/>
  <c r="Q847" i="3"/>
  <c r="Q846" i="3"/>
  <c r="Q843" i="3"/>
  <c r="Q842" i="3"/>
  <c r="Q839" i="3"/>
  <c r="Q838" i="3"/>
  <c r="Q837" i="3"/>
  <c r="Q835" i="3"/>
  <c r="Q833" i="3"/>
  <c r="Q828" i="3"/>
  <c r="Q831" i="3"/>
  <c r="Q830" i="3"/>
  <c r="Q827" i="3"/>
  <c r="Q822" i="3"/>
  <c r="Q818" i="3"/>
  <c r="Q817" i="3"/>
  <c r="Q816" i="3"/>
  <c r="Q820" i="3"/>
  <c r="Q811" i="3"/>
  <c r="Q809" i="3"/>
  <c r="Q806" i="3"/>
  <c r="Q802" i="3"/>
  <c r="Q800" i="3"/>
  <c r="Q799" i="3"/>
  <c r="Q795" i="3"/>
  <c r="Q793" i="3"/>
  <c r="Q790" i="3"/>
  <c r="Q792" i="3"/>
  <c r="Q791" i="3"/>
  <c r="Q789" i="3"/>
  <c r="Q786" i="3"/>
  <c r="Q781" i="3"/>
  <c r="Q779" i="3"/>
  <c r="Q780" i="3"/>
  <c r="Q775" i="3"/>
  <c r="Q776" i="3"/>
  <c r="Q773" i="3"/>
  <c r="Q771" i="3"/>
  <c r="Q769" i="3"/>
  <c r="Q764" i="3"/>
  <c r="Q760" i="3"/>
  <c r="Q763" i="3"/>
  <c r="Q765" i="3"/>
  <c r="Q758" i="3"/>
  <c r="Q755" i="3"/>
  <c r="Q754" i="3"/>
  <c r="Q756" i="3"/>
  <c r="Q752" i="3"/>
  <c r="Q753" i="3"/>
  <c r="Q750" i="3"/>
  <c r="Q747" i="3"/>
  <c r="Q745" i="3"/>
  <c r="Q746" i="3"/>
  <c r="Q743" i="3"/>
  <c r="Q738" i="3"/>
  <c r="Q740" i="3"/>
  <c r="Q741" i="3"/>
  <c r="Q739" i="3"/>
  <c r="Q736" i="3"/>
  <c r="Q734" i="3"/>
  <c r="Q733" i="3"/>
  <c r="Q735" i="3"/>
  <c r="Q729" i="3"/>
  <c r="Q728" i="3"/>
  <c r="Q726" i="3"/>
  <c r="Q727" i="3"/>
  <c r="Q710" i="3"/>
  <c r="Q711" i="3"/>
  <c r="Q713" i="3"/>
  <c r="Q712" i="3"/>
  <c r="Q708" i="3"/>
  <c r="Q707" i="3"/>
  <c r="Q698" i="3"/>
  <c r="Q697" i="3"/>
  <c r="Q693" i="3"/>
  <c r="Q691" i="3"/>
  <c r="Q692" i="3"/>
  <c r="Q695" i="3"/>
  <c r="Q694" i="3"/>
  <c r="Q690" i="3"/>
  <c r="Q682" i="3"/>
  <c r="Q684" i="3"/>
  <c r="Q685" i="3"/>
  <c r="Q680" i="3"/>
  <c r="Q681" i="3"/>
  <c r="Q679" i="3"/>
  <c r="Q676" i="3"/>
  <c r="Q671" i="3"/>
  <c r="Q669" i="3"/>
  <c r="Q667" i="3"/>
  <c r="Q666" i="3"/>
  <c r="Q665" i="3"/>
  <c r="Q663" i="3"/>
  <c r="Q662" i="3"/>
  <c r="Q661" i="3"/>
  <c r="Q657" i="3"/>
  <c r="Q659" i="3"/>
  <c r="Q658" i="3"/>
  <c r="Q656" i="3"/>
  <c r="Q655" i="3"/>
  <c r="Q654" i="3"/>
  <c r="Q653" i="3"/>
  <c r="Q650" i="3"/>
  <c r="Q647" i="3"/>
  <c r="Q644" i="3"/>
  <c r="Q640" i="3"/>
  <c r="Q639" i="3"/>
  <c r="Q641" i="3"/>
  <c r="Q642" i="3"/>
  <c r="Q638" i="3"/>
  <c r="Q637" i="3"/>
  <c r="Q631" i="3"/>
  <c r="Q632" i="3"/>
  <c r="Q630" i="3"/>
  <c r="Q629" i="3"/>
  <c r="Q628" i="3"/>
  <c r="Q627" i="3"/>
  <c r="Q625" i="3"/>
  <c r="Q620" i="3"/>
  <c r="Q618" i="3"/>
  <c r="Q617" i="3"/>
  <c r="Q616" i="3"/>
  <c r="Q614" i="3"/>
  <c r="Q612" i="3"/>
  <c r="Q610" i="3"/>
  <c r="Q609" i="3"/>
  <c r="Q608" i="3"/>
  <c r="Q605" i="3"/>
  <c r="Q602" i="3"/>
  <c r="Q601" i="3"/>
  <c r="Q596" i="3"/>
  <c r="Q594" i="3"/>
  <c r="Q593" i="3"/>
  <c r="Q589" i="3"/>
  <c r="Q591" i="3"/>
  <c r="Q587" i="3"/>
  <c r="Q583" i="3"/>
  <c r="Q581" i="3"/>
  <c r="Q582" i="3"/>
  <c r="Q578" i="3"/>
  <c r="Q577" i="3"/>
  <c r="Q575" i="3"/>
  <c r="Q574" i="3"/>
  <c r="Q572" i="3"/>
  <c r="Q571" i="3"/>
  <c r="Q569" i="3"/>
  <c r="Q567" i="3"/>
  <c r="Q566" i="3"/>
  <c r="Q563" i="3"/>
  <c r="Q560" i="3"/>
  <c r="Q559" i="3"/>
  <c r="Q557" i="3"/>
  <c r="Q558" i="3"/>
  <c r="Q556" i="3"/>
  <c r="Q555" i="3"/>
  <c r="Q551" i="3"/>
  <c r="Q550" i="3"/>
  <c r="Q549" i="3"/>
  <c r="Q545" i="3"/>
  <c r="Q539" i="3"/>
  <c r="Q540" i="3"/>
  <c r="Q541" i="3"/>
  <c r="Q536" i="3"/>
  <c r="Q535" i="3"/>
  <c r="Q537" i="3"/>
  <c r="Q533" i="3"/>
  <c r="Q529" i="3"/>
  <c r="Q524" i="3"/>
  <c r="Q523" i="3"/>
  <c r="Q522" i="3"/>
  <c r="Q520" i="3"/>
  <c r="Q517" i="3"/>
  <c r="Q518" i="3"/>
  <c r="Q516" i="3"/>
  <c r="Q515" i="3"/>
  <c r="Q513" i="3"/>
  <c r="Q510" i="3"/>
  <c r="Q509" i="3"/>
  <c r="Q505" i="3"/>
  <c r="Q502" i="3"/>
  <c r="Q501" i="3"/>
  <c r="Q500" i="3"/>
  <c r="Q499" i="3"/>
  <c r="Q498" i="3"/>
  <c r="Q495" i="3"/>
  <c r="Q493" i="3"/>
  <c r="Q492" i="3"/>
  <c r="Q491" i="3"/>
  <c r="Q490" i="3"/>
  <c r="Q489" i="3"/>
  <c r="Q487" i="3"/>
  <c r="Q484" i="3"/>
  <c r="Q483" i="3"/>
  <c r="Q482" i="3"/>
  <c r="Q480" i="3"/>
  <c r="Q478" i="3"/>
  <c r="Q479" i="3"/>
  <c r="Q475" i="3"/>
  <c r="Q471" i="3"/>
  <c r="Q469" i="3"/>
  <c r="Q468" i="3"/>
  <c r="Q467" i="3"/>
  <c r="Q466" i="3"/>
  <c r="Q463" i="3"/>
  <c r="Q464" i="3"/>
  <c r="Q462" i="3"/>
  <c r="Q460" i="3"/>
  <c r="Q458" i="3"/>
  <c r="Q457" i="3"/>
  <c r="Q453" i="3"/>
  <c r="Q452" i="3"/>
  <c r="Q451" i="3"/>
  <c r="Q450" i="3"/>
  <c r="Q448" i="3"/>
  <c r="Q446" i="3"/>
  <c r="Q441" i="3"/>
  <c r="Q443" i="3"/>
  <c r="Q442" i="3"/>
  <c r="Q437" i="3"/>
  <c r="Q434" i="3"/>
  <c r="Q435" i="3"/>
  <c r="Q433" i="3"/>
  <c r="Q432" i="3"/>
  <c r="Q431" i="3"/>
  <c r="Q430" i="3"/>
  <c r="Q429" i="3"/>
  <c r="Q428" i="3"/>
  <c r="Q426" i="3"/>
  <c r="Q424" i="3"/>
  <c r="Q423" i="3"/>
  <c r="Q419" i="3"/>
  <c r="Q418" i="3"/>
  <c r="Q417" i="3"/>
  <c r="Q414" i="3"/>
  <c r="Q413" i="3"/>
  <c r="Q411" i="3"/>
  <c r="Q412" i="3"/>
  <c r="Q410" i="3"/>
  <c r="Q407" i="3"/>
  <c r="Q406" i="3"/>
  <c r="Q403" i="3"/>
  <c r="Q402" i="3"/>
  <c r="Q400" i="3"/>
  <c r="Q399" i="3"/>
  <c r="Q398" i="3"/>
  <c r="Q393" i="3"/>
  <c r="Q397" i="3"/>
  <c r="Q395" i="3"/>
  <c r="Q396" i="3"/>
  <c r="Q394" i="3"/>
  <c r="Q391" i="3"/>
  <c r="Q390" i="3"/>
  <c r="Q389" i="3"/>
  <c r="Q387" i="3"/>
  <c r="Q388" i="3"/>
  <c r="Q384" i="3"/>
  <c r="Q382" i="3"/>
  <c r="Q381" i="3"/>
  <c r="Q380" i="3"/>
  <c r="Q379" i="3"/>
  <c r="Q377" i="3"/>
  <c r="Q375" i="3"/>
  <c r="Q374" i="3"/>
  <c r="Q372" i="3"/>
  <c r="Q371" i="3"/>
  <c r="Q369" i="3"/>
  <c r="Q368" i="3"/>
  <c r="Q366" i="3"/>
  <c r="Q362" i="3"/>
  <c r="Q363" i="3"/>
  <c r="Q365" i="3"/>
  <c r="Q364" i="3"/>
  <c r="Q359" i="3"/>
  <c r="Q357" i="3"/>
  <c r="Q358" i="3"/>
  <c r="Q355" i="3"/>
  <c r="Q356" i="3"/>
  <c r="Q347" i="3"/>
  <c r="Q346" i="3"/>
  <c r="Q345" i="3"/>
  <c r="Q343" i="3"/>
  <c r="Q341" i="3"/>
  <c r="Q339" i="3"/>
  <c r="Q337" i="3"/>
  <c r="Q338" i="3"/>
  <c r="Q336" i="3"/>
  <c r="Q334" i="3"/>
  <c r="Q333" i="3"/>
  <c r="Q332" i="3"/>
  <c r="Q331" i="3"/>
  <c r="Q330" i="3"/>
  <c r="Q329" i="3"/>
  <c r="Q328" i="3"/>
  <c r="Q327" i="3"/>
  <c r="Q326" i="3"/>
  <c r="Q325" i="3"/>
  <c r="Q324" i="3"/>
  <c r="Q323" i="3"/>
  <c r="Q322" i="3"/>
  <c r="Q321" i="3"/>
  <c r="Q320" i="3"/>
  <c r="Q319" i="3"/>
  <c r="Q318" i="3"/>
  <c r="Q315" i="3"/>
  <c r="Q314" i="3"/>
  <c r="Q312" i="3"/>
  <c r="Q310" i="3"/>
  <c r="Q308" i="3"/>
  <c r="Q305" i="3"/>
  <c r="Q304" i="3"/>
  <c r="Q302" i="3"/>
  <c r="Q300" i="3"/>
  <c r="Q301" i="3"/>
  <c r="Q299" i="3"/>
  <c r="Q298" i="3"/>
  <c r="Q296" i="3"/>
  <c r="Q295" i="3"/>
  <c r="Q294" i="3"/>
  <c r="Q291" i="3"/>
  <c r="Q288" i="3"/>
  <c r="Q285" i="3"/>
  <c r="Q283" i="3"/>
  <c r="Q280" i="3"/>
  <c r="Q279" i="3"/>
  <c r="Q278" i="3"/>
  <c r="Q277" i="3"/>
  <c r="Q276" i="3"/>
  <c r="Q275" i="3"/>
  <c r="Q274" i="3"/>
  <c r="Q273" i="3"/>
  <c r="Q271" i="3"/>
  <c r="Q269" i="3"/>
  <c r="Q266" i="3"/>
  <c r="Q260" i="3"/>
  <c r="Q257" i="3"/>
  <c r="Q256" i="3"/>
  <c r="Q255" i="3"/>
  <c r="Q249" i="3"/>
  <c r="Q247" i="3"/>
  <c r="Q246" i="3"/>
  <c r="Q243" i="3"/>
  <c r="Q242" i="3"/>
  <c r="Q241" i="3"/>
  <c r="Q240" i="3"/>
  <c r="Q239" i="3"/>
  <c r="Q238" i="3"/>
  <c r="Q237" i="3"/>
  <c r="Q234" i="3"/>
  <c r="Q233" i="3"/>
  <c r="Q232" i="3"/>
  <c r="Q231" i="3"/>
  <c r="Q230" i="3"/>
  <c r="Q228" i="3"/>
  <c r="Q227" i="3"/>
  <c r="Q226" i="3"/>
  <c r="Q224" i="3"/>
  <c r="Q221" i="3"/>
  <c r="Q220" i="3"/>
  <c r="Q216" i="3"/>
  <c r="Q215" i="3"/>
  <c r="Q214" i="3"/>
  <c r="Q213" i="3"/>
  <c r="Q212" i="3"/>
  <c r="Q211" i="3"/>
  <c r="Q209" i="3"/>
  <c r="Q208" i="3"/>
  <c r="Q204" i="3"/>
  <c r="Q205" i="3"/>
  <c r="Q200" i="3"/>
  <c r="Q198" i="3"/>
  <c r="Q197" i="3"/>
  <c r="Q196" i="3"/>
  <c r="Q194" i="3"/>
  <c r="Q193" i="3"/>
  <c r="Q192" i="3"/>
  <c r="Q191" i="3"/>
  <c r="Q189" i="3"/>
  <c r="Q188" i="3"/>
  <c r="Q187" i="3"/>
  <c r="Q186" i="3"/>
  <c r="Q184" i="3"/>
  <c r="Q183" i="3"/>
  <c r="Q182" i="3"/>
  <c r="Q181" i="3"/>
  <c r="Q180" i="3"/>
  <c r="Q178" i="3"/>
  <c r="Q177" i="3"/>
  <c r="Q176" i="3"/>
  <c r="Q175" i="3"/>
  <c r="Q170" i="3"/>
  <c r="Q168" i="3"/>
  <c r="Q167" i="3"/>
  <c r="Q166" i="3"/>
  <c r="Q164" i="3"/>
  <c r="Q163" i="3"/>
  <c r="Q162" i="3"/>
  <c r="Q160" i="3"/>
  <c r="Q159" i="3"/>
  <c r="Q157" i="3"/>
  <c r="Q155" i="3"/>
  <c r="Q154" i="3"/>
  <c r="Q153" i="3"/>
  <c r="Q151" i="3"/>
  <c r="Q149" i="3"/>
  <c r="Q148" i="3"/>
  <c r="Q145" i="3"/>
  <c r="Q142" i="3"/>
  <c r="Q143" i="3"/>
  <c r="Q141" i="3"/>
  <c r="Q139" i="3"/>
  <c r="Q136" i="3"/>
  <c r="Q135" i="3"/>
  <c r="Q134" i="3"/>
  <c r="Q131" i="3"/>
  <c r="Q130" i="3"/>
  <c r="Q128" i="3"/>
  <c r="Q126" i="3"/>
  <c r="Q125" i="3"/>
  <c r="Q123" i="3"/>
  <c r="Q122" i="3"/>
  <c r="Q121" i="3"/>
  <c r="Q119" i="3"/>
  <c r="Q117" i="3"/>
  <c r="Q116" i="3"/>
  <c r="Q115" i="3"/>
  <c r="Q114" i="3"/>
  <c r="Q113" i="3"/>
  <c r="Q112" i="3"/>
  <c r="Q111" i="3"/>
  <c r="Q109" i="3"/>
  <c r="Q108" i="3"/>
  <c r="Q107" i="3"/>
  <c r="Q106" i="3"/>
  <c r="Q105" i="3"/>
  <c r="Q104" i="3"/>
  <c r="Q103" i="3"/>
  <c r="Q102" i="3"/>
  <c r="Q100" i="3"/>
  <c r="Q97" i="3"/>
  <c r="Q95" i="3"/>
  <c r="Q94" i="3"/>
  <c r="Q93" i="3"/>
  <c r="Q92" i="3"/>
  <c r="Q91" i="3"/>
  <c r="Q90" i="3"/>
  <c r="Q89" i="3"/>
  <c r="Q88" i="3"/>
  <c r="Q86" i="3"/>
  <c r="Q84" i="3"/>
  <c r="Q82" i="3"/>
  <c r="Q81" i="3"/>
  <c r="Q80" i="3"/>
  <c r="Q78" i="3"/>
  <c r="Q74" i="3"/>
  <c r="Q73" i="3"/>
  <c r="Q68" i="3"/>
  <c r="Q67" i="3"/>
  <c r="Q66" i="3"/>
  <c r="Q65" i="3"/>
  <c r="Q63" i="3"/>
  <c r="Q64" i="3"/>
  <c r="Q61" i="3"/>
  <c r="Q60" i="3"/>
  <c r="Q58" i="3"/>
  <c r="Q57" i="3"/>
  <c r="Q56" i="3"/>
  <c r="Q54" i="3"/>
  <c r="Q53" i="3"/>
  <c r="Q52" i="3"/>
  <c r="Q51" i="3"/>
  <c r="Q49" i="3"/>
  <c r="Q48" i="3"/>
  <c r="Q47" i="3"/>
  <c r="Q46" i="3"/>
  <c r="Q45" i="3"/>
  <c r="Q43" i="3"/>
  <c r="Q44" i="3"/>
  <c r="Q42" i="3"/>
  <c r="Q39" i="3"/>
  <c r="Q38" i="3"/>
  <c r="Q37" i="3"/>
  <c r="Q35" i="3"/>
  <c r="Q34" i="3"/>
  <c r="Q33" i="3"/>
  <c r="Q32" i="3"/>
  <c r="Q31" i="3"/>
  <c r="Q30" i="3"/>
  <c r="Q29" i="3"/>
  <c r="Q19" i="3"/>
  <c r="Q14" i="3"/>
  <c r="Q13" i="3"/>
  <c r="Q12" i="3"/>
  <c r="Q10" i="3"/>
  <c r="Q8" i="3"/>
  <c r="Q7" i="3"/>
  <c r="Q5" i="3"/>
  <c r="A2204" i="3"/>
  <c r="A5" i="3"/>
  <c r="A3138" i="3"/>
  <c r="A3137" i="3"/>
  <c r="A2147" i="3"/>
  <c r="A45" i="3"/>
  <c r="A3140" i="3"/>
  <c r="A3279" i="3"/>
  <c r="A2245" i="3"/>
  <c r="A56" i="3"/>
  <c r="A2975" i="3"/>
  <c r="A2972" i="3"/>
  <c r="A2675" i="3"/>
  <c r="A103" i="3"/>
  <c r="A3141" i="3"/>
  <c r="A3280" i="3"/>
  <c r="A2400" i="3"/>
  <c r="A123" i="3"/>
  <c r="A2974" i="3"/>
  <c r="A3303" i="3"/>
  <c r="A126" i="3"/>
  <c r="A3282" i="3"/>
  <c r="A833" i="3"/>
  <c r="A145" i="3"/>
  <c r="A2970" i="3"/>
  <c r="A3387" i="3"/>
  <c r="A149" i="3"/>
  <c r="A3139" i="3"/>
  <c r="A535" i="3"/>
  <c r="A154" i="3"/>
  <c r="A2971" i="3"/>
  <c r="A3311" i="3"/>
  <c r="A178" i="3"/>
  <c r="A3142" i="3"/>
  <c r="A196" i="3"/>
  <c r="A2977" i="3"/>
  <c r="A1979" i="3"/>
  <c r="A226" i="3"/>
  <c r="A2978" i="3"/>
  <c r="A238" i="3"/>
  <c r="A3283" i="3"/>
  <c r="A2141" i="3"/>
  <c r="A240" i="3"/>
  <c r="A2979" i="3"/>
  <c r="A1342" i="3"/>
  <c r="A279" i="3"/>
  <c r="A2983" i="3"/>
  <c r="A608" i="3"/>
  <c r="A320" i="3"/>
  <c r="A2984" i="3"/>
  <c r="A2159" i="3"/>
  <c r="A334" i="3"/>
  <c r="A2985" i="3"/>
  <c r="A1230" i="3"/>
  <c r="A343" i="3"/>
  <c r="A2687" i="3"/>
  <c r="A3079" i="3"/>
  <c r="A1534" i="3"/>
  <c r="A345" i="3"/>
  <c r="A3085" i="3"/>
  <c r="A3237" i="3"/>
  <c r="A1909" i="3"/>
  <c r="A375" i="3"/>
  <c r="A2715" i="3"/>
  <c r="A609" i="3"/>
  <c r="A2297" i="3"/>
  <c r="A391" i="3"/>
  <c r="A2980" i="3"/>
  <c r="A426" i="3"/>
  <c r="A2981" i="3"/>
  <c r="A769" i="3"/>
  <c r="A433" i="3"/>
  <c r="A3375" i="3"/>
  <c r="A555" i="3"/>
  <c r="A524" i="3"/>
  <c r="A3376" i="3"/>
  <c r="A1770" i="3"/>
  <c r="A3377" i="3"/>
  <c r="A2707" i="3"/>
  <c r="A551" i="3"/>
  <c r="A3143" i="3"/>
  <c r="A1001" i="3"/>
  <c r="A3144" i="3"/>
  <c r="A1757" i="3"/>
  <c r="A560" i="3"/>
  <c r="A3145" i="3"/>
  <c r="A1497" i="3"/>
  <c r="A578" i="3"/>
  <c r="A3148" i="3"/>
  <c r="A3224" i="3"/>
  <c r="A602" i="3"/>
  <c r="A3146" i="3"/>
  <c r="A1005" i="3"/>
  <c r="A3147" i="3"/>
  <c r="A620" i="3"/>
  <c r="A3374" i="3"/>
  <c r="A2676" i="3"/>
  <c r="A629" i="3"/>
  <c r="A2976" i="3"/>
  <c r="A666" i="3"/>
  <c r="A3284" i="3"/>
  <c r="A1392" i="3"/>
  <c r="A707" i="3"/>
  <c r="A2982" i="3"/>
  <c r="A2596" i="3"/>
  <c r="A738" i="3"/>
  <c r="A3285" i="3"/>
  <c r="A1610" i="3"/>
  <c r="A3286" i="3"/>
  <c r="A1530" i="3"/>
  <c r="A800" i="3"/>
  <c r="A3287" i="3"/>
  <c r="A2065" i="3"/>
  <c r="A827" i="3"/>
  <c r="A3288" i="3"/>
  <c r="A3388" i="3"/>
  <c r="A3290" i="3"/>
  <c r="A919" i="3"/>
  <c r="A3156" i="3"/>
  <c r="A1388" i="3"/>
  <c r="A933" i="3"/>
  <c r="A2987" i="3"/>
  <c r="A2454" i="3"/>
  <c r="A946" i="3"/>
  <c r="A2988" i="3"/>
  <c r="A963" i="3"/>
  <c r="A2989" i="3"/>
  <c r="A2990" i="3"/>
  <c r="A2092" i="3"/>
  <c r="A3337" i="3"/>
  <c r="A1750" i="3"/>
  <c r="A3389" i="3"/>
  <c r="A1009" i="3"/>
  <c r="A3076" i="3"/>
  <c r="A2037" i="3"/>
  <c r="A1039" i="3"/>
  <c r="A3407" i="3"/>
  <c r="A2061" i="3"/>
  <c r="A3174" i="3"/>
  <c r="A1069" i="3"/>
  <c r="A3157" i="3"/>
  <c r="A1085" i="3"/>
  <c r="A3150" i="3"/>
  <c r="A1086" i="3"/>
  <c r="A3151" i="3"/>
  <c r="A2215" i="3"/>
  <c r="A1155" i="3"/>
  <c r="A3433" i="3"/>
  <c r="A1175" i="3"/>
  <c r="A2991" i="3"/>
  <c r="A2130" i="3"/>
  <c r="A1201" i="3"/>
  <c r="A2992" i="3"/>
  <c r="A3304" i="3"/>
  <c r="A3378" i="3"/>
  <c r="A1681" i="3"/>
  <c r="A1240" i="3"/>
  <c r="A2993" i="3"/>
  <c r="A2592" i="3"/>
  <c r="A1276" i="3"/>
  <c r="A3152" i="3"/>
  <c r="A1889" i="3"/>
  <c r="A1281" i="3"/>
  <c r="A3379" i="3"/>
  <c r="A2229" i="3"/>
  <c r="A1324" i="3"/>
  <c r="A3153" i="3"/>
  <c r="A2286" i="3"/>
  <c r="A3380" i="3"/>
  <c r="A1368" i="3"/>
  <c r="A2994" i="3"/>
  <c r="A1854" i="3"/>
  <c r="A3149" i="3"/>
  <c r="A3009" i="3"/>
  <c r="A2996" i="3"/>
  <c r="A1400" i="3"/>
  <c r="A3289" i="3"/>
  <c r="A1437" i="3"/>
  <c r="A2986" i="3"/>
  <c r="A3154" i="3"/>
  <c r="A3010" i="3"/>
  <c r="A1512" i="3"/>
  <c r="A3155" i="3"/>
  <c r="A2419" i="3"/>
  <c r="A2995" i="3"/>
  <c r="A3011" i="3"/>
  <c r="A3381" i="3"/>
  <c r="A1565" i="3"/>
  <c r="A3382" i="3"/>
  <c r="A1965" i="3"/>
  <c r="A3344" i="3"/>
  <c r="A2706" i="3"/>
  <c r="A3456" i="3"/>
  <c r="A2716" i="3"/>
  <c r="A2081" i="3"/>
  <c r="A1625" i="3"/>
  <c r="A3291" i="3"/>
  <c r="A1718" i="3"/>
  <c r="A3296" i="3"/>
  <c r="A2998" i="3"/>
  <c r="A3434" i="3"/>
  <c r="A3172" i="3"/>
  <c r="A1819" i="3"/>
  <c r="A3292" i="3"/>
  <c r="A1818" i="3"/>
  <c r="A3159" i="3"/>
  <c r="A3004" i="3"/>
  <c r="A1856" i="3"/>
  <c r="A3160" i="3"/>
  <c r="A2997" i="3"/>
  <c r="A2231" i="3"/>
  <c r="A3158" i="3"/>
  <c r="A3305" i="3"/>
  <c r="A1910" i="3"/>
  <c r="A3161" i="3"/>
  <c r="A1916" i="3"/>
  <c r="A2999" i="3"/>
  <c r="A2071" i="3"/>
  <c r="A3000" i="3"/>
  <c r="A1957" i="3"/>
  <c r="A3383" i="3"/>
  <c r="A3293" i="3"/>
  <c r="A3001" i="3"/>
  <c r="A2062" i="3"/>
  <c r="A3294" i="3"/>
  <c r="A2677" i="3"/>
  <c r="A2066" i="3"/>
  <c r="A3464" i="3"/>
  <c r="A3295" i="3"/>
  <c r="A3002" i="3"/>
  <c r="A2082" i="3"/>
  <c r="A3465" i="3"/>
  <c r="A2086" i="3"/>
  <c r="A3003" i="3"/>
  <c r="A3162" i="3"/>
  <c r="A3386" i="3"/>
  <c r="A3297" i="3"/>
  <c r="A2134" i="3"/>
  <c r="A3234" i="3"/>
  <c r="A2696" i="3"/>
  <c r="A3008" i="3"/>
  <c r="A2708" i="3"/>
  <c r="A3022" i="3"/>
  <c r="A2145" i="3"/>
  <c r="A3479" i="3"/>
  <c r="A3164" i="3"/>
  <c r="A3301" i="3"/>
  <c r="A3481" i="3"/>
  <c r="A3170" i="3"/>
  <c r="A3012" i="3"/>
  <c r="A3302" i="3"/>
  <c r="A3171" i="3"/>
  <c r="A3435" i="3"/>
  <c r="A3306" i="3"/>
  <c r="A2253" i="3"/>
  <c r="A3165" i="3"/>
  <c r="A2531" i="3"/>
  <c r="A2279" i="3"/>
  <c r="A3005" i="3"/>
  <c r="A3384" i="3"/>
  <c r="A3006" i="3"/>
  <c r="A2309" i="3"/>
  <c r="A3166" i="3"/>
  <c r="A3013" i="3"/>
  <c r="A2344" i="3"/>
  <c r="A3007" i="3"/>
  <c r="A3163" i="3"/>
  <c r="A3307" i="3"/>
  <c r="A3167" i="3"/>
  <c r="A3298" i="3"/>
  <c r="A3168" i="3"/>
  <c r="A2577" i="3"/>
  <c r="A3299" i="3"/>
  <c r="A3300" i="3"/>
  <c r="A3169" i="3"/>
  <c r="A3466" i="3"/>
  <c r="A3480" i="3"/>
  <c r="A3385" i="3"/>
  <c r="A3308" i="3"/>
  <c r="A2690" i="3"/>
  <c r="A2688" i="3"/>
  <c r="A3014" i="3"/>
  <c r="A3173" i="3"/>
  <c r="A3309" i="3"/>
  <c r="A3015" i="3"/>
  <c r="A3436" i="3"/>
  <c r="A3437" i="3"/>
  <c r="A3310" i="3"/>
  <c r="A7" i="3"/>
  <c r="A39" i="3"/>
  <c r="A412" i="3"/>
  <c r="A33" i="3"/>
  <c r="A478" i="3"/>
  <c r="A181" i="3"/>
  <c r="A1425" i="3"/>
  <c r="A368" i="3"/>
  <c r="A198" i="3"/>
  <c r="A8" i="3"/>
  <c r="A46" i="3"/>
  <c r="A446" i="3"/>
  <c r="A14" i="3"/>
  <c r="A893" i="3"/>
  <c r="A184" i="3"/>
  <c r="A1416" i="3"/>
  <c r="A1823" i="3"/>
  <c r="A3484" i="3"/>
  <c r="A10" i="3"/>
  <c r="A78" i="3"/>
  <c r="A371" i="3"/>
  <c r="A2949" i="3"/>
  <c r="A1415" i="3"/>
  <c r="A2718" i="3"/>
  <c r="A2629" i="3"/>
  <c r="A12" i="3"/>
  <c r="A108" i="3"/>
  <c r="A1170" i="3"/>
  <c r="A47" i="3"/>
  <c r="A901" i="3"/>
  <c r="A246" i="3"/>
  <c r="A1835" i="3"/>
  <c r="A2831" i="3"/>
  <c r="A2739" i="3"/>
  <c r="A13" i="3"/>
  <c r="A113" i="3"/>
  <c r="A435" i="3"/>
  <c r="A34" i="3"/>
  <c r="A228" i="3"/>
  <c r="A450" i="3"/>
  <c r="A1825" i="3"/>
  <c r="A1360" i="3"/>
  <c r="A1373" i="3"/>
  <c r="A4" i="3"/>
  <c r="A753" i="3"/>
  <c r="A460" i="3"/>
  <c r="A558" i="3"/>
  <c r="A2221" i="3"/>
  <c r="A2502" i="3"/>
  <c r="A3418" i="3"/>
  <c r="A19" i="3"/>
  <c r="A122" i="3"/>
  <c r="A1032" i="3"/>
  <c r="A1807" i="3"/>
  <c r="A3092" i="3"/>
  <c r="A29" i="3"/>
  <c r="A153" i="3"/>
  <c r="A1312" i="3"/>
  <c r="A44" i="3"/>
  <c r="A2947" i="3"/>
  <c r="A638" i="3"/>
  <c r="A35" i="3"/>
  <c r="A627" i="3"/>
  <c r="A30" i="3"/>
  <c r="A1848" i="3"/>
  <c r="A31" i="3"/>
  <c r="A654" i="3"/>
  <c r="A63" i="3"/>
  <c r="A308" i="3"/>
  <c r="A67" i="3"/>
  <c r="A346" i="3"/>
  <c r="A658" i="3"/>
  <c r="A288" i="3"/>
  <c r="A1663" i="3"/>
  <c r="A1801" i="3"/>
  <c r="A32" i="3"/>
  <c r="A175" i="3"/>
  <c r="A900" i="3"/>
  <c r="A51" i="3"/>
  <c r="A793" i="3"/>
  <c r="A685" i="3"/>
  <c r="A2802" i="3"/>
  <c r="A2762" i="3"/>
  <c r="A3473" i="3"/>
  <c r="A220" i="3"/>
  <c r="A2227" i="3"/>
  <c r="A708" i="3"/>
  <c r="A2519" i="3"/>
  <c r="A925" i="3"/>
  <c r="A204" i="3"/>
  <c r="A111" i="3"/>
  <c r="A2324" i="3"/>
  <c r="A873" i="3"/>
  <c r="A1543" i="3"/>
  <c r="A1087" i="3"/>
  <c r="A1050" i="3"/>
  <c r="A227" i="3"/>
  <c r="A157" i="3"/>
  <c r="A3229" i="3"/>
  <c r="A2807" i="3"/>
  <c r="A364" i="3"/>
  <c r="A3238" i="3"/>
  <c r="A37" i="3"/>
  <c r="A249" i="3"/>
  <c r="A513" i="3"/>
  <c r="A61" i="3"/>
  <c r="A1334" i="3"/>
  <c r="A939" i="3"/>
  <c r="A2172" i="3"/>
  <c r="A2874" i="3"/>
  <c r="A38" i="3"/>
  <c r="A114" i="3"/>
  <c r="A849" i="3"/>
  <c r="A2128" i="3"/>
  <c r="A942" i="3"/>
  <c r="A2600" i="3"/>
  <c r="A1549" i="3"/>
  <c r="A2639" i="3"/>
  <c r="A116" i="3"/>
  <c r="A998" i="3"/>
  <c r="A2938" i="3"/>
  <c r="A968" i="3"/>
  <c r="A3422" i="3"/>
  <c r="A42" i="3"/>
  <c r="A377" i="3"/>
  <c r="A2258" i="3"/>
  <c r="A994" i="3"/>
  <c r="A1429" i="3"/>
  <c r="A437" i="3"/>
  <c r="A130" i="3"/>
  <c r="A1014" i="3"/>
  <c r="A2740" i="3"/>
  <c r="A2051" i="3"/>
  <c r="A43" i="3"/>
  <c r="A276" i="3"/>
  <c r="A64" i="3"/>
  <c r="A1137" i="3"/>
  <c r="A336" i="3"/>
  <c r="A2165" i="3"/>
  <c r="A2763" i="3"/>
  <c r="A319" i="3"/>
  <c r="A771" i="3"/>
  <c r="A89" i="3"/>
  <c r="A1639" i="3"/>
  <c r="A1088" i="3"/>
  <c r="A2783" i="3"/>
  <c r="A326" i="3"/>
  <c r="A148" i="3"/>
  <c r="A215" i="3"/>
  <c r="A3136" i="3"/>
  <c r="A1134" i="3"/>
  <c r="A2448" i="3"/>
  <c r="A2719" i="3"/>
  <c r="A48" i="3"/>
  <c r="A221" i="3"/>
  <c r="A888" i="3"/>
  <c r="A2933" i="3"/>
  <c r="A1150" i="3"/>
  <c r="A1056" i="3"/>
  <c r="A1401" i="3"/>
  <c r="A1293" i="3"/>
  <c r="A2720" i="3"/>
  <c r="A49" i="3"/>
  <c r="A159" i="3"/>
  <c r="A54" i="3"/>
  <c r="A2945" i="3"/>
  <c r="A1338" i="3"/>
  <c r="A1453" i="3"/>
  <c r="A2163" i="3"/>
  <c r="A390" i="3"/>
  <c r="A81" i="3"/>
  <c r="A2302" i="3"/>
  <c r="A1351" i="3"/>
  <c r="A540" i="3"/>
  <c r="A2465" i="3"/>
  <c r="A52" i="3"/>
  <c r="A355" i="3"/>
  <c r="A1350" i="3"/>
  <c r="A2353" i="3"/>
  <c r="A828" i="3"/>
  <c r="A53" i="3"/>
  <c r="A1112" i="3"/>
  <c r="A734" i="3"/>
  <c r="A1550" i="3"/>
  <c r="A976" i="3"/>
  <c r="A1544" i="3"/>
  <c r="A2618" i="3"/>
  <c r="A57" i="3"/>
  <c r="A106" i="3"/>
  <c r="A1689" i="3"/>
  <c r="A1417" i="3"/>
  <c r="A2620" i="3"/>
  <c r="A58" i="3"/>
  <c r="A167" i="3"/>
  <c r="A170" i="3"/>
  <c r="A189" i="3"/>
  <c r="A2941" i="3"/>
  <c r="A2414" i="3"/>
  <c r="A60" i="3"/>
  <c r="A1523" i="3"/>
  <c r="A2744" i="3"/>
  <c r="A73" i="3"/>
  <c r="A882" i="3"/>
  <c r="A115" i="3"/>
  <c r="A1527" i="3"/>
  <c r="A593" i="3"/>
  <c r="A3239" i="3"/>
  <c r="A1947" i="3"/>
  <c r="A182" i="3"/>
  <c r="A1552" i="3"/>
  <c r="A2426" i="3"/>
  <c r="A381" i="3"/>
  <c r="A3491" i="3"/>
  <c r="A194" i="3"/>
  <c r="A911" i="3"/>
  <c r="A2651" i="3"/>
  <c r="A65" i="3"/>
  <c r="A452" i="3"/>
  <c r="A1741" i="3"/>
  <c r="A2767" i="3"/>
  <c r="A3240" i="3"/>
  <c r="A66" i="3"/>
  <c r="A417" i="3"/>
  <c r="A247" i="3"/>
  <c r="A271" i="3"/>
  <c r="A2551" i="3"/>
  <c r="A418" i="3"/>
  <c r="A1198" i="3"/>
  <c r="A74" i="3"/>
  <c r="A389" i="3"/>
  <c r="A1754" i="3"/>
  <c r="A275" i="3"/>
  <c r="A2738" i="3"/>
  <c r="A68" i="3"/>
  <c r="A423" i="3"/>
  <c r="A1303" i="3"/>
  <c r="A208" i="3"/>
  <c r="A406" i="3"/>
  <c r="A2558" i="3"/>
  <c r="A854" i="3"/>
  <c r="A162" i="3"/>
  <c r="A740" i="3"/>
  <c r="A1474" i="3"/>
  <c r="A462" i="3"/>
  <c r="A135" i="3"/>
  <c r="A1811" i="3"/>
  <c r="A712" i="3"/>
  <c r="A431" i="3"/>
  <c r="A193" i="3"/>
  <c r="A1843" i="3"/>
  <c r="A1340" i="3"/>
  <c r="A556" i="3"/>
  <c r="A80" i="3"/>
  <c r="A1890" i="3"/>
  <c r="A612" i="3"/>
  <c r="A1599" i="3"/>
  <c r="A1180" i="3"/>
  <c r="A2721" i="3"/>
  <c r="A453" i="3"/>
  <c r="A1692" i="3"/>
  <c r="A1869" i="3"/>
  <c r="A1829" i="3"/>
  <c r="A200" i="3"/>
  <c r="A3088" i="3"/>
  <c r="A82" i="3"/>
  <c r="A468" i="3"/>
  <c r="A1870" i="3"/>
  <c r="A2124" i="3"/>
  <c r="A2517" i="3"/>
  <c r="A84" i="3"/>
  <c r="A463" i="3"/>
  <c r="A2097" i="3"/>
  <c r="A891" i="3"/>
  <c r="A1886" i="3"/>
  <c r="A2347" i="3"/>
  <c r="A2770" i="3"/>
  <c r="A86" i="3"/>
  <c r="A1015" i="3"/>
  <c r="A1923" i="3"/>
  <c r="A3486" i="3"/>
  <c r="A591" i="3"/>
  <c r="A2722" i="3"/>
  <c r="A88" i="3"/>
  <c r="A197" i="3"/>
  <c r="A1924" i="3"/>
  <c r="A2079" i="3"/>
  <c r="A1729" i="3"/>
  <c r="A2723" i="3"/>
  <c r="A491" i="3"/>
  <c r="A322" i="3"/>
  <c r="A1006" i="3"/>
  <c r="A2040" i="3"/>
  <c r="A2832" i="3"/>
  <c r="A205" i="3"/>
  <c r="A2510" i="3"/>
  <c r="A2724" i="3"/>
  <c r="A90" i="3"/>
  <c r="A498" i="3"/>
  <c r="A291" i="3"/>
  <c r="A216" i="3"/>
  <c r="A1066" i="3"/>
  <c r="A2833" i="3"/>
  <c r="A3116" i="3"/>
  <c r="A1060" i="3"/>
  <c r="A2725" i="3"/>
  <c r="A91" i="3"/>
  <c r="A500" i="3"/>
  <c r="A301" i="3"/>
  <c r="A2046" i="3"/>
  <c r="A577" i="3"/>
  <c r="A2432" i="3"/>
  <c r="A3127" i="3"/>
  <c r="A92" i="3"/>
  <c r="A312" i="3"/>
  <c r="A2894" i="3"/>
  <c r="A1361" i="3"/>
  <c r="A93" i="3"/>
  <c r="A338" i="3"/>
  <c r="A1638" i="3"/>
  <c r="A1524" i="3"/>
  <c r="A94" i="3"/>
  <c r="A482" i="3"/>
  <c r="A393" i="3"/>
  <c r="A2138" i="3"/>
  <c r="A1657" i="3"/>
  <c r="A2463" i="3"/>
  <c r="A95" i="3"/>
  <c r="A487" i="3"/>
  <c r="A255" i="3"/>
  <c r="A550" i="3"/>
  <c r="A1517" i="3"/>
  <c r="A97" i="3"/>
  <c r="A541" i="3"/>
  <c r="A2115" i="3"/>
  <c r="A2233" i="3"/>
  <c r="A104" i="3"/>
  <c r="A934" i="3"/>
  <c r="A100" i="3"/>
  <c r="A575" i="3"/>
  <c r="A102" i="3"/>
  <c r="A2588" i="3"/>
  <c r="A2421" i="3"/>
  <c r="A799" i="3"/>
  <c r="A294" i="3"/>
  <c r="A885" i="3"/>
  <c r="A105" i="3"/>
  <c r="A2293" i="3"/>
  <c r="A3358" i="3"/>
  <c r="A1423" i="3"/>
  <c r="A2398" i="3"/>
  <c r="A653" i="3"/>
  <c r="A164" i="3"/>
  <c r="A2326" i="3"/>
  <c r="A2855" i="3"/>
  <c r="A2121" i="3"/>
  <c r="A662" i="3"/>
  <c r="A233" i="3"/>
  <c r="A2856" i="3"/>
  <c r="A536" i="3"/>
  <c r="A1540" i="3"/>
  <c r="A2369" i="3"/>
  <c r="A831" i="3"/>
  <c r="A2151" i="3"/>
  <c r="A3264" i="3"/>
  <c r="A107" i="3"/>
  <c r="A663" i="3"/>
  <c r="A1578" i="3"/>
  <c r="A2572" i="3"/>
  <c r="A2624" i="3"/>
  <c r="A876" i="3"/>
  <c r="A2235" i="3"/>
  <c r="A2669" i="3"/>
  <c r="A878" i="3"/>
  <c r="A3366" i="3"/>
  <c r="A109" i="3"/>
  <c r="A681" i="3"/>
  <c r="A2491" i="3"/>
  <c r="A2621" i="3"/>
  <c r="A2726" i="3"/>
  <c r="A151" i="3"/>
  <c r="A2564" i="3"/>
  <c r="A2228" i="3"/>
  <c r="A112" i="3"/>
  <c r="A2431" i="3"/>
  <c r="A337" i="3"/>
  <c r="A212" i="3"/>
  <c r="A3082" i="3"/>
  <c r="A2826" i="3"/>
  <c r="A747" i="3"/>
  <c r="A711" i="3"/>
  <c r="A3075" i="3"/>
  <c r="A3474" i="3"/>
  <c r="A830" i="3"/>
  <c r="A3487" i="3"/>
  <c r="A2727" i="3"/>
  <c r="A160" i="3"/>
  <c r="A131" i="3"/>
  <c r="A3458" i="3"/>
  <c r="A2873" i="3"/>
  <c r="A2861" i="3"/>
  <c r="A2007" i="3"/>
  <c r="A117" i="3"/>
  <c r="A121" i="3"/>
  <c r="A2929" i="3"/>
  <c r="A3459" i="3"/>
  <c r="A1118" i="3"/>
  <c r="A2728" i="3"/>
  <c r="A119" i="3"/>
  <c r="A839" i="3"/>
  <c r="A305" i="3"/>
  <c r="A2935" i="3"/>
  <c r="A733" i="3"/>
  <c r="A177" i="3"/>
  <c r="A2948" i="3"/>
  <c r="A3419" i="3"/>
  <c r="A618" i="3"/>
  <c r="A430" i="3"/>
  <c r="A166" i="3"/>
  <c r="A329" i="3"/>
  <c r="A1121" i="3"/>
  <c r="A2277" i="3"/>
  <c r="A2729" i="3"/>
  <c r="A125" i="3"/>
  <c r="A1080" i="3"/>
  <c r="A2410" i="3"/>
  <c r="A2352" i="3"/>
  <c r="A128" i="3"/>
  <c r="A209" i="3"/>
  <c r="A781" i="3"/>
  <c r="A490" i="3"/>
  <c r="A764" i="3"/>
  <c r="A1154" i="3"/>
  <c r="A3241" i="3"/>
  <c r="A2730" i="3"/>
  <c r="A760" i="3"/>
  <c r="A1445" i="3"/>
  <c r="A3242" i="3"/>
  <c r="A2731" i="3"/>
  <c r="A134" i="3"/>
  <c r="A2944" i="3"/>
  <c r="A3243" i="3"/>
  <c r="A2468" i="3"/>
  <c r="A2772" i="3"/>
  <c r="A2732" i="3"/>
  <c r="A372" i="3"/>
  <c r="A429" i="3"/>
  <c r="A3462" i="3"/>
  <c r="A136" i="3"/>
  <c r="A2021" i="3"/>
  <c r="A257" i="3"/>
  <c r="A3089" i="3"/>
  <c r="A2928" i="3"/>
  <c r="A139" i="3"/>
  <c r="A837" i="3"/>
  <c r="A243" i="3"/>
  <c r="A211" i="3"/>
  <c r="A3090" i="3"/>
  <c r="A2851" i="3"/>
  <c r="A2070" i="3"/>
  <c r="A141" i="3"/>
  <c r="A382" i="3"/>
  <c r="A802" i="3"/>
  <c r="A318" i="3"/>
  <c r="A754" i="3"/>
  <c r="A3091" i="3"/>
  <c r="A1319" i="3"/>
  <c r="A434" i="3"/>
  <c r="A143" i="3"/>
  <c r="A256" i="3"/>
  <c r="A2095" i="3"/>
  <c r="A1193" i="3"/>
  <c r="A2250" i="3"/>
  <c r="A713" i="3"/>
  <c r="A2733" i="3"/>
  <c r="A142" i="3"/>
  <c r="A811" i="3"/>
  <c r="A820" i="3"/>
  <c r="A1529" i="3"/>
  <c r="A2389" i="3"/>
  <c r="A1109" i="3"/>
  <c r="A414" i="3"/>
  <c r="A2019" i="3"/>
  <c r="A1239" i="3"/>
  <c r="A410" i="3"/>
  <c r="A191" i="3"/>
  <c r="A2333" i="3"/>
  <c r="A1849" i="3"/>
  <c r="A816" i="3"/>
  <c r="A1205" i="3"/>
  <c r="A1026" i="3"/>
  <c r="A2143" i="3"/>
  <c r="A1327" i="3"/>
  <c r="A2734" i="3"/>
  <c r="A155" i="3"/>
  <c r="A1557" i="3"/>
  <c r="A183" i="3"/>
  <c r="A3277" i="3"/>
  <c r="A520" i="3"/>
  <c r="A3129" i="3"/>
  <c r="A956" i="3"/>
  <c r="A230" i="3"/>
  <c r="A1077" i="3"/>
  <c r="A2968" i="3"/>
  <c r="A1481" i="3"/>
  <c r="A997" i="3"/>
  <c r="A1068" i="3"/>
  <c r="A1111" i="3"/>
  <c r="A266" i="3"/>
  <c r="A1207" i="3"/>
  <c r="A163" i="3"/>
  <c r="A862" i="3"/>
  <c r="A1377" i="3"/>
  <c r="A176" i="3"/>
  <c r="A327" i="3"/>
  <c r="A2774" i="3"/>
  <c r="A2514" i="3"/>
  <c r="A314" i="3"/>
  <c r="A1270" i="3"/>
  <c r="A458" i="3"/>
  <c r="A872" i="3"/>
  <c r="A1135" i="3"/>
  <c r="A315" i="3"/>
  <c r="A1332" i="3"/>
  <c r="A2305" i="3"/>
  <c r="A2654" i="3"/>
  <c r="A2735" i="3"/>
  <c r="A168" i="3"/>
  <c r="A1796" i="3"/>
  <c r="A323" i="3"/>
  <c r="A1295" i="3"/>
  <c r="A1510" i="3"/>
  <c r="A1149" i="3"/>
  <c r="A448" i="3"/>
  <c r="A1608" i="3"/>
  <c r="A232" i="3"/>
  <c r="A1782" i="3"/>
  <c r="A501" i="3"/>
  <c r="A3119" i="3"/>
  <c r="A2048" i="3"/>
  <c r="A795" i="3"/>
  <c r="A1851" i="3"/>
  <c r="A180" i="3"/>
  <c r="A907" i="3"/>
  <c r="A358" i="3"/>
  <c r="A2188" i="3"/>
  <c r="A818" i="3"/>
  <c r="A285" i="3"/>
  <c r="A2736" i="3"/>
  <c r="A510" i="3"/>
  <c r="A234" i="3"/>
  <c r="A2932" i="3"/>
  <c r="A855" i="3"/>
  <c r="A2200" i="3"/>
  <c r="A1906" i="3"/>
  <c r="A537" i="3"/>
  <c r="A1317" i="3"/>
  <c r="A2129" i="3"/>
  <c r="A974" i="3"/>
  <c r="A1316" i="3"/>
  <c r="A295" i="3"/>
  <c r="A2737" i="3"/>
  <c r="A302" i="3"/>
  <c r="A2521" i="3"/>
  <c r="A186" i="3"/>
  <c r="A695" i="3"/>
  <c r="A1546" i="3"/>
  <c r="A187" i="3"/>
  <c r="A920" i="3"/>
  <c r="A363" i="3"/>
  <c r="A1051" i="3"/>
  <c r="A188" i="3"/>
  <c r="A1366" i="3"/>
  <c r="A2093" i="3"/>
  <c r="A237" i="3"/>
  <c r="A1012" i="3"/>
  <c r="A1662" i="3"/>
  <c r="A2314" i="3"/>
  <c r="A989" i="3"/>
  <c r="A362" i="3"/>
  <c r="A2015" i="3"/>
  <c r="A2544" i="3"/>
  <c r="A1037" i="3"/>
  <c r="A192" i="3"/>
  <c r="A995" i="3"/>
  <c r="A1441" i="3"/>
  <c r="A2329" i="3"/>
  <c r="A2545" i="3"/>
  <c r="A3095" i="3"/>
  <c r="A505" i="3"/>
  <c r="A274" i="3"/>
  <c r="A1861" i="3"/>
  <c r="A3254" i="3"/>
  <c r="A1092" i="3"/>
  <c r="A2849" i="3"/>
  <c r="A2283" i="3"/>
  <c r="A2422" i="3"/>
  <c r="A3103" i="3"/>
  <c r="A1725" i="3"/>
  <c r="A2803" i="3"/>
  <c r="A3281" i="3"/>
  <c r="A224" i="3"/>
  <c r="A398" i="3"/>
  <c r="A2852" i="3"/>
  <c r="A1011" i="3"/>
  <c r="A2804" i="3"/>
  <c r="A661" i="3"/>
  <c r="A2834" i="3"/>
  <c r="A2805" i="3"/>
  <c r="A809" i="3"/>
  <c r="A332" i="3"/>
  <c r="A2806" i="3"/>
  <c r="A1606" i="3"/>
  <c r="A1542" i="3"/>
  <c r="A1023" i="3"/>
  <c r="A357" i="3"/>
  <c r="A2952" i="3"/>
  <c r="A640" i="3"/>
  <c r="A679" i="3"/>
  <c r="A3424" i="3"/>
  <c r="A1042" i="3"/>
  <c r="A331" i="3"/>
  <c r="A402" i="3"/>
  <c r="A3244" i="3"/>
  <c r="A480" i="3"/>
  <c r="A3110" i="3"/>
  <c r="A1403" i="3"/>
  <c r="A213" i="3"/>
  <c r="A1075" i="3"/>
  <c r="A904" i="3"/>
  <c r="A424" i="3"/>
  <c r="A214" i="3"/>
  <c r="A952" i="3"/>
  <c r="A3354" i="3"/>
  <c r="A3420" i="3"/>
  <c r="A1804" i="3"/>
  <c r="A2316" i="3"/>
  <c r="A2741" i="3"/>
  <c r="A1705" i="3"/>
  <c r="A499" i="3"/>
  <c r="A698" i="3"/>
  <c r="A3475" i="3"/>
  <c r="A1153" i="3"/>
  <c r="A2346" i="3"/>
  <c r="A516" i="3"/>
  <c r="A2742" i="3"/>
  <c r="A1235" i="3"/>
  <c r="A2610" i="3"/>
  <c r="A2835" i="3"/>
  <c r="A3093" i="3"/>
  <c r="A1116" i="3"/>
  <c r="A1302" i="3"/>
  <c r="A1786" i="3"/>
  <c r="A557" i="3"/>
  <c r="A1127" i="3"/>
  <c r="A1311" i="3"/>
  <c r="A2150" i="3"/>
  <c r="A637" i="3"/>
  <c r="A1698" i="3"/>
  <c r="A2743" i="3"/>
  <c r="A1136" i="3"/>
  <c r="A3372" i="3"/>
  <c r="A756" i="3"/>
  <c r="A1996" i="3"/>
  <c r="A2077" i="3"/>
  <c r="A2493" i="3"/>
  <c r="A780" i="3"/>
  <c r="A2003" i="3"/>
  <c r="A765" i="3"/>
  <c r="A1812" i="3"/>
  <c r="A231" i="3"/>
  <c r="A1151" i="3"/>
  <c r="A594" i="3"/>
  <c r="A786" i="3"/>
  <c r="A2243" i="3"/>
  <c r="A407" i="3"/>
  <c r="A1223" i="3"/>
  <c r="A563" i="3"/>
  <c r="A2555" i="3"/>
  <c r="A791" i="3"/>
  <c r="A2532" i="3"/>
  <c r="A545" i="3"/>
  <c r="A1806" i="3"/>
  <c r="A397" i="3"/>
  <c r="A3128" i="3"/>
  <c r="A2628" i="3"/>
  <c r="A2808" i="3"/>
  <c r="A1410" i="3"/>
  <c r="A399" i="3"/>
  <c r="A2950" i="3"/>
  <c r="A940" i="3"/>
  <c r="A1435" i="3"/>
  <c r="A1160" i="3"/>
  <c r="A2962" i="3"/>
  <c r="A984" i="3"/>
  <c r="A3100" i="3"/>
  <c r="A1619" i="3"/>
  <c r="A2012" i="3"/>
  <c r="A3421" i="3"/>
  <c r="A239" i="3"/>
  <c r="A388" i="3"/>
  <c r="A587" i="3"/>
  <c r="A2782" i="3"/>
  <c r="A2301" i="3"/>
  <c r="A241" i="3"/>
  <c r="A1031" i="3"/>
  <c r="A605" i="3"/>
  <c r="A242" i="3"/>
  <c r="A432" i="3"/>
  <c r="A566" i="3"/>
  <c r="A1055" i="3"/>
  <c r="A466" i="3"/>
  <c r="A2099" i="3"/>
  <c r="A1430" i="3"/>
  <c r="A2554" i="3"/>
  <c r="A2745" i="3"/>
  <c r="A328" i="3"/>
  <c r="A835" i="3"/>
  <c r="A419" i="3"/>
  <c r="A1836" i="3"/>
  <c r="A880" i="3"/>
  <c r="A2891" i="3"/>
  <c r="A610" i="3"/>
  <c r="A1844" i="3"/>
  <c r="A2641" i="3"/>
  <c r="A691" i="3"/>
  <c r="A2648" i="3"/>
  <c r="A2746" i="3"/>
  <c r="A1874" i="3"/>
  <c r="A1133" i="3"/>
  <c r="A1390" i="3"/>
  <c r="A1258" i="3"/>
  <c r="A3345" i="3"/>
  <c r="A617" i="3"/>
  <c r="A822" i="3"/>
  <c r="A1495" i="3"/>
  <c r="A1983" i="3"/>
  <c r="A1591" i="3"/>
  <c r="A1194" i="3"/>
  <c r="A1995" i="3"/>
  <c r="A913" i="3"/>
  <c r="A2809" i="3"/>
  <c r="A2747" i="3"/>
  <c r="A260" i="3"/>
  <c r="A959" i="3"/>
  <c r="A2810" i="3"/>
  <c r="A1185" i="3"/>
  <c r="A1558" i="3"/>
  <c r="A269" i="3"/>
  <c r="A2748" i="3"/>
  <c r="A628" i="3"/>
  <c r="A935" i="3"/>
  <c r="A1761" i="3"/>
  <c r="A1763" i="3"/>
  <c r="A2875" i="3"/>
  <c r="A1935" i="3"/>
  <c r="A273" i="3"/>
  <c r="A2029" i="3"/>
  <c r="A1962" i="3"/>
  <c r="A333" i="3"/>
  <c r="A3478" i="3"/>
  <c r="A2112" i="3"/>
  <c r="A1398" i="3"/>
  <c r="A457" i="3"/>
  <c r="A2020" i="3"/>
  <c r="A571" i="3"/>
  <c r="A2614" i="3"/>
  <c r="A2076" i="3"/>
  <c r="A1730" i="3"/>
  <c r="A2064" i="3"/>
  <c r="A1942" i="3"/>
  <c r="A278" i="3"/>
  <c r="A1242" i="3"/>
  <c r="A2028" i="3"/>
  <c r="A2513" i="3"/>
  <c r="A1322" i="3"/>
  <c r="A2749" i="3"/>
  <c r="A277" i="3"/>
  <c r="A2193" i="3"/>
  <c r="A1936" i="3"/>
  <c r="A2876" i="3"/>
  <c r="A2206" i="3"/>
  <c r="A2750" i="3"/>
  <c r="A280" i="3"/>
  <c r="A641" i="3"/>
  <c r="A2469" i="3"/>
  <c r="A2877" i="3"/>
  <c r="A2751" i="3"/>
  <c r="A283" i="3"/>
  <c r="A330" i="3"/>
  <c r="A413" i="3"/>
  <c r="A2308" i="3"/>
  <c r="A966" i="3"/>
  <c r="A2166" i="3"/>
  <c r="A644" i="3"/>
  <c r="A356" i="3"/>
  <c r="A3134" i="3"/>
  <c r="A3416" i="3"/>
  <c r="A359" i="3"/>
  <c r="A2686" i="3"/>
  <c r="A403" i="3"/>
  <c r="A2969" i="3"/>
  <c r="A2241" i="3"/>
  <c r="A1847" i="3"/>
  <c r="A1305" i="3"/>
  <c r="A296" i="3"/>
  <c r="A655" i="3"/>
  <c r="A495" i="3"/>
  <c r="A2406" i="3"/>
  <c r="A884" i="3"/>
  <c r="A298" i="3"/>
  <c r="A1294" i="3"/>
  <c r="A559" i="3"/>
  <c r="A847" i="3"/>
  <c r="A2593" i="3"/>
  <c r="A299" i="3"/>
  <c r="A642" i="3"/>
  <c r="A2409" i="3"/>
  <c r="A735" i="3"/>
  <c r="A1526" i="3"/>
  <c r="A2447" i="3"/>
  <c r="A750" i="3"/>
  <c r="A300" i="3"/>
  <c r="A1269" i="3"/>
  <c r="A1314" i="3"/>
  <c r="A1216" i="3"/>
  <c r="A2534" i="3"/>
  <c r="A304" i="3"/>
  <c r="A2546" i="3"/>
  <c r="A2444" i="3"/>
  <c r="A1333" i="3"/>
  <c r="A690" i="3"/>
  <c r="A1678" i="3"/>
  <c r="A2547" i="3"/>
  <c r="A2336" i="3"/>
  <c r="A2753" i="3"/>
  <c r="A1357" i="3"/>
  <c r="A1985" i="3"/>
  <c r="A2494" i="3"/>
  <c r="A310" i="3"/>
  <c r="A1364" i="3"/>
  <c r="A2630" i="3"/>
  <c r="A2754" i="3"/>
  <c r="A484" i="3"/>
  <c r="A1715" i="3"/>
  <c r="A2622" i="3"/>
  <c r="A2403" i="3"/>
  <c r="A2755" i="3"/>
  <c r="A736" i="3"/>
  <c r="A881" i="3"/>
  <c r="A1779" i="3"/>
  <c r="A2653" i="3"/>
  <c r="A2756" i="3"/>
  <c r="A996" i="3"/>
  <c r="A1284" i="3"/>
  <c r="A2644" i="3"/>
  <c r="A3349" i="3"/>
  <c r="A3094" i="3"/>
  <c r="A743" i="3"/>
  <c r="A1034" i="3"/>
  <c r="A1203" i="3"/>
  <c r="A2645" i="3"/>
  <c r="A1428" i="3"/>
  <c r="A1036" i="3"/>
  <c r="A2427" i="3"/>
  <c r="A321" i="3"/>
  <c r="A1047" i="3"/>
  <c r="A502" i="3"/>
  <c r="A2192" i="3"/>
  <c r="A3485" i="3"/>
  <c r="A1021" i="3"/>
  <c r="A1064" i="3"/>
  <c r="A2083" i="3"/>
  <c r="A1439" i="3"/>
  <c r="A1152" i="3"/>
  <c r="A2570" i="3"/>
  <c r="A1256" i="3"/>
  <c r="A324" i="3"/>
  <c r="A1461" i="3"/>
  <c r="A1190" i="3"/>
  <c r="A697" i="3"/>
  <c r="A3245" i="3"/>
  <c r="A325" i="3"/>
  <c r="A1459" i="3"/>
  <c r="A1220" i="3"/>
  <c r="A347" i="3"/>
  <c r="A2954" i="3"/>
  <c r="A1422" i="3"/>
  <c r="A3346" i="3"/>
  <c r="A1329" i="3"/>
  <c r="A2959" i="3"/>
  <c r="A1469" i="3"/>
  <c r="A533" i="3"/>
  <c r="A790" i="3"/>
  <c r="A1470" i="3"/>
  <c r="A669" i="3"/>
  <c r="A451" i="3"/>
  <c r="A523" i="3"/>
  <c r="A1799" i="3"/>
  <c r="A682" i="3"/>
  <c r="A1108" i="3"/>
  <c r="A1989" i="3"/>
  <c r="A572" i="3"/>
  <c r="A1509" i="3"/>
  <c r="A387" i="3"/>
  <c r="A2118" i="3"/>
  <c r="A395" i="3"/>
  <c r="A596" i="3"/>
  <c r="A1531" i="3"/>
  <c r="A817" i="3"/>
  <c r="A1449" i="3"/>
  <c r="A2760" i="3"/>
  <c r="A2085" i="3"/>
  <c r="A1161" i="3"/>
  <c r="A1022" i="3"/>
  <c r="A3255" i="3"/>
  <c r="A2757" i="3"/>
  <c r="A960" i="3"/>
  <c r="A3096" i="3"/>
  <c r="A2351" i="3"/>
  <c r="A2417" i="3"/>
  <c r="A339" i="3"/>
  <c r="A680" i="3"/>
  <c r="A2752" i="3"/>
  <c r="A1375" i="3"/>
  <c r="A1672" i="3"/>
  <c r="A341" i="3"/>
  <c r="A1680" i="3"/>
  <c r="A2176" i="3"/>
  <c r="A549" i="3"/>
  <c r="A396" i="3"/>
  <c r="A896" i="3"/>
  <c r="A2892" i="3"/>
  <c r="A2758" i="3"/>
  <c r="A1500" i="3"/>
  <c r="A428" i="3"/>
  <c r="A2680" i="3"/>
  <c r="A567" i="3"/>
  <c r="A518" i="3"/>
  <c r="A1385" i="3"/>
  <c r="A1479" i="3"/>
  <c r="A1833" i="3"/>
  <c r="A2602" i="3"/>
  <c r="A694" i="3"/>
  <c r="A1511" i="3"/>
  <c r="A3368" i="3"/>
  <c r="A2764" i="3"/>
  <c r="A846" i="3"/>
  <c r="A727" i="3"/>
  <c r="A1717" i="3"/>
  <c r="A3097" i="3"/>
  <c r="A365" i="3"/>
  <c r="A1745" i="3"/>
  <c r="A2373" i="3"/>
  <c r="A2032" i="3"/>
  <c r="A851" i="3"/>
  <c r="A1817" i="3"/>
  <c r="A2765" i="3"/>
  <c r="A3126" i="3"/>
  <c r="A1960" i="3"/>
  <c r="A2766" i="3"/>
  <c r="A2761" i="3"/>
  <c r="A366" i="3"/>
  <c r="A3361" i="3"/>
  <c r="A3489" i="3"/>
  <c r="A369" i="3"/>
  <c r="A1618" i="3"/>
  <c r="A1676" i="3"/>
  <c r="A1661" i="3"/>
  <c r="A1683" i="3"/>
  <c r="A2154" i="3"/>
  <c r="A1208" i="3"/>
  <c r="A374" i="3"/>
  <c r="A1688" i="3"/>
  <c r="A2457" i="3"/>
  <c r="A1998" i="3"/>
  <c r="A1621" i="3"/>
  <c r="A2111" i="3"/>
  <c r="A379" i="3"/>
  <c r="A1642" i="3"/>
  <c r="A2415" i="3"/>
  <c r="A2811" i="3"/>
  <c r="A380" i="3"/>
  <c r="A1723" i="3"/>
  <c r="A3432" i="3"/>
  <c r="A3250" i="3"/>
  <c r="A865" i="3"/>
  <c r="A2836" i="3"/>
  <c r="A2759" i="3"/>
  <c r="A614" i="3"/>
  <c r="A2857" i="3"/>
  <c r="A1862" i="3"/>
  <c r="A2569" i="3"/>
  <c r="A2149" i="3"/>
  <c r="A2359" i="3"/>
  <c r="A384" i="3"/>
  <c r="A1202" i="3"/>
  <c r="A3370" i="3"/>
  <c r="A1244" i="3"/>
  <c r="A1907" i="3"/>
  <c r="A1739" i="3"/>
  <c r="A2251" i="3"/>
  <c r="A792" i="3"/>
  <c r="A2665" i="3"/>
  <c r="A2461" i="3"/>
  <c r="A2562" i="3"/>
  <c r="A2334" i="3"/>
  <c r="A631" i="3"/>
  <c r="A726" i="3"/>
  <c r="A3278" i="3"/>
  <c r="A2652" i="3"/>
  <c r="A394" i="3"/>
  <c r="A932" i="3"/>
  <c r="A583" i="3"/>
  <c r="A3352" i="3"/>
  <c r="A639" i="3"/>
  <c r="A2656" i="3"/>
  <c r="A953" i="3"/>
  <c r="A2897" i="3"/>
  <c r="A954" i="3"/>
  <c r="A2940" i="3"/>
  <c r="A2812" i="3"/>
  <c r="A2837" i="3"/>
  <c r="A1675" i="3"/>
  <c r="A1751" i="3"/>
  <c r="A1865" i="3"/>
  <c r="A1413" i="3"/>
  <c r="A2559" i="3"/>
  <c r="A400" i="3"/>
  <c r="A971" i="3"/>
  <c r="A1181" i="3"/>
  <c r="A2264" i="3"/>
  <c r="A1204" i="3"/>
  <c r="A493" i="3"/>
  <c r="A2169" i="3"/>
  <c r="A980" i="3"/>
  <c r="A1259" i="3"/>
  <c r="A443" i="3"/>
  <c r="A2549" i="3"/>
  <c r="A650" i="3"/>
  <c r="A3257" i="3"/>
  <c r="A1765" i="3"/>
  <c r="A671" i="3"/>
  <c r="A656" i="3"/>
  <c r="A741" i="3"/>
  <c r="A582" i="3"/>
  <c r="A2838" i="3"/>
  <c r="A411" i="3"/>
  <c r="A999" i="3"/>
  <c r="A2045" i="3"/>
  <c r="A684" i="3"/>
  <c r="A2768" i="3"/>
  <c r="A667" i="3"/>
  <c r="A601" i="3"/>
  <c r="A441" i="3"/>
  <c r="A758" i="3"/>
  <c r="A1411" i="3"/>
  <c r="A779" i="3"/>
  <c r="A475" i="3"/>
  <c r="A2910" i="3"/>
  <c r="A2078" i="3"/>
  <c r="A2298" i="3"/>
  <c r="A1299" i="3"/>
  <c r="A3246" i="3"/>
  <c r="A1793" i="3"/>
  <c r="A1463" i="3"/>
  <c r="A1326" i="3"/>
  <c r="A863" i="3"/>
  <c r="A1620" i="3"/>
  <c r="A2074" i="3"/>
  <c r="A902" i="3"/>
  <c r="A1145" i="3"/>
  <c r="A1018" i="3"/>
  <c r="A1063" i="3"/>
  <c r="A1768" i="3"/>
  <c r="A2769" i="3"/>
  <c r="A1273" i="3"/>
  <c r="A1480" i="3"/>
  <c r="A1071" i="3"/>
  <c r="A2198" i="3"/>
  <c r="A1083" i="3"/>
  <c r="A2435" i="3"/>
  <c r="A2441" i="3"/>
  <c r="A1335" i="3"/>
  <c r="A1783" i="3"/>
  <c r="A442" i="3"/>
  <c r="A1503" i="3"/>
  <c r="A479" i="3"/>
  <c r="A2407" i="3"/>
  <c r="A1124" i="3"/>
  <c r="A1126" i="3"/>
  <c r="A692" i="3"/>
  <c r="A1486" i="3"/>
  <c r="A632" i="3"/>
  <c r="A1191" i="3"/>
  <c r="A1964" i="3"/>
  <c r="A2350" i="3"/>
  <c r="A2072" i="3"/>
  <c r="A1690" i="3"/>
  <c r="A2292" i="3"/>
  <c r="A1285" i="3"/>
  <c r="A1855" i="3"/>
  <c r="A2668" i="3"/>
  <c r="A3362" i="3"/>
  <c r="A1325" i="3"/>
  <c r="A1814" i="3"/>
  <c r="A1238" i="3"/>
  <c r="A3342" i="3"/>
  <c r="A2878" i="3"/>
  <c r="A2087" i="3"/>
  <c r="A1895" i="3"/>
  <c r="A2530" i="3"/>
  <c r="A1384" i="3"/>
  <c r="A1407" i="3"/>
  <c r="A906" i="3"/>
  <c r="A1418" i="3"/>
  <c r="A1070" i="3"/>
  <c r="A2698" i="3"/>
  <c r="A1426" i="3"/>
  <c r="A1709" i="3"/>
  <c r="A1872" i="3"/>
  <c r="A1691" i="3"/>
  <c r="A1492" i="3"/>
  <c r="A1489" i="3"/>
  <c r="A2893" i="3"/>
  <c r="A2694" i="3"/>
  <c r="A1093" i="3"/>
  <c r="A1247" i="3"/>
  <c r="A1528" i="3"/>
  <c r="A2930" i="3"/>
  <c r="A3233" i="3"/>
  <c r="A1724" i="3"/>
  <c r="A1541" i="3"/>
  <c r="A2619" i="3"/>
  <c r="A930" i="3"/>
  <c r="A2931" i="3"/>
  <c r="A1566" i="3"/>
  <c r="A886" i="3"/>
  <c r="A3048" i="3"/>
  <c r="A1507" i="3"/>
  <c r="A464" i="3"/>
  <c r="A647" i="3"/>
  <c r="A2814" i="3"/>
  <c r="A3236" i="3"/>
  <c r="A1687" i="3"/>
  <c r="A1731" i="3"/>
  <c r="A2839" i="3"/>
  <c r="A1128" i="3"/>
  <c r="A843" i="3"/>
  <c r="A3357" i="3"/>
  <c r="A3347" i="3"/>
  <c r="A467" i="3"/>
  <c r="A1321" i="3"/>
  <c r="A515" i="3"/>
  <c r="A1834" i="3"/>
  <c r="A912" i="3"/>
  <c r="A1277" i="3"/>
  <c r="A1826" i="3"/>
  <c r="A469" i="3"/>
  <c r="A1827" i="3"/>
  <c r="A471" i="3"/>
  <c r="A574" i="3"/>
  <c r="A1813" i="3"/>
  <c r="A2771" i="3"/>
  <c r="A2402" i="3"/>
  <c r="A529" i="3"/>
  <c r="A1931" i="3"/>
  <c r="A2693" i="3"/>
  <c r="A1925" i="3"/>
  <c r="A3057" i="3"/>
  <c r="A2401" i="3"/>
  <c r="A2205" i="3"/>
  <c r="A1997" i="3"/>
  <c r="A755" i="3"/>
  <c r="A776" i="3"/>
  <c r="A2054" i="3"/>
  <c r="A1585" i="3"/>
  <c r="A483" i="3"/>
  <c r="A2238" i="3"/>
  <c r="A2712" i="3"/>
  <c r="A2430" i="3"/>
  <c r="A489" i="3"/>
  <c r="A2217" i="3"/>
  <c r="A3247" i="3"/>
  <c r="A659" i="3"/>
  <c r="A2313" i="3"/>
  <c r="A2773" i="3"/>
  <c r="A2219" i="3"/>
  <c r="A693" i="3"/>
  <c r="A2390" i="3"/>
  <c r="A3423" i="3"/>
  <c r="A492" i="3"/>
  <c r="A1977" i="3"/>
  <c r="A879" i="3"/>
  <c r="A1959" i="3"/>
  <c r="A1978" i="3"/>
  <c r="A3107" i="3"/>
  <c r="A1987" i="3"/>
  <c r="A2543" i="3"/>
  <c r="A2850" i="3"/>
  <c r="A1972" i="3"/>
  <c r="A972" i="3"/>
  <c r="A1454" i="3"/>
  <c r="A3348" i="3"/>
  <c r="A1525" i="3"/>
  <c r="A2647" i="3"/>
  <c r="A2026" i="3"/>
  <c r="A1243" i="3"/>
  <c r="A2646" i="3"/>
  <c r="A3098" i="3"/>
  <c r="A1246" i="3"/>
  <c r="A1250" i="3"/>
  <c r="A2775" i="3"/>
  <c r="A1248" i="3"/>
  <c r="A739" i="3"/>
  <c r="A509" i="3"/>
  <c r="A1195" i="3"/>
  <c r="A589" i="3"/>
  <c r="A2776" i="3"/>
  <c r="A1518" i="3"/>
  <c r="A1310" i="3"/>
  <c r="A1831" i="3"/>
  <c r="A657" i="3"/>
  <c r="A1637" i="3"/>
  <c r="A517" i="3"/>
  <c r="A874" i="3"/>
  <c r="A3249" i="3"/>
  <c r="A1607" i="3"/>
  <c r="A3248" i="3"/>
  <c r="A2842" i="3"/>
  <c r="A522" i="3"/>
  <c r="A665" i="3"/>
  <c r="A1341" i="3"/>
  <c r="A3117" i="3"/>
  <c r="A1884" i="3"/>
  <c r="A3099" i="3"/>
  <c r="A676" i="3"/>
  <c r="A2023" i="3"/>
  <c r="A1564" i="3"/>
  <c r="A2275" i="3"/>
  <c r="A1536" i="3"/>
  <c r="A2781" i="3"/>
  <c r="A746" i="3"/>
  <c r="A539" i="3"/>
  <c r="A2777" i="3"/>
  <c r="A922" i="3"/>
  <c r="A2331" i="3"/>
  <c r="A2778" i="3"/>
  <c r="A2377" i="3"/>
  <c r="A2779" i="3"/>
  <c r="A1358" i="3"/>
  <c r="A1785" i="3"/>
  <c r="A569" i="3"/>
  <c r="A2058" i="3"/>
  <c r="A936" i="3"/>
  <c r="A2211" i="3"/>
  <c r="A1227" i="3"/>
  <c r="A1353" i="3"/>
  <c r="A2845" i="3"/>
  <c r="A2871" i="3"/>
  <c r="A710" i="3"/>
  <c r="A1600" i="3"/>
  <c r="A2222" i="3"/>
  <c r="A1952" i="3"/>
  <c r="A2363" i="3"/>
  <c r="A958" i="3"/>
  <c r="A2486" i="3"/>
  <c r="A1596" i="3"/>
  <c r="A3084" i="3"/>
  <c r="A1394" i="3"/>
  <c r="A2780" i="3"/>
  <c r="A2462" i="3"/>
  <c r="A729" i="3"/>
  <c r="A1345" i="3"/>
  <c r="A970" i="3"/>
  <c r="A2424" i="3"/>
  <c r="A3490" i="3"/>
  <c r="A2906" i="3"/>
  <c r="A1421" i="3"/>
  <c r="A838" i="3"/>
  <c r="A581" i="3"/>
  <c r="A2936" i="3"/>
  <c r="A2966" i="3"/>
  <c r="A1969" i="3"/>
  <c r="A2591" i="3"/>
  <c r="A1467" i="3"/>
  <c r="A2018" i="3"/>
  <c r="A2799" i="3"/>
  <c r="A2827" i="3"/>
  <c r="A745" i="3"/>
  <c r="A3114" i="3"/>
  <c r="A2311" i="3"/>
  <c r="A842" i="3"/>
  <c r="A1501" i="3"/>
  <c r="A616" i="3"/>
  <c r="A1846" i="3"/>
  <c r="A625" i="3"/>
  <c r="A773" i="3"/>
  <c r="A1904" i="3"/>
  <c r="A630" i="3"/>
  <c r="A1537" i="3"/>
  <c r="A2784" i="3"/>
  <c r="A752" i="3"/>
  <c r="A1328" i="3"/>
  <c r="A2785" i="3"/>
  <c r="A1748" i="3"/>
  <c r="A2786" i="3"/>
  <c r="A1081" i="3"/>
  <c r="A866" i="3"/>
  <c r="A2358" i="3"/>
  <c r="A1090" i="3"/>
  <c r="A3111" i="3"/>
  <c r="A1249" i="3"/>
  <c r="A1120" i="3"/>
  <c r="A728" i="3"/>
  <c r="A943" i="3"/>
  <c r="A945" i="3"/>
  <c r="A1720" i="3"/>
  <c r="A2787" i="3"/>
  <c r="A1684" i="3"/>
  <c r="A944" i="3"/>
  <c r="A1174" i="3"/>
  <c r="A877" i="3"/>
  <c r="A789" i="3"/>
  <c r="A897" i="3"/>
  <c r="A1147" i="3"/>
  <c r="A2031" i="3"/>
  <c r="A2478" i="3"/>
  <c r="A2110" i="3"/>
  <c r="A914" i="3"/>
  <c r="A1213" i="3"/>
  <c r="A3101" i="3"/>
  <c r="A1354" i="3"/>
  <c r="A1732" i="3"/>
  <c r="A1146" i="3"/>
  <c r="A1119" i="3"/>
  <c r="A2096" i="3"/>
  <c r="A1677" i="3"/>
  <c r="A1374" i="3"/>
  <c r="A2473" i="3"/>
  <c r="A1665" i="3"/>
  <c r="A1365" i="3"/>
  <c r="A1508" i="3"/>
  <c r="A1666" i="3"/>
  <c r="A917" i="3"/>
  <c r="A1567" i="3"/>
  <c r="A1371" i="3"/>
  <c r="A1667" i="3"/>
  <c r="A1973" i="3"/>
  <c r="A1577" i="3"/>
  <c r="A806" i="3"/>
  <c r="A1592" i="3"/>
  <c r="A1624" i="3"/>
  <c r="A1673" i="3"/>
  <c r="A1701" i="3"/>
  <c r="A1539" i="3"/>
  <c r="A1871" i="3"/>
  <c r="A1714" i="3"/>
  <c r="A1427" i="3"/>
  <c r="A2014" i="3"/>
  <c r="A1742" i="3"/>
  <c r="A2266" i="3"/>
  <c r="A2296" i="3"/>
  <c r="A3104" i="3"/>
  <c r="A1733" i="3"/>
  <c r="A3105" i="3"/>
  <c r="A1376" i="3"/>
  <c r="A3455" i="3"/>
  <c r="A1271" i="3"/>
  <c r="A2327" i="3"/>
  <c r="A1775" i="3"/>
  <c r="A2813" i="3"/>
  <c r="A3049" i="3"/>
  <c r="A941" i="3"/>
  <c r="A2574" i="3"/>
  <c r="A1943" i="3"/>
  <c r="A2474" i="3"/>
  <c r="A1903" i="3"/>
  <c r="A1937" i="3"/>
  <c r="A2788" i="3"/>
  <c r="A1496" i="3"/>
  <c r="A2170" i="3"/>
  <c r="A1948" i="3"/>
  <c r="A1176" i="3"/>
  <c r="A2102" i="3"/>
  <c r="A1499" i="3"/>
  <c r="A3251" i="3"/>
  <c r="A1298" i="3"/>
  <c r="A1900" i="3"/>
  <c r="A3252" i="3"/>
  <c r="A1716" i="3"/>
  <c r="A1436" i="3"/>
  <c r="A910" i="3"/>
  <c r="A2789" i="3"/>
  <c r="A2303" i="3"/>
  <c r="A3115" i="3"/>
  <c r="A2790" i="3"/>
  <c r="A2304" i="3"/>
  <c r="A2411" i="3"/>
  <c r="A2248" i="3"/>
  <c r="A2148" i="3"/>
  <c r="A2548" i="3"/>
  <c r="A1076" i="3"/>
  <c r="A2160" i="3"/>
  <c r="A3120" i="3"/>
  <c r="A1196" i="3"/>
  <c r="A2290" i="3"/>
  <c r="A2504" i="3"/>
  <c r="A1815" i="3"/>
  <c r="A2322" i="3"/>
  <c r="A3253" i="3"/>
  <c r="A1832" i="3"/>
  <c r="A2503" i="3"/>
  <c r="A2524" i="3"/>
  <c r="A2416" i="3"/>
  <c r="A3118" i="3"/>
  <c r="A2909" i="3"/>
  <c r="A2879" i="3"/>
  <c r="A3102" i="3"/>
  <c r="A2901" i="3"/>
  <c r="A2880" i="3"/>
  <c r="A2791" i="3"/>
  <c r="A1908" i="3"/>
  <c r="A2907" i="3"/>
  <c r="A2717" i="3"/>
  <c r="A1568" i="3"/>
  <c r="A1343" i="3"/>
  <c r="A2937" i="3"/>
  <c r="A2526" i="3"/>
  <c r="A1636" i="3"/>
  <c r="A875" i="3"/>
  <c r="A2697" i="3"/>
  <c r="A2525" i="3"/>
  <c r="A1003" i="3"/>
  <c r="A2800" i="3"/>
  <c r="A1007" i="3"/>
  <c r="A2964" i="3"/>
  <c r="A2552" i="3"/>
  <c r="A1020" i="3"/>
  <c r="A2801" i="3"/>
  <c r="A1028" i="3"/>
  <c r="A938" i="3"/>
  <c r="A895" i="3"/>
  <c r="A871" i="3"/>
  <c r="A1275" i="3"/>
  <c r="A2792" i="3"/>
  <c r="A1894" i="3"/>
  <c r="A3431" i="3"/>
  <c r="A2197" i="3"/>
  <c r="A2388" i="3"/>
  <c r="A763" i="3"/>
  <c r="A2349" i="3"/>
  <c r="A993" i="3"/>
  <c r="A1888" i="3"/>
  <c r="A2013" i="3"/>
  <c r="A1113" i="3"/>
  <c r="A2152" i="3"/>
  <c r="A775" i="3"/>
  <c r="A3373" i="3"/>
  <c r="A1918" i="3"/>
  <c r="A1167" i="3"/>
  <c r="A1252" i="3"/>
  <c r="A1300" i="3"/>
  <c r="A1253" i="3"/>
  <c r="A2793" i="3"/>
  <c r="A1466" i="3"/>
  <c r="A1157" i="3"/>
  <c r="A1159" i="3"/>
  <c r="A1576" i="3"/>
  <c r="A1414" i="3"/>
  <c r="A1589" i="3"/>
  <c r="A1876" i="3"/>
  <c r="A1301" i="3"/>
  <c r="A2794" i="3"/>
  <c r="A2795" i="3"/>
  <c r="A2796" i="3"/>
  <c r="A927" i="3"/>
  <c r="A2797" i="3"/>
  <c r="A1734" i="3"/>
  <c r="A2226" i="3"/>
  <c r="A2479" i="3"/>
  <c r="A2798" i="3"/>
  <c r="A2325" i="3"/>
  <c r="A2073" i="3"/>
  <c r="A3273" i="3"/>
  <c r="A1521" i="3"/>
  <c r="A2212" i="3"/>
  <c r="A1199" i="3"/>
  <c r="A1443" i="3"/>
  <c r="A1938" i="3"/>
  <c r="A2475" i="3"/>
  <c r="A2002" i="3"/>
  <c r="A1344" i="3"/>
  <c r="A2140" i="3"/>
  <c r="A1395" i="3"/>
  <c r="A1545" i="3"/>
  <c r="A1659" i="3"/>
  <c r="A1266" i="3"/>
  <c r="A1971" i="3"/>
  <c r="A2236" i="3"/>
  <c r="A2587" i="3"/>
  <c r="A1840" i="3"/>
  <c r="A2683" i="3"/>
  <c r="A2428" i="3"/>
  <c r="A2214" i="3"/>
  <c r="A3488" i="3"/>
  <c r="A1575" i="3"/>
  <c r="A2627" i="3"/>
  <c r="A3427" i="3"/>
  <c r="A1409" i="3"/>
  <c r="A2126" i="3"/>
  <c r="A1040" i="3"/>
  <c r="A1044" i="3"/>
  <c r="A1660" i="3"/>
  <c r="A1214" i="3"/>
  <c r="A1674" i="3"/>
  <c r="A1218" i="3"/>
  <c r="A3122" i="3"/>
  <c r="A1228" i="3"/>
  <c r="A2535" i="3"/>
  <c r="A1656" i="3"/>
  <c r="A3133" i="3"/>
  <c r="A1224" i="3"/>
  <c r="A2858" i="3"/>
  <c r="A1679" i="3"/>
  <c r="A2899" i="3"/>
  <c r="A3350" i="3"/>
  <c r="A1727" i="3"/>
  <c r="A1048" i="3"/>
  <c r="A2902" i="3"/>
  <c r="A3106" i="3"/>
  <c r="A1696" i="3"/>
  <c r="A2953" i="3"/>
  <c r="A2961" i="3"/>
  <c r="A1493" i="3"/>
  <c r="A2815" i="3"/>
  <c r="A2965" i="3"/>
  <c r="A1551" i="3"/>
  <c r="A2271" i="3"/>
  <c r="A1693" i="3"/>
  <c r="A1008" i="3"/>
  <c r="A1520" i="3"/>
  <c r="A2859" i="3"/>
  <c r="A1721" i="3"/>
  <c r="A2360" i="3"/>
  <c r="A2330" i="3"/>
  <c r="A1828" i="3"/>
  <c r="A1867" i="3"/>
  <c r="A1156" i="3"/>
  <c r="A2259" i="3"/>
  <c r="A2187" i="3"/>
  <c r="A1864" i="3"/>
  <c r="A2335" i="3"/>
  <c r="A1367" i="3"/>
  <c r="A1863" i="3"/>
  <c r="A1859" i="3"/>
  <c r="A2840" i="3"/>
  <c r="A3460" i="3"/>
  <c r="A1892" i="3"/>
  <c r="A1932" i="3"/>
  <c r="A1926" i="3"/>
  <c r="A1082" i="3"/>
  <c r="A2413" i="3"/>
  <c r="A1927" i="3"/>
  <c r="A1617" i="3"/>
  <c r="A2516" i="3"/>
  <c r="A1999" i="3"/>
  <c r="A2242" i="3"/>
  <c r="A2022" i="3"/>
  <c r="A2689" i="3"/>
  <c r="A3263" i="3"/>
  <c r="A2703" i="3"/>
  <c r="A2705" i="3"/>
  <c r="A2100" i="3"/>
  <c r="A2895" i="3"/>
  <c r="A2122" i="3"/>
  <c r="A2237" i="3"/>
  <c r="A926" i="3"/>
  <c r="A2263" i="3"/>
  <c r="A979" i="3"/>
  <c r="A1598" i="3"/>
  <c r="A2249" i="3"/>
  <c r="A2500" i="3"/>
  <c r="A2328" i="3"/>
  <c r="A1686" i="3"/>
  <c r="A2244" i="3"/>
  <c r="A1595" i="3"/>
  <c r="A3265" i="3"/>
  <c r="A2450" i="3"/>
  <c r="A1307" i="3"/>
  <c r="A2816" i="3"/>
  <c r="A3351" i="3"/>
  <c r="A1313" i="3"/>
  <c r="A2343" i="3"/>
  <c r="A2881" i="3"/>
  <c r="A3108" i="3"/>
  <c r="A2288" i="3"/>
  <c r="A1788" i="3"/>
  <c r="A2841" i="3"/>
  <c r="A2896" i="3"/>
  <c r="A1458" i="3"/>
  <c r="A1183" i="3"/>
  <c r="A2586" i="3"/>
  <c r="A3426" i="3"/>
  <c r="A3256" i="3"/>
  <c r="A1622" i="3"/>
  <c r="A2625" i="3"/>
  <c r="A3109" i="3"/>
  <c r="A2068" i="3"/>
  <c r="A2323" i="3"/>
  <c r="A982" i="3"/>
  <c r="A2817" i="3"/>
  <c r="A3353" i="3"/>
  <c r="A1460" i="3"/>
  <c r="A2818" i="3"/>
  <c r="A1057" i="3"/>
  <c r="A2819" i="3"/>
  <c r="A1171" i="3"/>
  <c r="A1016" i="3"/>
  <c r="A2518" i="3"/>
  <c r="A2863" i="3"/>
  <c r="A1158" i="3"/>
  <c r="A1487" i="3"/>
  <c r="A2820" i="3"/>
  <c r="A1456" i="3"/>
  <c r="A1519" i="3"/>
  <c r="A1233" i="3"/>
  <c r="A1229" i="3"/>
  <c r="A2370" i="3"/>
  <c r="A2371" i="3"/>
  <c r="A3260" i="3"/>
  <c r="A1658" i="3"/>
  <c r="A2828" i="3"/>
  <c r="A2372" i="3"/>
  <c r="A2829" i="3"/>
  <c r="A2378" i="3"/>
  <c r="A2886" i="3"/>
  <c r="A2383" i="3"/>
  <c r="A2382" i="3"/>
  <c r="A2362" i="3"/>
  <c r="A2379" i="3"/>
  <c r="A1362" i="3"/>
  <c r="A1713" i="3"/>
  <c r="A1455" i="3"/>
  <c r="A1902" i="3"/>
  <c r="A1726" i="3"/>
  <c r="A2364" i="3"/>
  <c r="A2830" i="3"/>
  <c r="A1824" i="3"/>
  <c r="A1881" i="3"/>
  <c r="A3275" i="3"/>
  <c r="A1473" i="3"/>
  <c r="A1609" i="3"/>
  <c r="A1652" i="3"/>
  <c r="A2821" i="3"/>
  <c r="A1953" i="3"/>
  <c r="A1664" i="3"/>
  <c r="A2822" i="3"/>
  <c r="A1640" i="3"/>
  <c r="A2823" i="3"/>
  <c r="A1641" i="3"/>
  <c r="A1623" i="3"/>
  <c r="A2114" i="3"/>
  <c r="A2001" i="3"/>
  <c r="A1502" i="3"/>
  <c r="A2585" i="3"/>
  <c r="A1704" i="3"/>
  <c r="A2294" i="3"/>
  <c r="A2824" i="3"/>
  <c r="A2009" i="3"/>
  <c r="A2825" i="3"/>
  <c r="A1446" i="3"/>
  <c r="A3341" i="3"/>
  <c r="A2481" i="3"/>
  <c r="A2557" i="3"/>
  <c r="A2049" i="3"/>
  <c r="A2025" i="3"/>
  <c r="A1805" i="3"/>
  <c r="A2164" i="3"/>
  <c r="A2482" i="3"/>
  <c r="A2452" i="3"/>
  <c r="A2536" i="3"/>
  <c r="A2674" i="3"/>
  <c r="A2704" i="3"/>
  <c r="A2848" i="3"/>
  <c r="A2396" i="3"/>
  <c r="A3261" i="3"/>
  <c r="A2004" i="3"/>
  <c r="A2091" i="3"/>
  <c r="A2182" i="3"/>
  <c r="A2157" i="3"/>
  <c r="A2268" i="3"/>
  <c r="A2533" i="3"/>
  <c r="A2276" i="3"/>
  <c r="A2568" i="3"/>
  <c r="A2584" i="3"/>
  <c r="A2056" i="3"/>
  <c r="A2603" i="3"/>
  <c r="A2700" i="3"/>
  <c r="A3371" i="3"/>
  <c r="A2695" i="3"/>
  <c r="A2153" i="3"/>
  <c r="A2312" i="3"/>
  <c r="A2662" i="3"/>
  <c r="A1787" i="3"/>
  <c r="A1210" i="3"/>
  <c r="A3266" i="3"/>
  <c r="A1211" i="3"/>
  <c r="A2186" i="3"/>
  <c r="A3087" i="3"/>
  <c r="A1405" i="3"/>
  <c r="A1442" i="3"/>
  <c r="A1816" i="3"/>
  <c r="A3083" i="3"/>
  <c r="A3130" i="3"/>
  <c r="A2425" i="3"/>
  <c r="A3078" i="3"/>
  <c r="A1553" i="3"/>
  <c r="A1554" i="3"/>
  <c r="A1728" i="3"/>
  <c r="A2882" i="3"/>
  <c r="A2883" i="3"/>
  <c r="A2885" i="3"/>
  <c r="A2887" i="3"/>
  <c r="A1699" i="3"/>
  <c r="A2946" i="3"/>
  <c r="A2434" i="3"/>
  <c r="A2973" i="3"/>
  <c r="A2623" i="3"/>
  <c r="A1852" i="3"/>
  <c r="A1830" i="3"/>
  <c r="A1858" i="3"/>
  <c r="A2528" i="3"/>
  <c r="A1914" i="3"/>
  <c r="A2866" i="3"/>
  <c r="A2458" i="3"/>
  <c r="A2120" i="3"/>
  <c r="A2404" i="3"/>
  <c r="A2682" i="3"/>
  <c r="A2423" i="3"/>
  <c r="A2418" i="3"/>
  <c r="A2234" i="3"/>
  <c r="A2405" i="3"/>
  <c r="A3355" i="3"/>
  <c r="A1711" i="3"/>
  <c r="A2507" i="3"/>
  <c r="A1722" i="3"/>
  <c r="A2912" i="3"/>
  <c r="A2440" i="3"/>
  <c r="A2470" i="3"/>
  <c r="A2843" i="3"/>
  <c r="A2527" i="3"/>
  <c r="A3258" i="3"/>
  <c r="A2105" i="3"/>
  <c r="A3428" i="3"/>
  <c r="A1743" i="3"/>
  <c r="A2609" i="3"/>
  <c r="A3356" i="3"/>
  <c r="A3259" i="3"/>
  <c r="A2399" i="3"/>
  <c r="A2844" i="3"/>
  <c r="A1781" i="3"/>
  <c r="A2224" i="3"/>
  <c r="A2225" i="3"/>
  <c r="A3112" i="3"/>
  <c r="A3113" i="3"/>
  <c r="A1954" i="3"/>
  <c r="A1956" i="3"/>
  <c r="A2063" i="3"/>
  <c r="A1961" i="3"/>
  <c r="A1963" i="3"/>
  <c r="A2846" i="3"/>
  <c r="A2847" i="3"/>
  <c r="A1232" i="3"/>
  <c r="A2044" i="3"/>
  <c r="A2925" i="3"/>
  <c r="A2084" i="3"/>
  <c r="A2075" i="3"/>
  <c r="A2853" i="3"/>
  <c r="A2854" i="3"/>
  <c r="A1710" i="3"/>
  <c r="A1955" i="3"/>
  <c r="A1760" i="3"/>
  <c r="A1920" i="3"/>
  <c r="A3476" i="3"/>
  <c r="A3477" i="3"/>
  <c r="A2210" i="3"/>
  <c r="A2272" i="3"/>
  <c r="A2453" i="3"/>
  <c r="A2576" i="3"/>
  <c r="A2862" i="3"/>
  <c r="A2034" i="3"/>
  <c r="A2505" i="3"/>
  <c r="A3365" i="3"/>
  <c r="A1396" i="3"/>
  <c r="A1887" i="3"/>
  <c r="A2492" i="3"/>
  <c r="A2563" i="3"/>
  <c r="A2658" i="3"/>
  <c r="A2043" i="3"/>
  <c r="A2967" i="3"/>
  <c r="A2870" i="3"/>
  <c r="A1306" i="3"/>
  <c r="A2183" i="3"/>
  <c r="A2291" i="3"/>
  <c r="A1323" i="3"/>
  <c r="A1970" i="3"/>
  <c r="A1984" i="3"/>
  <c r="A2306" i="3"/>
  <c r="A2252" i="3"/>
  <c r="A1397" i="3"/>
  <c r="A1406" i="3"/>
  <c r="A1438" i="3"/>
  <c r="A2339" i="3"/>
  <c r="A2123" i="3"/>
  <c r="A2059" i="3"/>
  <c r="A2361" i="3"/>
  <c r="A1875" i="3"/>
  <c r="A1968" i="3"/>
  <c r="A2267" i="3"/>
  <c r="A2385" i="3"/>
  <c r="A1951" i="3"/>
  <c r="A2125" i="3"/>
  <c r="A2175" i="3"/>
  <c r="A2864" i="3"/>
  <c r="A2865" i="3"/>
  <c r="A2230" i="3"/>
  <c r="A2269" i="3"/>
  <c r="A2867" i="3"/>
  <c r="A2443" i="3"/>
  <c r="A2868" i="3"/>
  <c r="A2869" i="3"/>
  <c r="A2601" i="3"/>
  <c r="A2213" i="3"/>
  <c r="A2307" i="3"/>
  <c r="A2872" i="3"/>
  <c r="A3262" i="3"/>
  <c r="A2561" i="3"/>
  <c r="A2571" i="3"/>
  <c r="A2615" i="3"/>
  <c r="A2194" i="3"/>
  <c r="A2433" i="3"/>
  <c r="A2672" i="3"/>
  <c r="A3363" i="3"/>
  <c r="A3367" i="3"/>
  <c r="A2177" i="3"/>
  <c r="A3232" i="3"/>
  <c r="A3276" i="3"/>
  <c r="A2942" i="3"/>
  <c r="A2520" i="3"/>
  <c r="A2456" i="3"/>
  <c r="A2920" i="3"/>
  <c r="A2495" i="3"/>
  <c r="A2956" i="3"/>
  <c r="A2958" i="3"/>
  <c r="A2594" i="3"/>
  <c r="A2595" i="3"/>
  <c r="A2445" i="3"/>
  <c r="A2485" i="3"/>
  <c r="A2487" i="3"/>
  <c r="A2916" i="3"/>
  <c r="A2918" i="3"/>
  <c r="A2922" i="3"/>
  <c r="A2315" i="3"/>
  <c r="A2884" i="3"/>
  <c r="A2317" i="3"/>
  <c r="A3461" i="3"/>
  <c r="A2659" i="3"/>
  <c r="A2661" i="3"/>
  <c r="A2666" i="3"/>
  <c r="A3274" i="3"/>
  <c r="A3359" i="3"/>
  <c r="A2655" i="3"/>
  <c r="A2898" i="3"/>
  <c r="A2560" i="3"/>
  <c r="A2508" i="3"/>
  <c r="A3463" i="3"/>
  <c r="A2888" i="3"/>
  <c r="A2451" i="3"/>
  <c r="A3360" i="3"/>
  <c r="A2889" i="3"/>
  <c r="A3425" i="3"/>
  <c r="A2890" i="3"/>
  <c r="A3364" i="3"/>
  <c r="A3369" i="3"/>
  <c r="A3267" i="3"/>
  <c r="A2911" i="3"/>
  <c r="A2575" i="3"/>
  <c r="A2934" i="3"/>
  <c r="A2963" i="3"/>
  <c r="A2673" i="3"/>
  <c r="A2529" i="3"/>
  <c r="A2660" i="3"/>
  <c r="A2667" i="3"/>
  <c r="A2900" i="3"/>
  <c r="A3268" i="3"/>
  <c r="A2903" i="3"/>
  <c r="A3121" i="3"/>
  <c r="A2904" i="3"/>
  <c r="A2905" i="3"/>
  <c r="A3270" i="3"/>
  <c r="A2939" i="3"/>
  <c r="A3269" i="3"/>
  <c r="A3272" i="3"/>
  <c r="A3430" i="3"/>
  <c r="A3080" i="3"/>
  <c r="A2908" i="3"/>
  <c r="A2917" i="3"/>
  <c r="A2960" i="3"/>
  <c r="A2913" i="3"/>
  <c r="A2914" i="3"/>
  <c r="A2915" i="3"/>
  <c r="A2919" i="3"/>
  <c r="A2955" i="3"/>
  <c r="A2921" i="3"/>
  <c r="A2701" i="3"/>
  <c r="A2860" i="3"/>
  <c r="A2714" i="3"/>
  <c r="A3131" i="3"/>
  <c r="A3271" i="3"/>
  <c r="A3124" i="3"/>
  <c r="A2923" i="3"/>
  <c r="A3123" i="3"/>
  <c r="A2924" i="3"/>
  <c r="A3429" i="3"/>
  <c r="A3125" i="3"/>
  <c r="A2926" i="3"/>
  <c r="A2927" i="3"/>
  <c r="A3132" i="3"/>
  <c r="A2951" i="3"/>
  <c r="A2943" i="3"/>
  <c r="A2957" i="3"/>
  <c r="A3135" i="3"/>
  <c r="D7" i="9"/>
  <c r="D6" i="9"/>
  <c r="D5" i="9"/>
  <c r="Q4" i="3"/>
  <c r="D4" i="9"/>
  <c r="D3" i="9"/>
  <c r="H3" i="9" s="1"/>
  <c r="D9" i="9"/>
  <c r="H9" i="9" s="1"/>
  <c r="N9" i="9" s="1"/>
  <c r="D8" i="9"/>
  <c r="H8" i="9" s="1"/>
  <c r="L8" i="9" s="1"/>
  <c r="D17" i="8"/>
  <c r="D15" i="8"/>
  <c r="D13" i="8"/>
  <c r="D10" i="8"/>
  <c r="D8" i="8"/>
  <c r="D6" i="8"/>
  <c r="D4" i="8"/>
  <c r="D16" i="8"/>
  <c r="M16" i="8"/>
  <c r="J16" i="8"/>
  <c r="D14" i="8"/>
  <c r="M14" i="8"/>
  <c r="J14" i="8"/>
  <c r="D12" i="8"/>
  <c r="M12" i="8"/>
  <c r="J12" i="8"/>
  <c r="D9" i="8"/>
  <c r="J9" i="8"/>
  <c r="M9" i="8"/>
  <c r="D7" i="8"/>
  <c r="M7" i="8"/>
  <c r="D5" i="8"/>
  <c r="D3" i="8"/>
  <c r="J5" i="8"/>
  <c r="M5" i="8"/>
  <c r="M3" i="8"/>
  <c r="J3" i="8"/>
  <c r="J7" i="8"/>
  <c r="L3" i="9" l="1"/>
  <c r="N3" i="9"/>
  <c r="N8" i="9"/>
  <c r="L9" i="9"/>
</calcChain>
</file>

<file path=xl/sharedStrings.xml><?xml version="1.0" encoding="utf-8"?>
<sst xmlns="http://schemas.openxmlformats.org/spreadsheetml/2006/main" count="35586" uniqueCount="10245">
  <si>
    <t>シーズン</t>
    <phoneticPr fontId="6"/>
  </si>
  <si>
    <t>馬名</t>
    <rPh sb="0" eb="1">
      <t>ウマ</t>
    </rPh>
    <rPh sb="1" eb="2">
      <t>メイ</t>
    </rPh>
    <phoneticPr fontId="6"/>
  </si>
  <si>
    <t>性</t>
    <rPh sb="0" eb="1">
      <t>セイ</t>
    </rPh>
    <phoneticPr fontId="6"/>
  </si>
  <si>
    <t>厩舎</t>
    <rPh sb="0" eb="2">
      <t>キュウシャ</t>
    </rPh>
    <phoneticPr fontId="6"/>
  </si>
  <si>
    <t>父</t>
    <rPh sb="0" eb="1">
      <t>チチ</t>
    </rPh>
    <phoneticPr fontId="6"/>
  </si>
  <si>
    <t>母</t>
    <rPh sb="0" eb="1">
      <t>ハハ</t>
    </rPh>
    <phoneticPr fontId="6"/>
  </si>
  <si>
    <t>馬主</t>
    <rPh sb="0" eb="1">
      <t>ウマ</t>
    </rPh>
    <rPh sb="1" eb="2">
      <t>ヌシ</t>
    </rPh>
    <phoneticPr fontId="6"/>
  </si>
  <si>
    <t>生産者</t>
    <rPh sb="0" eb="3">
      <t>セイサンシャ</t>
    </rPh>
    <phoneticPr fontId="6"/>
  </si>
  <si>
    <t>出走</t>
    <rPh sb="0" eb="2">
      <t>シュッソウ</t>
    </rPh>
    <phoneticPr fontId="6"/>
  </si>
  <si>
    <t>勝利</t>
    <rPh sb="0" eb="2">
      <t>ショウリ</t>
    </rPh>
    <phoneticPr fontId="6"/>
  </si>
  <si>
    <t>賞金</t>
    <rPh sb="0" eb="2">
      <t>ショウキン</t>
    </rPh>
    <phoneticPr fontId="6"/>
  </si>
  <si>
    <t>1997-1998</t>
    <phoneticPr fontId="6"/>
  </si>
  <si>
    <t>青木牧場</t>
    <rPh sb="0" eb="2">
      <t>アオキ</t>
    </rPh>
    <rPh sb="2" eb="4">
      <t>ボクジョウ</t>
    </rPh>
    <phoneticPr fontId="6"/>
  </si>
  <si>
    <t>リーディングスター</t>
  </si>
  <si>
    <t>牡</t>
    <rPh sb="0" eb="1">
      <t>ボ</t>
    </rPh>
    <phoneticPr fontId="6"/>
  </si>
  <si>
    <t>栗東</t>
  </si>
  <si>
    <t>伊藤雄二</t>
  </si>
  <si>
    <t>トニービン</t>
  </si>
  <si>
    <t>パワフルレディ</t>
  </si>
  <si>
    <t>エモシオン</t>
  </si>
  <si>
    <t>小林稔</t>
    <rPh sb="0" eb="2">
      <t>コバヤシ</t>
    </rPh>
    <rPh sb="2" eb="3">
      <t>ミノル</t>
    </rPh>
    <phoneticPr fontId="6"/>
  </si>
  <si>
    <t>アドラーブル</t>
  </si>
  <si>
    <t>根岸治男</t>
    <rPh sb="0" eb="2">
      <t>ネギシ</t>
    </rPh>
    <rPh sb="2" eb="4">
      <t>ハルオ</t>
    </rPh>
    <phoneticPr fontId="6"/>
  </si>
  <si>
    <t>白井牧場</t>
    <rPh sb="0" eb="2">
      <t>シライ</t>
    </rPh>
    <rPh sb="2" eb="4">
      <t>ボクジョウ</t>
    </rPh>
    <phoneticPr fontId="6"/>
  </si>
  <si>
    <t>ナリタハヤテ</t>
  </si>
  <si>
    <t>大久保正陽</t>
    <rPh sb="4" eb="5">
      <t>ヨウ</t>
    </rPh>
    <phoneticPr fontId="6"/>
  </si>
  <si>
    <t>ブライアンズタイム</t>
  </si>
  <si>
    <t>オンワードスマック</t>
  </si>
  <si>
    <t>メイショウサブリナ</t>
  </si>
  <si>
    <t>牝</t>
  </si>
  <si>
    <t>Kris S.</t>
  </si>
  <si>
    <t>タラズチャーマー</t>
  </si>
  <si>
    <t>メジロオルバース</t>
  </si>
  <si>
    <t>美浦</t>
  </si>
  <si>
    <t>奥平真治</t>
  </si>
  <si>
    <t>スリルショー</t>
  </si>
  <si>
    <t>メジロチェイサー</t>
  </si>
  <si>
    <t>レオテンホウ</t>
  </si>
  <si>
    <t>サンデーサイレンス</t>
  </si>
  <si>
    <t>ドミナスローズ</t>
  </si>
  <si>
    <t>キャノピー</t>
  </si>
  <si>
    <t>田村駿仁</t>
  </si>
  <si>
    <t>ダイナガリバー</t>
  </si>
  <si>
    <t>チアーズパッサー</t>
  </si>
  <si>
    <t>エアノートリアス</t>
  </si>
  <si>
    <t>渡辺栄</t>
  </si>
  <si>
    <t>バブルカンパニー</t>
  </si>
  <si>
    <t>セントグレイス</t>
  </si>
  <si>
    <t>ゴールデンフェザント</t>
  </si>
  <si>
    <t>クールハート</t>
  </si>
  <si>
    <t>ヴィノロッソ</t>
  </si>
  <si>
    <t>小桧山悟</t>
  </si>
  <si>
    <t>スカーレットブーケ</t>
  </si>
  <si>
    <t>板谷牧場</t>
    <rPh sb="0" eb="2">
      <t>イタヤ</t>
    </rPh>
    <rPh sb="2" eb="4">
      <t>ボクジョウ</t>
    </rPh>
    <phoneticPr fontId="6"/>
  </si>
  <si>
    <t>エアインセンス</t>
  </si>
  <si>
    <t>フラウンアイボリー</t>
  </si>
  <si>
    <t>メジロピアッツィ</t>
  </si>
  <si>
    <t>佐藤林次</t>
  </si>
  <si>
    <t>メジロデュレン</t>
  </si>
  <si>
    <t>メジロメディア</t>
  </si>
  <si>
    <t>ハリマオー</t>
  </si>
  <si>
    <t>柴田政人</t>
  </si>
  <si>
    <t>アレミロード</t>
  </si>
  <si>
    <t>ペッパーキャロル</t>
  </si>
  <si>
    <t>サンフレア</t>
  </si>
  <si>
    <t>松山康久</t>
  </si>
  <si>
    <t>ターキーレッド</t>
  </si>
  <si>
    <t>セントラルマリア</t>
  </si>
  <si>
    <t>加賀武見</t>
  </si>
  <si>
    <t>シンボリルドルフ</t>
  </si>
  <si>
    <t>フェアリーブルー</t>
  </si>
  <si>
    <t>タヤスチェリー</t>
  </si>
  <si>
    <t>岩城博俊</t>
  </si>
  <si>
    <t>ロドリゴデトリアーノ</t>
  </si>
  <si>
    <t>シービースキャット</t>
  </si>
  <si>
    <t>ミヤギサンデー</t>
  </si>
  <si>
    <t>大和田稔</t>
  </si>
  <si>
    <t>リフレクテッドイメージ</t>
  </si>
  <si>
    <t>バプティスタ</t>
  </si>
  <si>
    <t>前田禎</t>
    <phoneticPr fontId="6"/>
  </si>
  <si>
    <t>ビーバップ</t>
  </si>
  <si>
    <t>吉田勝己</t>
    <rPh sb="0" eb="2">
      <t>ヨシダ</t>
    </rPh>
    <rPh sb="2" eb="4">
      <t>カツミ</t>
    </rPh>
    <phoneticPr fontId="6"/>
  </si>
  <si>
    <t>ノーザンファーム</t>
    <phoneticPr fontId="6"/>
  </si>
  <si>
    <t>マイホームタウン</t>
  </si>
  <si>
    <t>富田一幸</t>
  </si>
  <si>
    <t>メジロライアン</t>
  </si>
  <si>
    <t>ダイナソルシェール</t>
  </si>
  <si>
    <t>マイジェントルマン</t>
  </si>
  <si>
    <t>山本正司</t>
  </si>
  <si>
    <t>ミホシンザン</t>
  </si>
  <si>
    <t>ファイッブソロン</t>
  </si>
  <si>
    <t>大類牧場</t>
    <rPh sb="0" eb="2">
      <t>オオルイ</t>
    </rPh>
    <rPh sb="2" eb="4">
      <t>ボクジョウ</t>
    </rPh>
    <phoneticPr fontId="6"/>
  </si>
  <si>
    <t>エイシンブイブイ</t>
  </si>
  <si>
    <t>太宰義人</t>
  </si>
  <si>
    <t>ナダビッド</t>
  </si>
  <si>
    <t>アマロ</t>
  </si>
  <si>
    <t>清水出美</t>
  </si>
  <si>
    <t>Theatrical</t>
  </si>
  <si>
    <t>Marshua's Dancer</t>
  </si>
  <si>
    <t>ジョービッグバン</t>
  </si>
  <si>
    <t>坪正直</t>
  </si>
  <si>
    <t>ジョーセイバー</t>
  </si>
  <si>
    <t>メジロヘラクレス</t>
  </si>
  <si>
    <t>メジロマックイーン</t>
  </si>
  <si>
    <t>メジロコリーダ</t>
  </si>
  <si>
    <t>マスターピース</t>
  </si>
  <si>
    <t>ダイナマッケンジー</t>
  </si>
  <si>
    <t>キラリヒカル</t>
  </si>
  <si>
    <t>オグリキャップ</t>
  </si>
  <si>
    <t>スコルピオン</t>
  </si>
  <si>
    <t>プリンセスカーラ</t>
  </si>
  <si>
    <t>小島太</t>
  </si>
  <si>
    <t>Caerleon</t>
  </si>
  <si>
    <t>Dellagrazia</t>
  </si>
  <si>
    <t>セントラルマックス</t>
  </si>
  <si>
    <t>五十嵐忠</t>
  </si>
  <si>
    <t>フラッグスターフ</t>
  </si>
  <si>
    <t>マイランラン</t>
  </si>
  <si>
    <t>鹿戸幸治</t>
  </si>
  <si>
    <t>サクラトウコウ</t>
  </si>
  <si>
    <t>ウタフエテスコ</t>
  </si>
  <si>
    <t>フーミー</t>
  </si>
  <si>
    <t>柴崎勇</t>
  </si>
  <si>
    <t>ドクターデヴィアス</t>
  </si>
  <si>
    <t>トウカイポーラー</t>
  </si>
  <si>
    <t>岡田牧場</t>
    <rPh sb="0" eb="2">
      <t>オカダ</t>
    </rPh>
    <rPh sb="2" eb="4">
      <t>ボクジョウ</t>
    </rPh>
    <phoneticPr fontId="6"/>
  </si>
  <si>
    <t>シンコウシングラー</t>
  </si>
  <si>
    <t>栗田博憲</t>
  </si>
  <si>
    <t>タレンテイドガール</t>
  </si>
  <si>
    <t>メガヒット</t>
  </si>
  <si>
    <t>上原博之</t>
  </si>
  <si>
    <t>メインキャスター</t>
  </si>
  <si>
    <t>メイゲツ</t>
  </si>
  <si>
    <t>坂口正大</t>
  </si>
  <si>
    <t>レディコスマー</t>
  </si>
  <si>
    <t>サクラブーケ</t>
  </si>
  <si>
    <t>サクラチャイム</t>
  </si>
  <si>
    <t>トロバトーレ</t>
  </si>
  <si>
    <t>佐藤吉勝</t>
  </si>
  <si>
    <t>マウンテンタイム</t>
  </si>
  <si>
    <t>タヤスアンティーム</t>
  </si>
  <si>
    <t>森秀行</t>
  </si>
  <si>
    <t>スカーレットリボン</t>
  </si>
  <si>
    <t>メジロジャンセン</t>
  </si>
  <si>
    <t>佐藤征助</t>
  </si>
  <si>
    <t>メジロジェアン</t>
  </si>
  <si>
    <t>ストリートシンガー</t>
  </si>
  <si>
    <t>西浦勝一</t>
  </si>
  <si>
    <t>ジェイドロバリー</t>
  </si>
  <si>
    <t>ラマルセイエーズ</t>
  </si>
  <si>
    <t>ロケットタイム</t>
  </si>
  <si>
    <t>ミホノブルボン</t>
  </si>
  <si>
    <t>ミスティーナイル</t>
  </si>
  <si>
    <t>マチカネタロー</t>
  </si>
  <si>
    <t>ヤマニンゼファー</t>
  </si>
  <si>
    <t>シティライト</t>
  </si>
  <si>
    <t>健太郎牧場</t>
    <rPh sb="0" eb="3">
      <t>ケンタロウ</t>
    </rPh>
    <rPh sb="3" eb="5">
      <t>ボクジョウ</t>
    </rPh>
    <phoneticPr fontId="6"/>
  </si>
  <si>
    <t>マキシムトライ</t>
  </si>
  <si>
    <t>田中耕太郎</t>
    <rPh sb="2" eb="5">
      <t>コウタロウ</t>
    </rPh>
    <phoneticPr fontId="6"/>
  </si>
  <si>
    <t>ロジータ</t>
  </si>
  <si>
    <t>バースデイローズ</t>
  </si>
  <si>
    <t>エリザベスローズ</t>
  </si>
  <si>
    <t>ロードクロノス</t>
  </si>
  <si>
    <t>藤沢和雄</t>
  </si>
  <si>
    <t>シンコウラブリイ</t>
  </si>
  <si>
    <t>チェイスザウインド</t>
  </si>
  <si>
    <t>松田博資</t>
  </si>
  <si>
    <t>アンティックヴァリュー</t>
  </si>
  <si>
    <t>メジロダーウィン</t>
  </si>
  <si>
    <t>池江泰郎</t>
  </si>
  <si>
    <t>メジロオーロラ</t>
  </si>
  <si>
    <t>アーサーズフェイム</t>
  </si>
  <si>
    <t>中野隆良</t>
  </si>
  <si>
    <t>Max Beauty</t>
  </si>
  <si>
    <t>チェリープリンセス</t>
  </si>
  <si>
    <t>工藤嘉見</t>
  </si>
  <si>
    <t>エルセニョール</t>
  </si>
  <si>
    <t>チェリーコウマン</t>
  </si>
  <si>
    <t>ミヤギブレーヴ</t>
  </si>
  <si>
    <t>ダンシングブレーヴ</t>
  </si>
  <si>
    <t>キクノペガサス</t>
  </si>
  <si>
    <t>ミスマドリッド</t>
    <phoneticPr fontId="6"/>
  </si>
  <si>
    <t>牝</t>
    <phoneticPr fontId="6"/>
  </si>
  <si>
    <t>トロメオ</t>
  </si>
  <si>
    <t>シーホークヨシオカ</t>
  </si>
  <si>
    <t>ダンスダンスダンス</t>
  </si>
  <si>
    <t>心平牧場</t>
    <rPh sb="0" eb="2">
      <t>シンペイ</t>
    </rPh>
    <rPh sb="2" eb="4">
      <t>ボクジョウ</t>
    </rPh>
    <phoneticPr fontId="6"/>
  </si>
  <si>
    <t>ビワタケヒデ</t>
  </si>
  <si>
    <t>パシフィカス</t>
  </si>
  <si>
    <t>シルクバレリーナ</t>
  </si>
  <si>
    <t>中尾銑治</t>
  </si>
  <si>
    <t>モミジダンサー</t>
  </si>
  <si>
    <t>グレートサン</t>
  </si>
  <si>
    <t>クルーピアレディー</t>
  </si>
  <si>
    <t>エルフィンフェザー</t>
  </si>
  <si>
    <t>高橋祥泰</t>
  </si>
  <si>
    <t>ダイナカール</t>
  </si>
  <si>
    <t>サクラユウシュン</t>
  </si>
  <si>
    <t>ローラローラ</t>
  </si>
  <si>
    <t>ヒシレイホウ</t>
  </si>
  <si>
    <t>Dayjur</t>
  </si>
  <si>
    <t>Katies</t>
  </si>
  <si>
    <t>ホウライアカデミー</t>
  </si>
  <si>
    <t>坂田正行</t>
  </si>
  <si>
    <t>シャラースタ二</t>
  </si>
  <si>
    <t>クニノキヨコ</t>
  </si>
  <si>
    <t>アンバーシャダイ</t>
  </si>
  <si>
    <t>スイートミネルバ</t>
  </si>
  <si>
    <t>ライオネルキング</t>
  </si>
  <si>
    <t>加用正</t>
  </si>
  <si>
    <t>キンググローリアス</t>
  </si>
  <si>
    <t>グッドマイラブ</t>
  </si>
  <si>
    <t>リンデンレオ</t>
  </si>
  <si>
    <t>松永善晴</t>
  </si>
  <si>
    <t>ダハール</t>
  </si>
  <si>
    <t>ウラカワミユキ</t>
  </si>
  <si>
    <t>貴仁牧場</t>
    <rPh sb="0" eb="2">
      <t>タカヒト</t>
    </rPh>
    <rPh sb="2" eb="4">
      <t>ボクジョウ</t>
    </rPh>
    <phoneticPr fontId="6"/>
  </si>
  <si>
    <t>ダイイチダンディー</t>
  </si>
  <si>
    <t>Seeking the Gold</t>
  </si>
  <si>
    <t>プランシングバレリーナ</t>
  </si>
  <si>
    <t>ミラクルアドマイヤ</t>
  </si>
  <si>
    <t>作田誠二</t>
  </si>
  <si>
    <t>バレークイーン</t>
  </si>
  <si>
    <t>トウカイキャプテン</t>
  </si>
  <si>
    <t>松元省一</t>
  </si>
  <si>
    <t>コマンダーインチーフ</t>
  </si>
  <si>
    <t>トウカイナチュラル</t>
  </si>
  <si>
    <t>ザキング</t>
  </si>
  <si>
    <t>オノデンモモコ</t>
  </si>
  <si>
    <t>ビューティスカット</t>
  </si>
  <si>
    <t>ビューティディクテイタス</t>
  </si>
  <si>
    <t>イブキパラダイス</t>
  </si>
  <si>
    <t>中尾謙太郎</t>
  </si>
  <si>
    <t>イブキマイカグラ</t>
  </si>
  <si>
    <t>ノエシス</t>
  </si>
  <si>
    <t>ジュウベエ</t>
  </si>
  <si>
    <t>谷潔</t>
  </si>
  <si>
    <t>ミルコウジ</t>
  </si>
  <si>
    <t>ノスタルジア</t>
  </si>
  <si>
    <t>レガシーハンター</t>
  </si>
  <si>
    <t>沖芳生</t>
  </si>
  <si>
    <t>Nureyev</t>
  </si>
  <si>
    <t>スペシャルセクレタリー</t>
  </si>
  <si>
    <t>オースミメダリスト</t>
  </si>
  <si>
    <t>中尾正</t>
  </si>
  <si>
    <t>シャンハイ</t>
  </si>
  <si>
    <t>シル</t>
  </si>
  <si>
    <t>トリプルダイヤ</t>
  </si>
  <si>
    <t>高木嘉夫</t>
  </si>
  <si>
    <t>リズム</t>
  </si>
  <si>
    <t>レディークロース</t>
  </si>
  <si>
    <t>竹島牧場</t>
    <rPh sb="0" eb="2">
      <t>タケシマ</t>
    </rPh>
    <rPh sb="2" eb="4">
      <t>ボクジョウ</t>
    </rPh>
    <phoneticPr fontId="6"/>
  </si>
  <si>
    <t>ドラゴンカスケード</t>
  </si>
  <si>
    <t>Devil's Bag</t>
  </si>
  <si>
    <t>パーフェクトポイント</t>
  </si>
  <si>
    <t>サニーロベルティー</t>
  </si>
  <si>
    <t>ミオロベルティーノ</t>
  </si>
  <si>
    <t>サニースイフト</t>
  </si>
  <si>
    <t>サイレントセイバー</t>
  </si>
  <si>
    <t>佐藤全弘</t>
  </si>
  <si>
    <t>プリンセスデージー</t>
  </si>
  <si>
    <t>ゴールデンフィズ</t>
  </si>
  <si>
    <t>平井雄二</t>
  </si>
  <si>
    <t>クィーンエメラルド</t>
  </si>
  <si>
    <t>ゴールデンバード</t>
  </si>
  <si>
    <t>クリミナルタイプ</t>
  </si>
  <si>
    <t>ナリタレッドバード</t>
  </si>
  <si>
    <t>ナナヨーウォリアー</t>
  </si>
  <si>
    <t>浅見秀一</t>
  </si>
  <si>
    <t>グロウ</t>
  </si>
  <si>
    <t>ナナヨーアトラス</t>
  </si>
  <si>
    <t>テイエムシャルマン</t>
  </si>
  <si>
    <t>鹿戸明</t>
  </si>
  <si>
    <t>ステートリードン</t>
  </si>
  <si>
    <t>ユーワメルド</t>
  </si>
  <si>
    <t>シルクサンダー</t>
  </si>
  <si>
    <t>鈴木勝美</t>
  </si>
  <si>
    <t>カンパラ</t>
  </si>
  <si>
    <t>ミスピーチ</t>
  </si>
  <si>
    <t>シンディトウショウ</t>
  </si>
  <si>
    <t>鶴留明雄</t>
  </si>
  <si>
    <t>シスタートウショウ</t>
  </si>
  <si>
    <t>アカイバラ</t>
  </si>
  <si>
    <t>柄崎孝</t>
  </si>
  <si>
    <t>アサティス</t>
  </si>
  <si>
    <t>テイピイコ</t>
  </si>
  <si>
    <t>田中牧場</t>
    <rPh sb="0" eb="2">
      <t>タナカ</t>
    </rPh>
    <rPh sb="2" eb="4">
      <t>ボクジョウ</t>
    </rPh>
    <phoneticPr fontId="6"/>
  </si>
  <si>
    <t>ウォーターブランカ</t>
  </si>
  <si>
    <t>田所秀孝</t>
  </si>
  <si>
    <t>ウオーターメロディ</t>
  </si>
  <si>
    <t>トーホウドーター</t>
  </si>
  <si>
    <t>古賀史生</t>
  </si>
  <si>
    <t>スリードーター</t>
  </si>
  <si>
    <t>マイネルメッサー</t>
  </si>
  <si>
    <t>稲葉隆一</t>
  </si>
  <si>
    <t>Diesis</t>
  </si>
  <si>
    <t>Lettre d'Amour</t>
  </si>
  <si>
    <t>サラブレッドクラブ･ラフィアン</t>
    <phoneticPr fontId="6"/>
  </si>
  <si>
    <t>Larry McCreery</t>
    <phoneticPr fontId="6"/>
  </si>
  <si>
    <t>ヤマニンアリュール</t>
  </si>
  <si>
    <t>ヤマニンポリシー</t>
  </si>
  <si>
    <t>セプテンバーナイン</t>
  </si>
  <si>
    <t>スイートマルタン</t>
  </si>
  <si>
    <t>マックスキャンドゥ</t>
  </si>
  <si>
    <t>マックスドリーマー</t>
  </si>
  <si>
    <t>田所英子</t>
    <rPh sb="0" eb="2">
      <t>タドコロ</t>
    </rPh>
    <rPh sb="2" eb="4">
      <t>エイコ</t>
    </rPh>
    <phoneticPr fontId="6"/>
  </si>
  <si>
    <t>天羽牧場</t>
    <rPh sb="0" eb="1">
      <t>テン</t>
    </rPh>
    <rPh sb="1" eb="2">
      <t>ハネ</t>
    </rPh>
    <rPh sb="2" eb="4">
      <t>ボクジョウ</t>
    </rPh>
    <phoneticPr fontId="6"/>
  </si>
  <si>
    <t>プランタンシェフ</t>
  </si>
  <si>
    <t>和田正道</t>
  </si>
  <si>
    <t>アワプランタン</t>
  </si>
  <si>
    <t>ユカタビジン</t>
  </si>
  <si>
    <t>秋山雅一</t>
  </si>
  <si>
    <t>サクラユタカオー</t>
  </si>
  <si>
    <t>ターフジョイ</t>
  </si>
  <si>
    <t>タニオブザライアン</t>
  </si>
  <si>
    <t>ミラクルガール</t>
  </si>
  <si>
    <t>インターシュン</t>
  </si>
  <si>
    <t>稗田研二</t>
  </si>
  <si>
    <t>ヘクタープロテクター</t>
  </si>
  <si>
    <t>キョウエイタップ</t>
  </si>
  <si>
    <t>戸田牧場</t>
    <rPh sb="0" eb="2">
      <t>トダ</t>
    </rPh>
    <rPh sb="2" eb="4">
      <t>ボクジョウ</t>
    </rPh>
    <phoneticPr fontId="6"/>
  </si>
  <si>
    <t>パルシファル</t>
  </si>
  <si>
    <t>鈴木康弘</t>
  </si>
  <si>
    <t>ダイナフェアリー</t>
  </si>
  <si>
    <t>ジンガロ</t>
  </si>
  <si>
    <t>宗像義忠</t>
  </si>
  <si>
    <t>マガロ</t>
  </si>
  <si>
    <t>フサイチトマホーク</t>
  </si>
  <si>
    <t>ダイナチャイナ</t>
  </si>
  <si>
    <t>サンセットキス</t>
  </si>
  <si>
    <t>アフターザサン</t>
  </si>
  <si>
    <t>シャドウハンター</t>
  </si>
  <si>
    <t>ミスイエロー</t>
  </si>
  <si>
    <t>ニシノシルクロード</t>
  </si>
  <si>
    <t>松田正弘</t>
  </si>
  <si>
    <t>リアルシャダイ</t>
  </si>
  <si>
    <t>デユプリシト</t>
  </si>
  <si>
    <t>グッドジョブ</t>
  </si>
  <si>
    <t>ダイナチャイルド</t>
  </si>
  <si>
    <t>ミルズウィスパー</t>
  </si>
  <si>
    <t>レツツキツス</t>
  </si>
  <si>
    <t>ドラゴンブレイブ</t>
  </si>
  <si>
    <t>ナスノマドカ</t>
  </si>
  <si>
    <t>ゼネラルパートナー</t>
  </si>
  <si>
    <t>中竹和也</t>
  </si>
  <si>
    <t>コジンクス</t>
  </si>
  <si>
    <t>真下牧場</t>
    <rPh sb="0" eb="2">
      <t>マシモ</t>
    </rPh>
    <rPh sb="2" eb="4">
      <t>ボクジョウ</t>
    </rPh>
    <phoneticPr fontId="6"/>
  </si>
  <si>
    <t>アグネスワールド</t>
  </si>
  <si>
    <t>Danzig</t>
  </si>
  <si>
    <t>Mysteries</t>
  </si>
  <si>
    <t>渡辺孝男</t>
    <rPh sb="0" eb="2">
      <t>ワタナベ</t>
    </rPh>
    <rPh sb="2" eb="4">
      <t>タカオ</t>
    </rPh>
    <phoneticPr fontId="6"/>
  </si>
  <si>
    <t>Calumet Farm</t>
    <phoneticPr fontId="6"/>
  </si>
  <si>
    <t>スカーレットレディ</t>
  </si>
  <si>
    <t>スカーレットローズ</t>
  </si>
  <si>
    <t>サンシャワーキッス</t>
  </si>
  <si>
    <t>田中章</t>
  </si>
  <si>
    <t>ミルレーサー</t>
  </si>
  <si>
    <t>ペンタキング</t>
  </si>
  <si>
    <t>ブラックタイアフェアー</t>
  </si>
  <si>
    <t>Via</t>
  </si>
  <si>
    <t>アグネスベローナ</t>
  </si>
  <si>
    <t>Trempolino</t>
  </si>
  <si>
    <t>Line of Thunder</t>
  </si>
  <si>
    <t>フェイバード</t>
  </si>
  <si>
    <t>マイフェイバリット</t>
  </si>
  <si>
    <t>マルス</t>
  </si>
  <si>
    <t>ギャロップダイナ</t>
  </si>
  <si>
    <t>オリジナルビッド</t>
  </si>
  <si>
    <t>アドマイヤサンデー</t>
  </si>
  <si>
    <t>ムーンインディゴ</t>
  </si>
  <si>
    <t>オースミタイカン</t>
  </si>
  <si>
    <t>武宏平</t>
  </si>
  <si>
    <t>ダイナビーム</t>
  </si>
  <si>
    <t>ボーダー</t>
  </si>
  <si>
    <t>領家政蔵</t>
  </si>
  <si>
    <t>アイネスフウジン</t>
  </si>
  <si>
    <t>ランニングタレント</t>
  </si>
  <si>
    <t>1998-1999</t>
    <phoneticPr fontId="6"/>
  </si>
  <si>
    <t>チョウカイリョウガ</t>
  </si>
  <si>
    <t>ポインテッドパス</t>
  </si>
  <si>
    <t>Zafonic</t>
  </si>
  <si>
    <t>Connecting Link</t>
  </si>
  <si>
    <t>タイキトゥインクル</t>
  </si>
  <si>
    <t>伊藤正徳</t>
  </si>
  <si>
    <t>サブミッション</t>
  </si>
  <si>
    <t>タヤスエネルギー</t>
  </si>
  <si>
    <t>飯田雄三</t>
  </si>
  <si>
    <t>アサーティブプリンセス</t>
  </si>
  <si>
    <t>ヤマニンエリプス</t>
  </si>
  <si>
    <t>ヤマニンペニー</t>
  </si>
  <si>
    <t>タイキトレジャー</t>
  </si>
  <si>
    <t>Miswaki</t>
  </si>
  <si>
    <t>Royal Bride</t>
  </si>
  <si>
    <t>ダンツバクシンオー</t>
  </si>
  <si>
    <t>山内研二</t>
  </si>
  <si>
    <t>サクラバクシンオー</t>
  </si>
  <si>
    <t>エドバージ</t>
  </si>
  <si>
    <t>レディフューチャー</t>
  </si>
  <si>
    <t>アンフィニィ</t>
  </si>
  <si>
    <t>ミッドサマーデイ</t>
  </si>
  <si>
    <t>トクノクニヒト</t>
  </si>
  <si>
    <t>目野哲也</t>
  </si>
  <si>
    <t>キタノユウキ</t>
  </si>
  <si>
    <t>テンザンパーロ</t>
  </si>
  <si>
    <t>岩元市三</t>
  </si>
  <si>
    <t>Capote</t>
  </si>
  <si>
    <t>Grey Parlo</t>
  </si>
  <si>
    <t>ノーザンカピタン</t>
  </si>
  <si>
    <t>中村均</t>
  </si>
  <si>
    <t>イブンベイ</t>
  </si>
  <si>
    <t>サクラヒメカブト</t>
  </si>
  <si>
    <t>サンエムエックス</t>
  </si>
  <si>
    <t>ビワハヤヒデ</t>
  </si>
  <si>
    <t>ミスマルシゲ</t>
  </si>
  <si>
    <t>シルバーネックレス</t>
  </si>
  <si>
    <t>シルバードシルク</t>
  </si>
  <si>
    <t>シルバーサーベル</t>
  </si>
  <si>
    <t>中村好夫</t>
  </si>
  <si>
    <t>アフリート</t>
  </si>
  <si>
    <t>サマーレッド</t>
  </si>
  <si>
    <t>テッケンベル</t>
  </si>
  <si>
    <t>ファーディナンド</t>
  </si>
  <si>
    <t>ローズコトブキ</t>
  </si>
  <si>
    <t>サンエムキャンドル</t>
  </si>
  <si>
    <t>トウカイテイオー</t>
  </si>
  <si>
    <t>サンエムスピード</t>
  </si>
  <si>
    <t>ビビアンアロー</t>
  </si>
  <si>
    <t>木原一良</t>
  </si>
  <si>
    <t>リリーズブーケ</t>
  </si>
  <si>
    <t>ギャフン</t>
  </si>
  <si>
    <t>マイコマドンナ</t>
  </si>
  <si>
    <t>ブーマー</t>
  </si>
  <si>
    <t>Lycius</t>
  </si>
  <si>
    <t>ダンスチャーマー</t>
  </si>
  <si>
    <t>ブラッドオレンジ</t>
  </si>
  <si>
    <t>国枝栄</t>
  </si>
  <si>
    <t>フジキセキ</t>
  </si>
  <si>
    <t>ダイナオレンジ</t>
  </si>
  <si>
    <t>シンコウギャラント</t>
  </si>
  <si>
    <t>蛯名信広</t>
  </si>
  <si>
    <t>シンコウクイーン</t>
  </si>
  <si>
    <t>ゴッドインチーフ</t>
  </si>
  <si>
    <t>ファーガーズプロスペクト</t>
  </si>
  <si>
    <t>中西憲治</t>
    <rPh sb="0" eb="2">
      <t>ナカニシ</t>
    </rPh>
    <rPh sb="2" eb="3">
      <t>ノリ</t>
    </rPh>
    <rPh sb="3" eb="4">
      <t>オサム</t>
    </rPh>
    <phoneticPr fontId="6"/>
  </si>
  <si>
    <t>森永正志</t>
    <rPh sb="0" eb="2">
      <t>モリナガ</t>
    </rPh>
    <rPh sb="2" eb="4">
      <t>マサシ</t>
    </rPh>
    <phoneticPr fontId="6"/>
  </si>
  <si>
    <t>ナリタバクシンオー</t>
  </si>
  <si>
    <t>萱野浩二</t>
  </si>
  <si>
    <t>ベストシルバー</t>
  </si>
  <si>
    <t>アグネスショコラ</t>
  </si>
  <si>
    <t>スキーパラダイス</t>
  </si>
  <si>
    <t>マンハッタンキッズ</t>
  </si>
  <si>
    <t>Silver Hawk</t>
  </si>
  <si>
    <t>Alycette</t>
  </si>
  <si>
    <t>サクラアカネオー</t>
  </si>
  <si>
    <t>境征勝</t>
  </si>
  <si>
    <t>リビエールボレアー</t>
  </si>
  <si>
    <t>ブルーコマンダー</t>
  </si>
  <si>
    <t>伊藤修司</t>
  </si>
  <si>
    <t>ユキノローズ</t>
  </si>
  <si>
    <t>メジロジャスミン</t>
  </si>
  <si>
    <t>谷原義明</t>
  </si>
  <si>
    <t>メジロパーマー</t>
  </si>
  <si>
    <t>メジロマリア</t>
  </si>
  <si>
    <t>ニッポーローラー</t>
  </si>
  <si>
    <t>ミユキマツカゼ</t>
  </si>
  <si>
    <t>片岡牧場</t>
    <rPh sb="0" eb="2">
      <t>カタオカ</t>
    </rPh>
    <rPh sb="2" eb="4">
      <t>ボクジョウ</t>
    </rPh>
    <phoneticPr fontId="6"/>
  </si>
  <si>
    <t>シラユキヒメ</t>
  </si>
  <si>
    <t>後藤由之</t>
  </si>
  <si>
    <t>ウェイブウインド</t>
  </si>
  <si>
    <t>ビッグバード</t>
  </si>
  <si>
    <t>白井寿昭</t>
  </si>
  <si>
    <t>コミニュケーション</t>
  </si>
  <si>
    <t>フサイチミニヨン</t>
  </si>
  <si>
    <t>田原成貴</t>
  </si>
  <si>
    <t>フサイチミキオー</t>
  </si>
  <si>
    <t>高市圭二</t>
  </si>
  <si>
    <t>Kingmambo</t>
  </si>
  <si>
    <t>Nothing Sweeter</t>
  </si>
  <si>
    <t>タケショウキララ</t>
  </si>
  <si>
    <t>ベストプリンセス</t>
  </si>
  <si>
    <t>レディベローナ</t>
  </si>
  <si>
    <t>クリスマスディナー</t>
  </si>
  <si>
    <t>クリスマスローズ</t>
  </si>
  <si>
    <t>ウォーアイニー</t>
  </si>
  <si>
    <t>斎藤義美</t>
  </si>
  <si>
    <t>オペラハウス</t>
  </si>
  <si>
    <t>シャダイムーン</t>
  </si>
  <si>
    <t>タイキマフィン</t>
    <phoneticPr fontId="6"/>
  </si>
  <si>
    <t>Welsh Muffin</t>
  </si>
  <si>
    <t>マーブルシーク</t>
  </si>
  <si>
    <t>田所清広</t>
  </si>
  <si>
    <t>シマガミモンロー</t>
  </si>
  <si>
    <t>アグネスライナー</t>
  </si>
  <si>
    <t>Seattle Slew</t>
  </si>
  <si>
    <t>Lady's Secret</t>
  </si>
  <si>
    <t>ゼンノドラゴン</t>
  </si>
  <si>
    <t>坂本勝美</t>
  </si>
  <si>
    <t>Mr.Prospector</t>
  </si>
  <si>
    <t>Doubles Partner</t>
  </si>
  <si>
    <t>スリーアモーラ</t>
  </si>
  <si>
    <t>Twining</t>
  </si>
  <si>
    <t>Sweet Amora</t>
  </si>
  <si>
    <t>ワシントンゴールド</t>
  </si>
  <si>
    <t>Fairy Dancer</t>
  </si>
  <si>
    <t>ピサノサンデー</t>
  </si>
  <si>
    <t>沖芳夫</t>
  </si>
  <si>
    <t>アランヴァンナ</t>
  </si>
  <si>
    <t>エアコルサバード</t>
  </si>
  <si>
    <t>アリレイナ</t>
  </si>
  <si>
    <t>スティンガー</t>
  </si>
  <si>
    <t>美浦</t>
    <rPh sb="0" eb="2">
      <t>ミホ</t>
    </rPh>
    <phoneticPr fontId="6"/>
  </si>
  <si>
    <t>藤沢和雄</t>
    <phoneticPr fontId="6"/>
  </si>
  <si>
    <t>サンデーサイレンス</t>
    <phoneticPr fontId="6"/>
  </si>
  <si>
    <t>レガシーオブストレングス</t>
    <phoneticPr fontId="6"/>
  </si>
  <si>
    <t>吉田照哉</t>
    <rPh sb="0" eb="2">
      <t>ヨシダ</t>
    </rPh>
    <rPh sb="2" eb="3">
      <t>テル</t>
    </rPh>
    <rPh sb="3" eb="4">
      <t>ヤ</t>
    </rPh>
    <phoneticPr fontId="6"/>
  </si>
  <si>
    <t>社台ファーム</t>
    <rPh sb="0" eb="2">
      <t>シャダイ</t>
    </rPh>
    <phoneticPr fontId="6"/>
  </si>
  <si>
    <t>リプレッサー</t>
  </si>
  <si>
    <t>宗像義忠</t>
    <phoneticPr fontId="6"/>
  </si>
  <si>
    <t>ポーサー</t>
    <phoneticPr fontId="6"/>
  </si>
  <si>
    <t>フルーティマズル</t>
  </si>
  <si>
    <t>栗東</t>
    <rPh sb="0" eb="2">
      <t>リットウ</t>
    </rPh>
    <phoneticPr fontId="6"/>
  </si>
  <si>
    <t>白井寿昭</t>
    <phoneticPr fontId="6"/>
  </si>
  <si>
    <t>ホワイトマズル</t>
    <phoneticPr fontId="6"/>
  </si>
  <si>
    <t>メローフルーツ</t>
    <phoneticPr fontId="6"/>
  </si>
  <si>
    <t>ワンシンプルワード</t>
  </si>
  <si>
    <t>鶴留明雄</t>
    <phoneticPr fontId="6"/>
  </si>
  <si>
    <t>トニービン</t>
    <phoneticPr fontId="6"/>
  </si>
  <si>
    <t>ノーザンドライバー</t>
    <phoneticPr fontId="6"/>
  </si>
  <si>
    <t>アグネスパートナー</t>
  </si>
  <si>
    <t>エイリーンズモーメント</t>
  </si>
  <si>
    <t>マルダムール</t>
  </si>
  <si>
    <t>Jasmina</t>
  </si>
  <si>
    <t>メダルオブオナー</t>
  </si>
  <si>
    <t>尾形充弘</t>
  </si>
  <si>
    <t>メリオンヒル</t>
  </si>
  <si>
    <t>ロードトムキャット</t>
  </si>
  <si>
    <t>Mountain Cat</t>
  </si>
  <si>
    <t>Love Bunny</t>
  </si>
  <si>
    <t>タヤスブルーム</t>
  </si>
  <si>
    <t>ゲイロレンヌ</t>
  </si>
  <si>
    <t>サリーレ</t>
  </si>
  <si>
    <t>マリーシャンタル</t>
  </si>
  <si>
    <t>ヒシピナクル</t>
  </si>
  <si>
    <t>佐山優</t>
  </si>
  <si>
    <t>オールザモア</t>
  </si>
  <si>
    <t>ミスタイモア</t>
  </si>
  <si>
    <t>メジロオーキッド</t>
  </si>
  <si>
    <t>武邦彦</t>
  </si>
  <si>
    <t>レールデュタン</t>
  </si>
  <si>
    <t>スリリングサンデー</t>
  </si>
  <si>
    <t>ファイナルキス</t>
  </si>
  <si>
    <t>Clasiic Crown</t>
  </si>
  <si>
    <t>ドラゴンマンボ</t>
  </si>
  <si>
    <t>中尾謙太郎</t>
    <rPh sb="2" eb="5">
      <t>ケンタロウ</t>
    </rPh>
    <phoneticPr fontId="6"/>
  </si>
  <si>
    <t>ウインブルドン</t>
  </si>
  <si>
    <t>Gulch</t>
  </si>
  <si>
    <t>Passing Vice</t>
  </si>
  <si>
    <t>マチカネテルテル</t>
  </si>
  <si>
    <t>Happy Sunshine</t>
  </si>
  <si>
    <t>ラブコネクション</t>
  </si>
  <si>
    <t>プレジャーコネクション</t>
  </si>
  <si>
    <t>アラマサダンサー</t>
  </si>
  <si>
    <t>阿部新生</t>
  </si>
  <si>
    <t>アラホウトク</t>
  </si>
  <si>
    <t>リトルマロンケーキ</t>
  </si>
  <si>
    <t>音無秀孝</t>
  </si>
  <si>
    <t>レディブーン</t>
  </si>
  <si>
    <t>ツチツカズ</t>
  </si>
  <si>
    <t>成宮明光</t>
  </si>
  <si>
    <t>ウイニングチケット</t>
  </si>
  <si>
    <t>ソウセツ</t>
  </si>
  <si>
    <t>ノボマーチャン</t>
  </si>
  <si>
    <t>アロートゥヘヴン</t>
  </si>
  <si>
    <t>ブラックタキシード</t>
  </si>
  <si>
    <t>オーピーキャット</t>
  </si>
  <si>
    <t>ゴールデンフェイス</t>
  </si>
  <si>
    <t>Overnight</t>
  </si>
  <si>
    <t>ハッカイ</t>
  </si>
  <si>
    <t>サクラホクトオー</t>
  </si>
  <si>
    <t>ケイマイ</t>
  </si>
  <si>
    <t>ワカギミ</t>
  </si>
  <si>
    <t>ワカオライデン</t>
  </si>
  <si>
    <t>プリンセストリステ</t>
  </si>
  <si>
    <t>ラヴィングユー</t>
  </si>
  <si>
    <t>ブルースフォーユー</t>
  </si>
  <si>
    <t>イカヅチ</t>
  </si>
  <si>
    <t>スイートアグネス</t>
  </si>
  <si>
    <t>ドラゴンブライアン</t>
  </si>
  <si>
    <t>マダムダンサー</t>
  </si>
  <si>
    <t>フラッシュレッド</t>
  </si>
  <si>
    <t>クールスナイパー</t>
  </si>
  <si>
    <t>シャダイスピーチ</t>
  </si>
  <si>
    <t>リザーブユアハート</t>
  </si>
  <si>
    <t>Housebuster</t>
  </si>
  <si>
    <t>スペシャルアラート</t>
  </si>
  <si>
    <t>メガジュール</t>
  </si>
  <si>
    <t>小島太</t>
    <rPh sb="0" eb="2">
      <t>コジマ</t>
    </rPh>
    <rPh sb="2" eb="3">
      <t>フトシ</t>
    </rPh>
    <phoneticPr fontId="6"/>
  </si>
  <si>
    <t>Dehere</t>
  </si>
  <si>
    <t>SwanPrinces</t>
  </si>
  <si>
    <t>プロトン</t>
  </si>
  <si>
    <t>伊藤雄二</t>
    <rPh sb="0" eb="2">
      <t>イトウ</t>
    </rPh>
    <rPh sb="2" eb="4">
      <t>ユウジ</t>
    </rPh>
    <phoneticPr fontId="6"/>
  </si>
  <si>
    <t>キロフプリミエール</t>
  </si>
  <si>
    <t>カシノリファール</t>
  </si>
  <si>
    <t>山内研二</t>
    <phoneticPr fontId="6"/>
  </si>
  <si>
    <t>セッティエームシェル</t>
  </si>
  <si>
    <t>ブライテストページ</t>
    <phoneticPr fontId="6"/>
  </si>
  <si>
    <t>松田国英</t>
    <phoneticPr fontId="6"/>
  </si>
  <si>
    <t>Colonial Feir</t>
    <phoneticPr fontId="6"/>
  </si>
  <si>
    <t>Page Brouf</t>
    <phoneticPr fontId="6"/>
  </si>
  <si>
    <t>ロイフリート</t>
  </si>
  <si>
    <t>福島信晴</t>
    <rPh sb="0" eb="2">
      <t>フクシマ</t>
    </rPh>
    <rPh sb="2" eb="3">
      <t>ノブ</t>
    </rPh>
    <rPh sb="3" eb="4">
      <t>ハ</t>
    </rPh>
    <phoneticPr fontId="6"/>
  </si>
  <si>
    <t>ダイナワップス</t>
  </si>
  <si>
    <t>タニザラーイ</t>
  </si>
  <si>
    <t>栗田博憲</t>
    <phoneticPr fontId="6"/>
  </si>
  <si>
    <t>Rahy</t>
    <phoneticPr fontId="6"/>
  </si>
  <si>
    <t>ディアーミミ</t>
  </si>
  <si>
    <t>タヤスキチジツ</t>
  </si>
  <si>
    <t>マガリーダー</t>
  </si>
  <si>
    <t>ブラザータイクーン</t>
  </si>
  <si>
    <t>ビューポーダンス</t>
  </si>
  <si>
    <t>パーフェクトキス</t>
  </si>
  <si>
    <t>上原博之</t>
    <rPh sb="0" eb="2">
      <t>ウエハラ</t>
    </rPh>
    <rPh sb="2" eb="4">
      <t>ヒロユキ</t>
    </rPh>
    <phoneticPr fontId="6"/>
  </si>
  <si>
    <t>Woodman</t>
  </si>
  <si>
    <t>PalfeaRoom</t>
  </si>
  <si>
    <t>ジェイズミラクル</t>
  </si>
  <si>
    <t>アサーション</t>
  </si>
  <si>
    <t>播磨牧場</t>
    <rPh sb="0" eb="2">
      <t>ハリマ</t>
    </rPh>
    <rPh sb="2" eb="4">
      <t>ボクジョウ</t>
    </rPh>
    <phoneticPr fontId="6"/>
  </si>
  <si>
    <t>アーネストデザイア</t>
  </si>
  <si>
    <t>リストレーション</t>
  </si>
  <si>
    <t>メジロモンジュ</t>
  </si>
  <si>
    <t>リンドシェーバー</t>
  </si>
  <si>
    <t>メジロラモーヌ</t>
  </si>
  <si>
    <t>マジカルデイズ</t>
  </si>
  <si>
    <t>杉浦宏昭</t>
  </si>
  <si>
    <t>マジックショール</t>
  </si>
  <si>
    <t>ペトログリフ</t>
  </si>
  <si>
    <t>ノーザンテースト</t>
  </si>
  <si>
    <t>ラテルネ</t>
  </si>
  <si>
    <t>サンライトキセキ</t>
  </si>
  <si>
    <t>アカトンボドリーム</t>
  </si>
  <si>
    <t>グラスポンド</t>
  </si>
  <si>
    <t>Grab the Green</t>
  </si>
  <si>
    <t>ハーブブランド</t>
  </si>
  <si>
    <t>エルハーブ</t>
  </si>
  <si>
    <t>トチノニシキ</t>
  </si>
  <si>
    <t>ニシノセイリュウ</t>
  </si>
  <si>
    <t>ニシノフラワー</t>
  </si>
  <si>
    <t>ファンドリミサイル</t>
  </si>
  <si>
    <t>ファンドリポポ</t>
  </si>
  <si>
    <t>ユキダルマ</t>
  </si>
  <si>
    <t>加藤敬二</t>
  </si>
  <si>
    <t>レイホーソロン</t>
  </si>
  <si>
    <t>マイネルスペクター</t>
  </si>
  <si>
    <t>柴田政見</t>
  </si>
  <si>
    <t>Cozzene</t>
  </si>
  <si>
    <t>Forest Key</t>
  </si>
  <si>
    <t>リーガルワーク</t>
  </si>
  <si>
    <t>安田隆行</t>
  </si>
  <si>
    <t>Always Fair</t>
  </si>
  <si>
    <t>Une Galere</t>
  </si>
  <si>
    <t>ラバーズミス</t>
  </si>
  <si>
    <t>Til Forbid</t>
  </si>
  <si>
    <t>バンダムウィンベル</t>
  </si>
  <si>
    <t>二ノ宮敬</t>
  </si>
  <si>
    <t>Salt Lake</t>
  </si>
  <si>
    <t>Imp Be Nimble</t>
  </si>
  <si>
    <t>ダイワグロワール</t>
  </si>
  <si>
    <t>So Cozy</t>
  </si>
  <si>
    <t>ワイレアサンライズ</t>
  </si>
  <si>
    <t>松田国英</t>
  </si>
  <si>
    <t>Rudimentary</t>
  </si>
  <si>
    <t>Nosey</t>
  </si>
  <si>
    <t>ゼンノタンゴ</t>
  </si>
  <si>
    <t>野村彰彦</t>
  </si>
  <si>
    <t>Blanche Du Bois</t>
  </si>
  <si>
    <t>ゼンノスロー</t>
  </si>
  <si>
    <t>Pleasant Colony</t>
  </si>
  <si>
    <t>North Sider</t>
  </si>
  <si>
    <t>キンパツ</t>
  </si>
  <si>
    <t>久恒久夫</t>
  </si>
  <si>
    <t>テンカラットレディ</t>
  </si>
  <si>
    <t>ログキャビン</t>
  </si>
  <si>
    <t>Great Christine</t>
  </si>
  <si>
    <t>1999-2000</t>
    <phoneticPr fontId="6"/>
  </si>
  <si>
    <t>センターワイド</t>
  </si>
  <si>
    <t>カーネギー</t>
  </si>
  <si>
    <t>メローフルーツ</t>
  </si>
  <si>
    <t>ダイワサイレンス</t>
  </si>
  <si>
    <t>松山康久</t>
    <phoneticPr fontId="6"/>
  </si>
  <si>
    <t>バッフドオレンジ</t>
  </si>
  <si>
    <t>マイネルジェアン</t>
  </si>
  <si>
    <t>稲葉隆一</t>
    <rPh sb="0" eb="2">
      <t>イナバ</t>
    </rPh>
    <rPh sb="2" eb="4">
      <t>リュウイチ</t>
    </rPh>
    <phoneticPr fontId="6"/>
  </si>
  <si>
    <t>ニレザクラ</t>
  </si>
  <si>
    <t>トーヨータイガー</t>
  </si>
  <si>
    <t>萩原清</t>
    <rPh sb="0" eb="2">
      <t>ハギワラ</t>
    </rPh>
    <rPh sb="2" eb="3">
      <t>キヨシ</t>
    </rPh>
    <phoneticPr fontId="6"/>
  </si>
  <si>
    <t>Load at War</t>
    <phoneticPr fontId="6"/>
  </si>
  <si>
    <t>Rare Flight</t>
    <phoneticPr fontId="6"/>
  </si>
  <si>
    <t>サマーベイブ</t>
  </si>
  <si>
    <t>鈴木康弘</t>
    <phoneticPr fontId="6"/>
  </si>
  <si>
    <t>ダイナフエアリー</t>
  </si>
  <si>
    <t>アイシーサイレンス</t>
  </si>
  <si>
    <t>アイシーゴーグル</t>
  </si>
  <si>
    <t>A.P.Indy</t>
  </si>
  <si>
    <t>ディマイング</t>
  </si>
  <si>
    <t>スタンドオンエンド</t>
  </si>
  <si>
    <t>長浜博之</t>
    <rPh sb="0" eb="2">
      <t>ナガハマ</t>
    </rPh>
    <rPh sb="2" eb="4">
      <t>ヒロユキ</t>
    </rPh>
    <phoneticPr fontId="6"/>
  </si>
  <si>
    <t>エンドスウィープ</t>
  </si>
  <si>
    <t>DelawareCountry</t>
  </si>
  <si>
    <t>ギャンブルローズ</t>
  </si>
  <si>
    <t>鮫原一歩</t>
    <rPh sb="0" eb="1">
      <t>サメ</t>
    </rPh>
    <rPh sb="1" eb="2">
      <t>ハラ</t>
    </rPh>
    <rPh sb="2" eb="4">
      <t>イッポ</t>
    </rPh>
    <phoneticPr fontId="6"/>
  </si>
  <si>
    <t>デインヒル</t>
  </si>
  <si>
    <t>マイネルナトゥール</t>
  </si>
  <si>
    <t>サンダーガルチ</t>
  </si>
  <si>
    <t>CountlessTimes</t>
  </si>
  <si>
    <t>アドマイアヤジェンヌ</t>
  </si>
  <si>
    <t>松田博資</t>
    <phoneticPr fontId="6"/>
  </si>
  <si>
    <t>ダイナボンダー</t>
  </si>
  <si>
    <t>ドラゴンジェット</t>
  </si>
  <si>
    <t>中尾謙太郎</t>
    <rPh sb="0" eb="2">
      <t>ナカオ</t>
    </rPh>
    <rPh sb="2" eb="5">
      <t>ケンタロウ</t>
    </rPh>
    <phoneticPr fontId="6"/>
  </si>
  <si>
    <t>ベリシャ</t>
  </si>
  <si>
    <t>キャプテンバトラー</t>
  </si>
  <si>
    <t>タイキファイヤー</t>
  </si>
  <si>
    <t>Welsh Muffin</t>
    <phoneticPr fontId="6"/>
  </si>
  <si>
    <t>ベルグチケット</t>
  </si>
  <si>
    <t>手塚貴久</t>
    <rPh sb="0" eb="2">
      <t>テヅカ</t>
    </rPh>
    <rPh sb="2" eb="4">
      <t>タカヒサ</t>
    </rPh>
    <phoneticPr fontId="6"/>
  </si>
  <si>
    <t>ベルグストーム</t>
  </si>
  <si>
    <t>Storm Cat</t>
  </si>
  <si>
    <t>山田俊一</t>
    <rPh sb="0" eb="2">
      <t>ヤマダ</t>
    </rPh>
    <rPh sb="2" eb="4">
      <t>シュンイチ</t>
    </rPh>
    <phoneticPr fontId="6"/>
  </si>
  <si>
    <t>静内酒井牧場</t>
    <rPh sb="0" eb="2">
      <t>シズナイ</t>
    </rPh>
    <rPh sb="2" eb="4">
      <t>サカイ</t>
    </rPh>
    <rPh sb="4" eb="6">
      <t>ボクジョウ</t>
    </rPh>
    <phoneticPr fontId="6"/>
  </si>
  <si>
    <t>エアクリスティーナ</t>
  </si>
  <si>
    <t>池江泰郎</t>
    <phoneticPr fontId="6"/>
  </si>
  <si>
    <t>シークレットシェアラー</t>
  </si>
  <si>
    <t>ヨロイ</t>
  </si>
  <si>
    <t>成宮明光</t>
    <phoneticPr fontId="6"/>
  </si>
  <si>
    <t>セイキ</t>
  </si>
  <si>
    <t>シーキングバル</t>
  </si>
  <si>
    <t>岩元市三</t>
    <phoneticPr fontId="6"/>
  </si>
  <si>
    <t>Seeking the Gold</t>
    <phoneticPr fontId="6"/>
  </si>
  <si>
    <t>クールアライヴァル</t>
  </si>
  <si>
    <t>サンシャインレイ</t>
  </si>
  <si>
    <t>ゴールデンサッシュ</t>
  </si>
  <si>
    <t>イイパパ</t>
  </si>
  <si>
    <t>高松邦男</t>
    <rPh sb="0" eb="2">
      <t>タカマツ</t>
    </rPh>
    <rPh sb="2" eb="4">
      <t>クニオ</t>
    </rPh>
    <phoneticPr fontId="6"/>
  </si>
  <si>
    <t>ピットパワー</t>
  </si>
  <si>
    <t>ネオクラシック</t>
  </si>
  <si>
    <t>ホワットアリーズン</t>
  </si>
  <si>
    <t>クルーピアレディ</t>
  </si>
  <si>
    <t>エアシャカール</t>
  </si>
  <si>
    <t>森秀行</t>
    <phoneticPr fontId="6"/>
  </si>
  <si>
    <t>アイドリームドアドリーム</t>
  </si>
  <si>
    <t>ラッキーフィールド</t>
  </si>
  <si>
    <t>マクシミリアン</t>
  </si>
  <si>
    <t>ジェドゥザムール</t>
  </si>
  <si>
    <t>ミレニアムダンサー</t>
  </si>
  <si>
    <t>和田正道</t>
    <phoneticPr fontId="6"/>
  </si>
  <si>
    <t>チアズグレイス</t>
  </si>
  <si>
    <t>チアズフラワー</t>
  </si>
  <si>
    <t>北村キヨ子</t>
    <rPh sb="0" eb="2">
      <t>キタムラ</t>
    </rPh>
    <rPh sb="4" eb="5">
      <t>コ</t>
    </rPh>
    <phoneticPr fontId="6"/>
  </si>
  <si>
    <t>アトゥ</t>
  </si>
  <si>
    <t>瀬戸口勉</t>
    <rPh sb="0" eb="3">
      <t>セトグチ</t>
    </rPh>
    <rPh sb="3" eb="4">
      <t>ツトム</t>
    </rPh>
    <phoneticPr fontId="6"/>
  </si>
  <si>
    <t>タイキステラ</t>
  </si>
  <si>
    <t>Royal Bride</t>
    <phoneticPr fontId="6"/>
  </si>
  <si>
    <t>アドマイヤレース</t>
  </si>
  <si>
    <t>作田誠二</t>
    <phoneticPr fontId="6"/>
  </si>
  <si>
    <t>レース</t>
  </si>
  <si>
    <t>イデム</t>
  </si>
  <si>
    <t>大久保洋吉</t>
    <rPh sb="0" eb="3">
      <t>オオクボ</t>
    </rPh>
    <rPh sb="3" eb="5">
      <t>ヨウキチ</t>
    </rPh>
    <phoneticPr fontId="6"/>
  </si>
  <si>
    <t>Gainzer</t>
  </si>
  <si>
    <t>伸吾牧場</t>
    <rPh sb="0" eb="2">
      <t>シンゴ</t>
    </rPh>
    <rPh sb="2" eb="4">
      <t>ボクジョウ</t>
    </rPh>
    <phoneticPr fontId="6"/>
  </si>
  <si>
    <t>フサイチディコルサ</t>
  </si>
  <si>
    <t>田原成貴</t>
    <phoneticPr fontId="6"/>
  </si>
  <si>
    <t>タイシンリリイ</t>
  </si>
  <si>
    <t>アドラシオン</t>
  </si>
  <si>
    <t>渡辺栄</t>
    <phoneticPr fontId="6"/>
  </si>
  <si>
    <t>ティンバーカントリー</t>
  </si>
  <si>
    <t>カネツフルーヴ</t>
    <phoneticPr fontId="6"/>
  </si>
  <si>
    <t>山本正司</t>
    <phoneticPr fontId="6"/>
  </si>
  <si>
    <t>パラダイスクリーク</t>
  </si>
  <si>
    <t>サクラテンシ</t>
  </si>
  <si>
    <t>フサイチゼノン</t>
  </si>
  <si>
    <t>関口房朗</t>
    <rPh sb="0" eb="2">
      <t>セキグチ</t>
    </rPh>
    <rPh sb="2" eb="3">
      <t>フサ</t>
    </rPh>
    <rPh sb="3" eb="4">
      <t>ロウ</t>
    </rPh>
    <phoneticPr fontId="6"/>
  </si>
  <si>
    <t>レギュラーメンバー</t>
  </si>
  <si>
    <t>シスターソノ</t>
  </si>
  <si>
    <t>エアトゥーレ</t>
  </si>
  <si>
    <t>アグネスアラシ</t>
  </si>
  <si>
    <t>河野通文</t>
    <rPh sb="0" eb="2">
      <t>コウノ</t>
    </rPh>
    <rPh sb="2" eb="3">
      <t>ツウ</t>
    </rPh>
    <rPh sb="3" eb="4">
      <t>ブン</t>
    </rPh>
    <phoneticPr fontId="6"/>
  </si>
  <si>
    <t>メジロバンクス</t>
  </si>
  <si>
    <t>尾形充弘</t>
    <phoneticPr fontId="6"/>
  </si>
  <si>
    <t>メジロエバート</t>
  </si>
  <si>
    <t>グランパドドゥ</t>
  </si>
  <si>
    <t>スターバレリーナ</t>
  </si>
  <si>
    <t>サンデーレーシング</t>
  </si>
  <si>
    <t>ビワタイテイ</t>
  </si>
  <si>
    <t>エンドアピール</t>
  </si>
  <si>
    <t>Nany'sApeal</t>
  </si>
  <si>
    <t>金子真人ホールディングス</t>
    <rPh sb="0" eb="2">
      <t>カネコ</t>
    </rPh>
    <rPh sb="2" eb="4">
      <t>マサト</t>
    </rPh>
    <phoneticPr fontId="6"/>
  </si>
  <si>
    <t>Harry T. Mangurian Jr.</t>
  </si>
  <si>
    <t>フサイチソニック</t>
  </si>
  <si>
    <t>パッショナリアⅡ</t>
  </si>
  <si>
    <t>エピグラフ</t>
  </si>
  <si>
    <t>ViaBorhgese</t>
  </si>
  <si>
    <t>シルヴァコクピット</t>
  </si>
  <si>
    <t>安田隆行</t>
    <phoneticPr fontId="6"/>
  </si>
  <si>
    <t>パンパードスター</t>
    <phoneticPr fontId="6"/>
  </si>
  <si>
    <t>金子真人</t>
    <rPh sb="0" eb="2">
      <t>カネコ</t>
    </rPh>
    <rPh sb="2" eb="4">
      <t>マサト</t>
    </rPh>
    <phoneticPr fontId="6"/>
  </si>
  <si>
    <t>Fares Farm Inc.</t>
  </si>
  <si>
    <t>マックスドゥイット</t>
  </si>
  <si>
    <t>フォーティーナイナー</t>
  </si>
  <si>
    <t>エンドイットダーリン</t>
  </si>
  <si>
    <t>ディーオディーオ</t>
  </si>
  <si>
    <t>アンブレラ</t>
  </si>
  <si>
    <t>ゴーステディ</t>
  </si>
  <si>
    <t>ケイティーズファーズト</t>
  </si>
  <si>
    <t>マイライフスタイル</t>
  </si>
  <si>
    <t>シルクサンシャイン</t>
  </si>
  <si>
    <t>二本柳俊一</t>
    <rPh sb="0" eb="3">
      <t>ニホンヤナギ</t>
    </rPh>
    <rPh sb="3" eb="5">
      <t>シュンイチ</t>
    </rPh>
    <phoneticPr fontId="6"/>
  </si>
  <si>
    <t>サンシャインフォーエヴァー</t>
  </si>
  <si>
    <t>グロリアスサンデー</t>
  </si>
  <si>
    <t>リングレット</t>
  </si>
  <si>
    <t>ピロマティア</t>
  </si>
  <si>
    <t>Kooyonga</t>
  </si>
  <si>
    <t>ブラックジーンズ</t>
  </si>
  <si>
    <t>レディミューズ</t>
  </si>
  <si>
    <t>ロードホースクラブ</t>
  </si>
  <si>
    <t>シンコーファーム</t>
  </si>
  <si>
    <t>ラブフォーエバー</t>
  </si>
  <si>
    <t>五十嵐忠</t>
    <phoneticPr fontId="6"/>
  </si>
  <si>
    <t>ノンストップレディ</t>
  </si>
  <si>
    <t>エジード</t>
  </si>
  <si>
    <t>坂本勝美</t>
    <phoneticPr fontId="6"/>
  </si>
  <si>
    <t>Storm Cat</t>
    <phoneticPr fontId="6"/>
  </si>
  <si>
    <t>マジックナイト</t>
  </si>
  <si>
    <t>アグネスヴァーチ</t>
  </si>
  <si>
    <t>ラムタラ</t>
  </si>
  <si>
    <t>ブルティナ</t>
  </si>
  <si>
    <t>ヤマノグローリー</t>
  </si>
  <si>
    <t>相沢郁</t>
    <rPh sb="0" eb="2">
      <t>アイザワ</t>
    </rPh>
    <rPh sb="2" eb="3">
      <t>イク</t>
    </rPh>
    <phoneticPr fontId="6"/>
  </si>
  <si>
    <t>カンキョウトントン</t>
  </si>
  <si>
    <t>スギノエクセル</t>
  </si>
  <si>
    <t>浅見秀一</t>
    <phoneticPr fontId="6"/>
  </si>
  <si>
    <t>ノーザンビーム</t>
  </si>
  <si>
    <t>アドマイヤボス</t>
  </si>
  <si>
    <t>橋田満</t>
    <rPh sb="0" eb="2">
      <t>ハシダ</t>
    </rPh>
    <rPh sb="2" eb="3">
      <t>ミツル</t>
    </rPh>
    <phoneticPr fontId="6"/>
  </si>
  <si>
    <t>ベガ</t>
  </si>
  <si>
    <t>サニーサイドアップ</t>
  </si>
  <si>
    <t>サニースルー</t>
  </si>
  <si>
    <t>社台レースホース</t>
    <rPh sb="0" eb="2">
      <t>シャダイ</t>
    </rPh>
    <phoneticPr fontId="6"/>
  </si>
  <si>
    <t>ウェディングラヴ</t>
    <phoneticPr fontId="6"/>
  </si>
  <si>
    <t>ヴィジットマン</t>
  </si>
  <si>
    <t>マイネルカイザー</t>
  </si>
  <si>
    <t>中村均</t>
    <rPh sb="0" eb="2">
      <t>ナカムラ</t>
    </rPh>
    <rPh sb="2" eb="3">
      <t>キン</t>
    </rPh>
    <phoneticPr fontId="6"/>
  </si>
  <si>
    <t>サクラワイド</t>
  </si>
  <si>
    <t>アドマイヤワールド</t>
  </si>
  <si>
    <t>ジャドウォル</t>
  </si>
  <si>
    <t>ジャッカル</t>
  </si>
  <si>
    <t>森安弘昭</t>
    <rPh sb="0" eb="2">
      <t>モリヤス</t>
    </rPh>
    <rPh sb="2" eb="4">
      <t>ヒロアキ</t>
    </rPh>
    <phoneticPr fontId="6"/>
  </si>
  <si>
    <t>アーリーバード</t>
  </si>
  <si>
    <t>ライデン</t>
  </si>
  <si>
    <t>池上昌弘</t>
    <rPh sb="0" eb="2">
      <t>イケガミ</t>
    </rPh>
    <rPh sb="2" eb="4">
      <t>マサヒロ</t>
    </rPh>
    <phoneticPr fontId="6"/>
  </si>
  <si>
    <t>オシャレジョウズ</t>
  </si>
  <si>
    <t>音無秀孝</t>
    <rPh sb="0" eb="2">
      <t>オトナ</t>
    </rPh>
    <rPh sb="2" eb="4">
      <t>ヒデタカ</t>
    </rPh>
    <phoneticPr fontId="6"/>
  </si>
  <si>
    <t>ソーラーハート</t>
  </si>
  <si>
    <t>ダカールラリー</t>
  </si>
  <si>
    <t>杉浦宏昭</t>
    <phoneticPr fontId="6"/>
  </si>
  <si>
    <t>Rahy</t>
  </si>
  <si>
    <t>OuroVerde</t>
  </si>
  <si>
    <t>ニシノマンゲツ</t>
  </si>
  <si>
    <t>松田正弘</t>
    <phoneticPr fontId="6"/>
  </si>
  <si>
    <t>デュプリシト</t>
  </si>
  <si>
    <t>ロンリームーン</t>
  </si>
  <si>
    <t>沖芳夫</t>
    <rPh sb="0" eb="1">
      <t>オキ</t>
    </rPh>
    <rPh sb="1" eb="2">
      <t>ヨシ</t>
    </rPh>
    <rPh sb="2" eb="3">
      <t>オット</t>
    </rPh>
    <phoneticPr fontId="6"/>
  </si>
  <si>
    <t>ベストダンシング</t>
  </si>
  <si>
    <t>アイリッシュソング</t>
  </si>
  <si>
    <t>アイリッシュダンス</t>
  </si>
  <si>
    <t>アグネススペシャル</t>
  </si>
  <si>
    <t>フサイチヴィーナス</t>
  </si>
  <si>
    <t>カパルア</t>
  </si>
  <si>
    <t>ミホギャロップ</t>
  </si>
  <si>
    <t>パーフェクトサークル</t>
  </si>
  <si>
    <t>クールランニング</t>
  </si>
  <si>
    <t>クールセクレタリー</t>
  </si>
  <si>
    <t>エメラルドブルー</t>
    <phoneticPr fontId="6"/>
  </si>
  <si>
    <t>Barathea</t>
  </si>
  <si>
    <t>Halo's Charm</t>
    <phoneticPr fontId="6"/>
  </si>
  <si>
    <t>セミナリオ</t>
  </si>
  <si>
    <t>サクラプレステージ</t>
  </si>
  <si>
    <t>サクラクレアー</t>
  </si>
  <si>
    <t>ニホンピロニール</t>
  </si>
  <si>
    <t>ミルカレント</t>
  </si>
  <si>
    <t>エリモシルバー</t>
  </si>
  <si>
    <t>エリモシンフォニー</t>
  </si>
  <si>
    <t>マニックサンデー</t>
  </si>
  <si>
    <t>中野隆良</t>
    <phoneticPr fontId="6"/>
  </si>
  <si>
    <t>バブルプロスペクター</t>
  </si>
  <si>
    <t>マックロウ</t>
  </si>
  <si>
    <t>アンティックバリュー</t>
  </si>
  <si>
    <t>メジロジャクソン</t>
  </si>
  <si>
    <t>武邦彦</t>
    <phoneticPr fontId="6"/>
  </si>
  <si>
    <t>プリエミネンス</t>
  </si>
  <si>
    <t>伊藤圭三</t>
    <rPh sb="0" eb="2">
      <t>イトウ</t>
    </rPh>
    <rPh sb="2" eb="3">
      <t>ケイ</t>
    </rPh>
    <rPh sb="3" eb="4">
      <t>サン</t>
    </rPh>
    <phoneticPr fontId="6"/>
  </si>
  <si>
    <t>アジテーション</t>
  </si>
  <si>
    <t>トウカイオーザ</t>
  </si>
  <si>
    <t>松田省一</t>
    <rPh sb="0" eb="2">
      <t>マツダ</t>
    </rPh>
    <rPh sb="2" eb="3">
      <t>ショウ</t>
    </rPh>
    <rPh sb="3" eb="4">
      <t>イチ</t>
    </rPh>
    <phoneticPr fontId="6"/>
  </si>
  <si>
    <t>ニシノチャペル</t>
  </si>
  <si>
    <t>松永勇</t>
    <rPh sb="2" eb="3">
      <t>イサム</t>
    </rPh>
    <phoneticPr fontId="6"/>
  </si>
  <si>
    <t>サッカーボーイ</t>
  </si>
  <si>
    <t>シスターミル</t>
  </si>
  <si>
    <t>アイランドパレス</t>
  </si>
  <si>
    <t>ウィローベイ</t>
  </si>
  <si>
    <t>ダイワカーネギー</t>
  </si>
  <si>
    <t>デビルズウィスパー</t>
  </si>
  <si>
    <t>ダイイチサンデー</t>
  </si>
  <si>
    <t>ダイイチルビー</t>
  </si>
  <si>
    <t>福石牧場</t>
    <rPh sb="0" eb="2">
      <t>フクイシ</t>
    </rPh>
    <rPh sb="2" eb="4">
      <t>ボクジョウ</t>
    </rPh>
    <phoneticPr fontId="6"/>
  </si>
  <si>
    <t>バードビュー</t>
  </si>
  <si>
    <t>サクラハゴロモ</t>
  </si>
  <si>
    <t>チョウカイウエスト</t>
  </si>
  <si>
    <t>チョウカイキャロル</t>
  </si>
  <si>
    <t>アッミラーレ</t>
  </si>
  <si>
    <t>ダジルミージョリエ</t>
  </si>
  <si>
    <t>シロキタサイレンス</t>
  </si>
  <si>
    <t>加藤敬二</t>
    <phoneticPr fontId="6"/>
  </si>
  <si>
    <t>サマニベッピン</t>
  </si>
  <si>
    <t>ルナトヨウショウ</t>
    <phoneticPr fontId="6"/>
  </si>
  <si>
    <t>トウショウ牧場</t>
    <rPh sb="5" eb="7">
      <t>ボクジョウ</t>
    </rPh>
    <phoneticPr fontId="6"/>
  </si>
  <si>
    <t>フォーリアクイーン</t>
  </si>
  <si>
    <t>橋本寿正</t>
    <rPh sb="0" eb="2">
      <t>ハシモト</t>
    </rPh>
    <rPh sb="2" eb="3">
      <t>コトブキ</t>
    </rPh>
    <rPh sb="3" eb="4">
      <t>タダシ</t>
    </rPh>
    <phoneticPr fontId="6"/>
  </si>
  <si>
    <t>フォーリア</t>
  </si>
  <si>
    <t>ベルモット</t>
  </si>
  <si>
    <t>伊藤正徳</t>
    <rPh sb="0" eb="2">
      <t>イトウ</t>
    </rPh>
    <rPh sb="2" eb="3">
      <t>マサ</t>
    </rPh>
    <rPh sb="3" eb="4">
      <t>トク</t>
    </rPh>
    <phoneticPr fontId="6"/>
  </si>
  <si>
    <t>レガシーオブストレングス</t>
  </si>
  <si>
    <t>パーシステントガイ</t>
  </si>
  <si>
    <t>大江原哲</t>
    <rPh sb="0" eb="2">
      <t>オオエ</t>
    </rPh>
    <rPh sb="2" eb="3">
      <t>ハラ</t>
    </rPh>
    <rPh sb="3" eb="4">
      <t>テツ</t>
    </rPh>
    <phoneticPr fontId="6"/>
  </si>
  <si>
    <t>セントリーラス</t>
  </si>
  <si>
    <t>シェープアップ</t>
  </si>
  <si>
    <t>LifeOutThere</t>
  </si>
  <si>
    <t>デザートクイーン</t>
  </si>
  <si>
    <t>加藤修甫</t>
    <rPh sb="0" eb="2">
      <t>カトウ</t>
    </rPh>
    <rPh sb="2" eb="3">
      <t>シュウ</t>
    </rPh>
    <rPh sb="3" eb="4">
      <t>ホ</t>
    </rPh>
    <phoneticPr fontId="6"/>
  </si>
  <si>
    <t>シマノリマンド</t>
  </si>
  <si>
    <t>ヤマニンリスペクト</t>
  </si>
  <si>
    <t>ヤマニンシャレード</t>
  </si>
  <si>
    <t>タガノトニー</t>
  </si>
  <si>
    <t>藤岡範士</t>
    <rPh sb="0" eb="2">
      <t>フジオカ</t>
    </rPh>
    <rPh sb="2" eb="3">
      <t>ハン</t>
    </rPh>
    <rPh sb="3" eb="4">
      <t>シ</t>
    </rPh>
    <phoneticPr fontId="6"/>
  </si>
  <si>
    <t>スキム</t>
  </si>
  <si>
    <t>マイネルコーラス</t>
  </si>
  <si>
    <t>郷原洋行</t>
    <rPh sb="0" eb="2">
      <t>ゴウハラ</t>
    </rPh>
    <rPh sb="2" eb="3">
      <t>ヨウ</t>
    </rPh>
    <rPh sb="3" eb="4">
      <t>ユ</t>
    </rPh>
    <phoneticPr fontId="6"/>
  </si>
  <si>
    <t>マリーオーギ</t>
  </si>
  <si>
    <t>クリノトップレディ</t>
  </si>
  <si>
    <t>橋口弘次郎</t>
    <rPh sb="0" eb="2">
      <t>ハシグチ</t>
    </rPh>
    <rPh sb="2" eb="3">
      <t>コウ</t>
    </rPh>
    <rPh sb="3" eb="5">
      <t>ジロウ</t>
    </rPh>
    <phoneticPr fontId="6"/>
  </si>
  <si>
    <t>Salt Lake</t>
    <phoneticPr fontId="6"/>
  </si>
  <si>
    <t>ビーバップアルー</t>
  </si>
  <si>
    <t>ヘイアンブレーブ</t>
  </si>
  <si>
    <t>アリーウィン</t>
  </si>
  <si>
    <t>ヤマニンリアライズ</t>
  </si>
  <si>
    <t>ヤマニンフライト</t>
  </si>
  <si>
    <t>ランドスライド</t>
  </si>
  <si>
    <t>ダンシェンヌ</t>
  </si>
  <si>
    <t>マイネガイア</t>
  </si>
  <si>
    <t>マイネミレー</t>
  </si>
  <si>
    <t>メジロブレット</t>
    <phoneticPr fontId="6"/>
  </si>
  <si>
    <t>奥平真治</t>
    <rPh sb="0" eb="2">
      <t>オクヒラ</t>
    </rPh>
    <rPh sb="2" eb="4">
      <t>シンジ</t>
    </rPh>
    <phoneticPr fontId="6"/>
  </si>
  <si>
    <t>フサイチランハート</t>
  </si>
  <si>
    <t>アンシャンテ</t>
  </si>
  <si>
    <t>2000-2001</t>
    <phoneticPr fontId="6"/>
  </si>
  <si>
    <t>大矢牧場</t>
    <rPh sb="0" eb="2">
      <t>オオヤ</t>
    </rPh>
    <rPh sb="2" eb="4">
      <t>ボクジョウ</t>
    </rPh>
    <phoneticPr fontId="6"/>
  </si>
  <si>
    <t>メイショウラムセス</t>
  </si>
  <si>
    <t>メイショウヤエガキ</t>
  </si>
  <si>
    <t>フローリッドコート</t>
  </si>
  <si>
    <t>柄崎孝</t>
    <phoneticPr fontId="6"/>
  </si>
  <si>
    <t>スプリングコート</t>
  </si>
  <si>
    <t>ダガーマック</t>
  </si>
  <si>
    <t>清水利章</t>
    <rPh sb="0" eb="2">
      <t>シミズ</t>
    </rPh>
    <rPh sb="2" eb="3">
      <t>トシ</t>
    </rPh>
    <rPh sb="3" eb="4">
      <t>アキラ</t>
    </rPh>
    <phoneticPr fontId="6"/>
  </si>
  <si>
    <t>アマランスパープル</t>
  </si>
  <si>
    <t>ディープカレント</t>
  </si>
  <si>
    <t>サイレントリバー</t>
  </si>
  <si>
    <t>シルクトゥルース</t>
  </si>
  <si>
    <t>ナリタブライアン</t>
  </si>
  <si>
    <t>カチタガール</t>
  </si>
  <si>
    <t>レオバッカス</t>
  </si>
  <si>
    <t>奥平真治</t>
    <rPh sb="0" eb="2">
      <t>オクヒラ</t>
    </rPh>
    <phoneticPr fontId="6"/>
  </si>
  <si>
    <t>ショウグンエックス</t>
  </si>
  <si>
    <t>アイオーユー</t>
  </si>
  <si>
    <t>パラダイスリヴァー</t>
  </si>
  <si>
    <t>山崎彰義</t>
    <rPh sb="0" eb="2">
      <t>ヤマザキ</t>
    </rPh>
    <rPh sb="2" eb="3">
      <t>ショウ</t>
    </rPh>
    <rPh sb="3" eb="4">
      <t>ギ</t>
    </rPh>
    <phoneticPr fontId="6"/>
  </si>
  <si>
    <t>アーチェリー</t>
  </si>
  <si>
    <t>アスキットペガサス</t>
  </si>
  <si>
    <t>伊藤伸一</t>
    <rPh sb="0" eb="2">
      <t>イトウ</t>
    </rPh>
    <rPh sb="2" eb="3">
      <t>ノブ</t>
    </rPh>
    <rPh sb="3" eb="4">
      <t>イチ</t>
    </rPh>
    <phoneticPr fontId="6"/>
  </si>
  <si>
    <t>ケイエフペガサス</t>
  </si>
  <si>
    <t>ダンディーフェイス</t>
  </si>
  <si>
    <t>飯塚好次</t>
    <rPh sb="0" eb="2">
      <t>イイヅカ</t>
    </rPh>
    <rPh sb="2" eb="3">
      <t>コウ</t>
    </rPh>
    <rPh sb="3" eb="4">
      <t>ジ</t>
    </rPh>
    <phoneticPr fontId="6"/>
  </si>
  <si>
    <t>マーキーソロン</t>
  </si>
  <si>
    <t>ロゼノアール</t>
  </si>
  <si>
    <t>二ノ宮敬宇</t>
    <rPh sb="0" eb="1">
      <t>ニ</t>
    </rPh>
    <rPh sb="2" eb="3">
      <t>ミヤ</t>
    </rPh>
    <rPh sb="3" eb="4">
      <t>ケイ</t>
    </rPh>
    <rPh sb="4" eb="5">
      <t>ウ</t>
    </rPh>
    <phoneticPr fontId="6"/>
  </si>
  <si>
    <t>ローザネイ</t>
  </si>
  <si>
    <t>ダンツフレーム</t>
  </si>
  <si>
    <t>山内研二</t>
    <rPh sb="0" eb="2">
      <t>ヤマウチ</t>
    </rPh>
    <rPh sb="2" eb="4">
      <t>ケンジ</t>
    </rPh>
    <phoneticPr fontId="6"/>
  </si>
  <si>
    <t>インターピレネー</t>
  </si>
  <si>
    <t>山元哲二</t>
    <rPh sb="0" eb="2">
      <t>ヤマモト</t>
    </rPh>
    <rPh sb="2" eb="4">
      <t>テツジ</t>
    </rPh>
    <phoneticPr fontId="6"/>
  </si>
  <si>
    <t>信岡牧場</t>
    <rPh sb="0" eb="2">
      <t>ノブオカ</t>
    </rPh>
    <rPh sb="2" eb="4">
      <t>ボクジョウ</t>
    </rPh>
    <phoneticPr fontId="6"/>
  </si>
  <si>
    <t>ナリタエンデバー</t>
  </si>
  <si>
    <t>マヤノファンシー</t>
  </si>
  <si>
    <t>ノンストップラブ</t>
  </si>
  <si>
    <t>ノンストップレンディ</t>
  </si>
  <si>
    <t>エリモアテナ</t>
  </si>
  <si>
    <t>田島良保</t>
    <rPh sb="0" eb="2">
      <t>タジマ</t>
    </rPh>
    <rPh sb="2" eb="3">
      <t>リョウ</t>
    </rPh>
    <rPh sb="3" eb="4">
      <t>ホ</t>
    </rPh>
    <phoneticPr fontId="6"/>
  </si>
  <si>
    <t>エリモパッション</t>
  </si>
  <si>
    <t>ダイワルージュ</t>
  </si>
  <si>
    <t>大和商事</t>
    <rPh sb="0" eb="2">
      <t>ダイワ</t>
    </rPh>
    <rPh sb="2" eb="4">
      <t>ショウジ</t>
    </rPh>
    <phoneticPr fontId="6"/>
  </si>
  <si>
    <t>ウインクアンドキス</t>
  </si>
  <si>
    <t>リタ</t>
  </si>
  <si>
    <t>ピアノソナタ</t>
  </si>
  <si>
    <t>オトメノイノリ</t>
  </si>
  <si>
    <t>マイネルコンシャス</t>
  </si>
  <si>
    <t>グレイミスチーフ</t>
  </si>
  <si>
    <t>ベルグチェリー</t>
  </si>
  <si>
    <t>ミスキャスト</t>
  </si>
  <si>
    <t>ノースフライト</t>
  </si>
  <si>
    <t>フサイチオーレ</t>
  </si>
  <si>
    <t>森秀行</t>
    <rPh sb="1" eb="3">
      <t>ヒデユキ</t>
    </rPh>
    <phoneticPr fontId="6"/>
  </si>
  <si>
    <t>トリプルワウ</t>
  </si>
  <si>
    <t>アグネスシラヌイ</t>
  </si>
  <si>
    <t>プラチナサンデー</t>
  </si>
  <si>
    <t>マックスビューティ</t>
  </si>
  <si>
    <t>ローズバド</t>
  </si>
  <si>
    <t>橋口弘次郎</t>
    <rPh sb="0" eb="2">
      <t>ハシグチ</t>
    </rPh>
    <rPh sb="2" eb="3">
      <t>コウ</t>
    </rPh>
    <rPh sb="3" eb="4">
      <t>ジ</t>
    </rPh>
    <rPh sb="4" eb="5">
      <t>ロウ</t>
    </rPh>
    <phoneticPr fontId="6"/>
  </si>
  <si>
    <t>ロゼカラー</t>
  </si>
  <si>
    <t>パーフェクトブリス</t>
  </si>
  <si>
    <t>パーフェクトジェム</t>
  </si>
  <si>
    <t>アルメナーラ</t>
  </si>
  <si>
    <t>中竹和也</t>
    <phoneticPr fontId="6"/>
  </si>
  <si>
    <t>ダボナアンビション</t>
  </si>
  <si>
    <t>トレジャー</t>
  </si>
  <si>
    <t>シンコウラヴリイ</t>
  </si>
  <si>
    <t>シノグラフィー</t>
  </si>
  <si>
    <t>エイプリルソネット</t>
  </si>
  <si>
    <t>レディブロンド</t>
  </si>
  <si>
    <t>WindIn Her Hair</t>
    <phoneticPr fontId="6"/>
  </si>
  <si>
    <t>ローレルプリンセス</t>
  </si>
  <si>
    <t>プリンセスダンサー</t>
  </si>
  <si>
    <t>パシオンノーブル</t>
  </si>
  <si>
    <t>ココパシオン</t>
  </si>
  <si>
    <t>リブロードキャスト</t>
  </si>
  <si>
    <t>ダスクティルドーン</t>
  </si>
  <si>
    <t>前田禎</t>
    <rPh sb="0" eb="2">
      <t>マエダ</t>
    </rPh>
    <rPh sb="2" eb="3">
      <t>テイ</t>
    </rPh>
    <phoneticPr fontId="6"/>
  </si>
  <si>
    <t>ダンスインザダーク</t>
  </si>
  <si>
    <t>シルクフェラーリ</t>
  </si>
  <si>
    <t>アドマイヤリッチ</t>
  </si>
  <si>
    <t>作田誠二</t>
    <rPh sb="0" eb="2">
      <t>サクタ</t>
    </rPh>
    <rPh sb="2" eb="4">
      <t>セイジ</t>
    </rPh>
    <phoneticPr fontId="6"/>
  </si>
  <si>
    <t>ニシノマイヒメ</t>
  </si>
  <si>
    <t>タケノファンタジー</t>
  </si>
  <si>
    <t>星川薫</t>
    <rPh sb="0" eb="2">
      <t>ホシカワ</t>
    </rPh>
    <rPh sb="2" eb="3">
      <t>カオル</t>
    </rPh>
    <phoneticPr fontId="6"/>
  </si>
  <si>
    <t>タケノベルベット</t>
  </si>
  <si>
    <t>メジロベイリー</t>
  </si>
  <si>
    <t>スターリーロマンス</t>
  </si>
  <si>
    <t>ボーンキング</t>
  </si>
  <si>
    <t>マックスブライアン</t>
  </si>
  <si>
    <t>マックスロゼ</t>
  </si>
  <si>
    <t>アスクコマンダー</t>
  </si>
  <si>
    <t>エイブルカグラ</t>
  </si>
  <si>
    <t>エイシンスタンリー</t>
  </si>
  <si>
    <t>野元昭</t>
    <rPh sb="0" eb="2">
      <t>ノモト</t>
    </rPh>
    <rPh sb="2" eb="3">
      <t>アキラ</t>
    </rPh>
    <phoneticPr fontId="6"/>
  </si>
  <si>
    <t>Silver Hawk</t>
    <phoneticPr fontId="6"/>
  </si>
  <si>
    <t>PecanBayon</t>
  </si>
  <si>
    <t>ヤマニンプローサム</t>
  </si>
  <si>
    <t>ペンタイア</t>
  </si>
  <si>
    <t>アドマイヤロード</t>
  </si>
  <si>
    <t>フランクアーギュメント</t>
  </si>
  <si>
    <t>サクラフィースト</t>
  </si>
  <si>
    <t>田中清隆</t>
    <rPh sb="0" eb="2">
      <t>タナカ</t>
    </rPh>
    <rPh sb="2" eb="3">
      <t>キヨシ</t>
    </rPh>
    <rPh sb="3" eb="4">
      <t>タカシ</t>
    </rPh>
    <phoneticPr fontId="6"/>
  </si>
  <si>
    <t>サクラチヨノオー</t>
  </si>
  <si>
    <t>サクラキャンドル</t>
  </si>
  <si>
    <t>ジェフリー</t>
  </si>
  <si>
    <t>ベルオブアムハースト</t>
  </si>
  <si>
    <t>ラックインザケース</t>
  </si>
  <si>
    <t>加賀武見</t>
    <phoneticPr fontId="6"/>
  </si>
  <si>
    <t>ベストタイアップ</t>
  </si>
  <si>
    <t>ケース</t>
  </si>
  <si>
    <t>トーワディステニー</t>
    <phoneticPr fontId="6"/>
  </si>
  <si>
    <t>稲原牧場</t>
    <rPh sb="0" eb="2">
      <t>イナハラ</t>
    </rPh>
    <rPh sb="2" eb="4">
      <t>ボクジョウ</t>
    </rPh>
    <phoneticPr fontId="6"/>
  </si>
  <si>
    <t>ウィンシュナイト</t>
  </si>
  <si>
    <t>ダイヤモンドビコー</t>
  </si>
  <si>
    <t>ステラマドリッド</t>
  </si>
  <si>
    <t>エアラグーン</t>
  </si>
  <si>
    <t>スペリオルパール</t>
    <phoneticPr fontId="6"/>
  </si>
  <si>
    <t>松田博資</t>
    <rPh sb="0" eb="2">
      <t>マツダ</t>
    </rPh>
    <phoneticPr fontId="6"/>
  </si>
  <si>
    <t>アグネスゴールド</t>
  </si>
  <si>
    <t>ポエティクシーズン</t>
  </si>
  <si>
    <t>クラシッククラウン</t>
  </si>
  <si>
    <t>プラチナキャスト</t>
  </si>
  <si>
    <t>プライムステージ</t>
  </si>
  <si>
    <t>ダンツホークオー</t>
  </si>
  <si>
    <t>StraitLane</t>
  </si>
  <si>
    <t>森秀行</t>
    <rPh sb="0" eb="1">
      <t>モリ</t>
    </rPh>
    <rPh sb="1" eb="2">
      <t>ヒデ</t>
    </rPh>
    <rPh sb="2" eb="3">
      <t>ユ</t>
    </rPh>
    <phoneticPr fontId="6"/>
  </si>
  <si>
    <t>オメガパートナー</t>
  </si>
  <si>
    <t>ドッフ</t>
  </si>
  <si>
    <t>スペランツァ</t>
  </si>
  <si>
    <t>フジャブ</t>
  </si>
  <si>
    <t>エマネーション</t>
  </si>
  <si>
    <t>ビーモル</t>
  </si>
  <si>
    <t>シャイニンググラス</t>
  </si>
  <si>
    <t>大久保洋吉</t>
    <rPh sb="0" eb="3">
      <t>オオクボ</t>
    </rPh>
    <rPh sb="3" eb="4">
      <t>ヨウ</t>
    </rPh>
    <rPh sb="4" eb="5">
      <t>キチ</t>
    </rPh>
    <phoneticPr fontId="6"/>
  </si>
  <si>
    <t>シャイニンレーサー</t>
  </si>
  <si>
    <t>シャワーパーティー</t>
  </si>
  <si>
    <t>センターキュリオス</t>
  </si>
  <si>
    <t>センターライジング</t>
  </si>
  <si>
    <t>スカイハイ</t>
  </si>
  <si>
    <t>ワディア</t>
  </si>
  <si>
    <t>ビスクドール</t>
  </si>
  <si>
    <t>フェアリードール</t>
  </si>
  <si>
    <t>エーピーザショット</t>
  </si>
  <si>
    <t>ヘイローブライトン</t>
  </si>
  <si>
    <t>ブロンクス</t>
  </si>
  <si>
    <t>エアバビロン</t>
  </si>
  <si>
    <t>コニーストン</t>
  </si>
  <si>
    <t>ニシノシシオウ</t>
  </si>
  <si>
    <t>ベレロフォン</t>
  </si>
  <si>
    <t>鈴木康弘</t>
    <rPh sb="0" eb="2">
      <t>スズキ</t>
    </rPh>
    <rPh sb="2" eb="4">
      <t>ヤスヒロ</t>
    </rPh>
    <phoneticPr fontId="6"/>
  </si>
  <si>
    <t>プレッジマイワード</t>
  </si>
  <si>
    <t>ツィンクルブライド</t>
  </si>
  <si>
    <t>ベイシャン</t>
    <phoneticPr fontId="6"/>
  </si>
  <si>
    <t>バーシャ</t>
  </si>
  <si>
    <t>ローカス</t>
  </si>
  <si>
    <t>小野幸治</t>
    <rPh sb="0" eb="2">
      <t>オノ</t>
    </rPh>
    <rPh sb="2" eb="3">
      <t>コウ</t>
    </rPh>
    <rPh sb="3" eb="4">
      <t>ジ</t>
    </rPh>
    <phoneticPr fontId="6"/>
  </si>
  <si>
    <t>スターアルファ</t>
  </si>
  <si>
    <t>ロマンスフリージア</t>
  </si>
  <si>
    <t>佐々木晶</t>
    <rPh sb="0" eb="3">
      <t>ササキ</t>
    </rPh>
    <rPh sb="3" eb="4">
      <t>アキラ</t>
    </rPh>
    <phoneticPr fontId="6"/>
  </si>
  <si>
    <t>コンテッサⅡ</t>
  </si>
  <si>
    <t>ハウズトリックス</t>
  </si>
  <si>
    <t>宮徹</t>
    <rPh sb="0" eb="1">
      <t>ミヤ</t>
    </rPh>
    <rPh sb="1" eb="2">
      <t>トオル</t>
    </rPh>
    <phoneticPr fontId="6"/>
  </si>
  <si>
    <t>キトゥントリックス</t>
  </si>
  <si>
    <t>マイネルザトペック</t>
  </si>
  <si>
    <t>堀井雅広</t>
    <rPh sb="0" eb="2">
      <t>ホリイ</t>
    </rPh>
    <rPh sb="2" eb="4">
      <t>マサヒロ</t>
    </rPh>
    <phoneticPr fontId="6"/>
  </si>
  <si>
    <t>ケイローマン</t>
  </si>
  <si>
    <t>サイドワインダー</t>
  </si>
  <si>
    <t>北橋修二</t>
    <rPh sb="0" eb="2">
      <t>キタハシ</t>
    </rPh>
    <rPh sb="2" eb="4">
      <t>シュウジ</t>
    </rPh>
    <phoneticPr fontId="6"/>
  </si>
  <si>
    <t>ゴールデンジャック</t>
  </si>
  <si>
    <t>ベルオブザダンス</t>
  </si>
  <si>
    <t>坪憲章</t>
    <rPh sb="1" eb="2">
      <t>ケン</t>
    </rPh>
    <rPh sb="2" eb="3">
      <t>ショウ</t>
    </rPh>
    <phoneticPr fontId="6"/>
  </si>
  <si>
    <t>ベルカーロッタ</t>
  </si>
  <si>
    <t>ヴェルデマーレ</t>
  </si>
  <si>
    <t>グリーンポーラ</t>
  </si>
  <si>
    <t>コイントス</t>
  </si>
  <si>
    <t>レトス</t>
  </si>
  <si>
    <t>アドマイヤバレー</t>
  </si>
  <si>
    <t>シアラスダンサー</t>
  </si>
  <si>
    <t>ピンクパピヨン</t>
  </si>
  <si>
    <t>マリスターⅡ</t>
  </si>
  <si>
    <t>ストロングウィドウ</t>
  </si>
  <si>
    <t>Bold Windy</t>
    <phoneticPr fontId="6"/>
  </si>
  <si>
    <t>スパルタクス</t>
  </si>
  <si>
    <t>ゲイリームーチョ</t>
  </si>
  <si>
    <t>増本豊</t>
    <rPh sb="0" eb="2">
      <t>マスモト</t>
    </rPh>
    <rPh sb="2" eb="3">
      <t>ユタカ</t>
    </rPh>
    <phoneticPr fontId="6"/>
  </si>
  <si>
    <t>Southern Halo</t>
    <phoneticPr fontId="6"/>
  </si>
  <si>
    <t>Besame Mucho</t>
    <phoneticPr fontId="6"/>
  </si>
  <si>
    <t>ホットロッダー</t>
  </si>
  <si>
    <t>Wekiva Springs</t>
    <phoneticPr fontId="6"/>
  </si>
  <si>
    <t>TwentySecondAve</t>
  </si>
  <si>
    <t>イサオヒート</t>
  </si>
  <si>
    <t>ディスコホール</t>
  </si>
  <si>
    <t>ウインラディウス</t>
  </si>
  <si>
    <t>ジョウノマチエール</t>
  </si>
  <si>
    <t>本木牧場</t>
    <rPh sb="0" eb="2">
      <t>モトキ</t>
    </rPh>
    <rPh sb="2" eb="4">
      <t>ボクジョウ</t>
    </rPh>
    <phoneticPr fontId="6"/>
  </si>
  <si>
    <t>アンダーマイサム</t>
  </si>
  <si>
    <t>ランプロス</t>
  </si>
  <si>
    <t>テンザンセイザ</t>
  </si>
  <si>
    <t>ケイシー</t>
  </si>
  <si>
    <t>タイムトゥチェンジ</t>
  </si>
  <si>
    <t>タイムトゥダンス</t>
  </si>
  <si>
    <t>トウショウサクセス</t>
  </si>
  <si>
    <t>ヌエボトウショウ</t>
  </si>
  <si>
    <t>マイネルヘネシー</t>
  </si>
  <si>
    <t>Hennessy</t>
  </si>
  <si>
    <t>A Gal for Gordo</t>
    <phoneticPr fontId="6"/>
  </si>
  <si>
    <t>タカラサイレンス</t>
  </si>
  <si>
    <t>国枝栄</t>
    <phoneticPr fontId="6"/>
  </si>
  <si>
    <t>ミアカーラ</t>
  </si>
  <si>
    <t>イソノキセキ</t>
  </si>
  <si>
    <t>清水久雄</t>
    <rPh sb="0" eb="2">
      <t>シミズ</t>
    </rPh>
    <rPh sb="2" eb="4">
      <t>ヒサオ</t>
    </rPh>
    <phoneticPr fontId="6"/>
  </si>
  <si>
    <t>イソノルーブル</t>
  </si>
  <si>
    <t>ギャザリングダーク</t>
  </si>
  <si>
    <t>ミスタイランド</t>
  </si>
  <si>
    <t>メジロキルデア</t>
  </si>
  <si>
    <t>メジロビューティー</t>
  </si>
  <si>
    <t>山口牧場</t>
    <rPh sb="0" eb="2">
      <t>ヤマグチ</t>
    </rPh>
    <rPh sb="2" eb="4">
      <t>ボクジョウ</t>
    </rPh>
    <phoneticPr fontId="6"/>
  </si>
  <si>
    <t>アドマイヤセレクト</t>
  </si>
  <si>
    <t>ファデッタ</t>
  </si>
  <si>
    <t>サザンフィッシュ</t>
  </si>
  <si>
    <t>タヒチアンブリーズ</t>
  </si>
  <si>
    <t>ラフィカ</t>
  </si>
  <si>
    <t>ハッピーペインター</t>
  </si>
  <si>
    <t>サイレントハピネス</t>
  </si>
  <si>
    <t>サクラメガ</t>
  </si>
  <si>
    <t>レットミーセイ</t>
  </si>
  <si>
    <t>富田一幸</t>
    <rPh sb="0" eb="2">
      <t>トミタ</t>
    </rPh>
    <rPh sb="2" eb="4">
      <t>カズユキ</t>
    </rPh>
    <phoneticPr fontId="6"/>
  </si>
  <si>
    <t>ディスクジョッキー</t>
  </si>
  <si>
    <t>フレネティック</t>
  </si>
  <si>
    <t>星野忍</t>
    <rPh sb="0" eb="1">
      <t>ホシ</t>
    </rPh>
    <rPh sb="1" eb="2">
      <t>ノ</t>
    </rPh>
    <rPh sb="2" eb="3">
      <t>シノブ</t>
    </rPh>
    <phoneticPr fontId="6"/>
  </si>
  <si>
    <t>ハートレイク</t>
  </si>
  <si>
    <t>スーパーアイドル</t>
  </si>
  <si>
    <t>フィールグルービー</t>
  </si>
  <si>
    <t>プレイヤーホイール</t>
  </si>
  <si>
    <t>シルククラウン</t>
  </si>
  <si>
    <t>フェアリーユキ</t>
  </si>
  <si>
    <t>エプタコルド</t>
  </si>
  <si>
    <t>沢峰次</t>
    <rPh sb="0" eb="1">
      <t>サワ</t>
    </rPh>
    <rPh sb="1" eb="2">
      <t>ミネ</t>
    </rPh>
    <rPh sb="2" eb="3">
      <t>ジ</t>
    </rPh>
    <phoneticPr fontId="6"/>
  </si>
  <si>
    <t>フックライン</t>
  </si>
  <si>
    <t>2001-2002</t>
    <phoneticPr fontId="6"/>
  </si>
  <si>
    <t>大室牧場</t>
    <rPh sb="0" eb="2">
      <t>オオムロ</t>
    </rPh>
    <rPh sb="2" eb="4">
      <t>ボクジョウ</t>
    </rPh>
    <phoneticPr fontId="6"/>
  </si>
  <si>
    <t>エスフライト</t>
  </si>
  <si>
    <t>加藤敬二</t>
    <rPh sb="0" eb="2">
      <t>カトウ</t>
    </rPh>
    <rPh sb="2" eb="3">
      <t>ケイ</t>
    </rPh>
    <rPh sb="3" eb="4">
      <t>ニ</t>
    </rPh>
    <phoneticPr fontId="6"/>
  </si>
  <si>
    <t>アルウェン</t>
  </si>
  <si>
    <t>領家政蔵</t>
    <phoneticPr fontId="6"/>
  </si>
  <si>
    <t>アイアンビューティ</t>
  </si>
  <si>
    <t>アンドゥオール</t>
  </si>
  <si>
    <t>長浜博之</t>
    <rPh sb="0" eb="1">
      <t>ナガ</t>
    </rPh>
    <rPh sb="1" eb="2">
      <t>ハマ</t>
    </rPh>
    <rPh sb="2" eb="4">
      <t>ヒロユキ</t>
    </rPh>
    <phoneticPr fontId="6"/>
  </si>
  <si>
    <t>ベラージオ</t>
    <phoneticPr fontId="6"/>
  </si>
  <si>
    <t>高市圭二</t>
    <phoneticPr fontId="6"/>
  </si>
  <si>
    <t>ラスティックベル</t>
  </si>
  <si>
    <t>シンコーファーム</t>
    <phoneticPr fontId="6"/>
  </si>
  <si>
    <t>エリートダンサー</t>
  </si>
  <si>
    <t>アルペンウッセロ</t>
  </si>
  <si>
    <t>センターシャイネン</t>
  </si>
  <si>
    <t>マックスタムタム</t>
  </si>
  <si>
    <t>ダイイチハンサム</t>
  </si>
  <si>
    <t>安田隆行</t>
    <rPh sb="0" eb="2">
      <t>ヤスダ</t>
    </rPh>
    <rPh sb="2" eb="3">
      <t>タカシ</t>
    </rPh>
    <rPh sb="3" eb="4">
      <t>ユ</t>
    </rPh>
    <phoneticPr fontId="6"/>
  </si>
  <si>
    <t>ダイイチシガー</t>
  </si>
  <si>
    <t>テイエムライブオー</t>
  </si>
  <si>
    <t>鹿戸明</t>
    <rPh sb="0" eb="1">
      <t>シカ</t>
    </rPh>
    <rPh sb="1" eb="2">
      <t>ト</t>
    </rPh>
    <rPh sb="2" eb="3">
      <t>アキラ</t>
    </rPh>
    <phoneticPr fontId="6"/>
  </si>
  <si>
    <t>エイボン</t>
  </si>
  <si>
    <t>ウイングオブラック</t>
  </si>
  <si>
    <t>バブルウイングス</t>
  </si>
  <si>
    <t>マイネルジェム</t>
  </si>
  <si>
    <t>高橋裕</t>
    <rPh sb="0" eb="2">
      <t>タカハシ</t>
    </rPh>
    <rPh sb="2" eb="3">
      <t>ユウ</t>
    </rPh>
    <phoneticPr fontId="6"/>
  </si>
  <si>
    <t>マヤノトップガン</t>
  </si>
  <si>
    <t>ヒダカホー</t>
  </si>
  <si>
    <t>シロガネーゼ</t>
  </si>
  <si>
    <t>小桧山悟</t>
    <phoneticPr fontId="6"/>
  </si>
  <si>
    <t>マルカロマン</t>
  </si>
  <si>
    <t>ブレーヴホーラー</t>
  </si>
  <si>
    <t>飯田明弘</t>
    <rPh sb="0" eb="2">
      <t>イイダ</t>
    </rPh>
    <rPh sb="2" eb="4">
      <t>アキヒロ</t>
    </rPh>
    <phoneticPr fontId="6"/>
  </si>
  <si>
    <t>ギャロップホーラー</t>
  </si>
  <si>
    <t>ローエングリン</t>
    <phoneticPr fontId="6"/>
  </si>
  <si>
    <t>Singspiel</t>
    <phoneticPr fontId="6"/>
  </si>
  <si>
    <t>カーリング</t>
  </si>
  <si>
    <t>マイネルフレイム</t>
  </si>
  <si>
    <t>谷潔</t>
    <rPh sb="0" eb="1">
      <t>タニ</t>
    </rPh>
    <rPh sb="1" eb="2">
      <t>キヨシ</t>
    </rPh>
    <phoneticPr fontId="6"/>
  </si>
  <si>
    <t>ロングティアラ</t>
  </si>
  <si>
    <t>ベリンベルノ</t>
  </si>
  <si>
    <t>ジェネラス</t>
  </si>
  <si>
    <t>モンチッチ</t>
  </si>
  <si>
    <t>ローレルフレッシュ</t>
  </si>
  <si>
    <t>梅内忍</t>
    <rPh sb="0" eb="1">
      <t>ウメ</t>
    </rPh>
    <rPh sb="1" eb="2">
      <t>ナイ</t>
    </rPh>
    <rPh sb="2" eb="3">
      <t>シノブ</t>
    </rPh>
    <phoneticPr fontId="6"/>
  </si>
  <si>
    <t>ピルサドスキー</t>
  </si>
  <si>
    <t>ファティマ</t>
  </si>
  <si>
    <t>アドマイヤテネシー</t>
  </si>
  <si>
    <t>藤沢則雄</t>
    <rPh sb="0" eb="2">
      <t>フジサワ</t>
    </rPh>
    <rPh sb="2" eb="4">
      <t>ノリオ</t>
    </rPh>
    <phoneticPr fontId="6"/>
  </si>
  <si>
    <t>ノーブルドノール</t>
  </si>
  <si>
    <t>エアトゥルース</t>
  </si>
  <si>
    <t>エリシオ</t>
  </si>
  <si>
    <t>アグネスリベラル</t>
  </si>
  <si>
    <t>アドマイヤドン</t>
  </si>
  <si>
    <t>近藤利一</t>
    <rPh sb="0" eb="2">
      <t>コンドウ</t>
    </rPh>
    <rPh sb="2" eb="4">
      <t>リイチ</t>
    </rPh>
    <phoneticPr fontId="6"/>
  </si>
  <si>
    <t>ビーポジティブ</t>
  </si>
  <si>
    <t>ソフィーズローズ</t>
  </si>
  <si>
    <t>ローズキング</t>
  </si>
  <si>
    <t>ベリーローズ</t>
  </si>
  <si>
    <t>フラッシュウェーブ</t>
  </si>
  <si>
    <t>安田隆行</t>
    <rPh sb="0" eb="2">
      <t>ヤスダ</t>
    </rPh>
    <rPh sb="2" eb="4">
      <t>タカユキ</t>
    </rPh>
    <phoneticPr fontId="6"/>
  </si>
  <si>
    <t>プラチナウェーブ</t>
  </si>
  <si>
    <t>ナリタテンコウ</t>
  </si>
  <si>
    <t>スパークネス</t>
  </si>
  <si>
    <t>エリモマキシム</t>
  </si>
  <si>
    <t>坂口正則</t>
    <rPh sb="0" eb="2">
      <t>サカグチ</t>
    </rPh>
    <rPh sb="2" eb="3">
      <t>マサ</t>
    </rPh>
    <rPh sb="3" eb="4">
      <t>ノリ</t>
    </rPh>
    <phoneticPr fontId="6"/>
  </si>
  <si>
    <t>エリモアメジスト</t>
  </si>
  <si>
    <t>ベルグマーサ</t>
  </si>
  <si>
    <t>マーベラスサンデー</t>
  </si>
  <si>
    <t>サスガ</t>
  </si>
  <si>
    <t>ダボナアンビション</t>
    <phoneticPr fontId="6"/>
  </si>
  <si>
    <t>市川義美</t>
    <rPh sb="0" eb="2">
      <t>イチカワ</t>
    </rPh>
    <rPh sb="2" eb="4">
      <t>ヨシミ</t>
    </rPh>
    <phoneticPr fontId="6"/>
  </si>
  <si>
    <t>千代田牧場</t>
    <rPh sb="0" eb="3">
      <t>チヨダ</t>
    </rPh>
    <rPh sb="3" eb="5">
      <t>ボクジョウ</t>
    </rPh>
    <phoneticPr fontId="6"/>
  </si>
  <si>
    <t>トリプレックス</t>
  </si>
  <si>
    <t>角居勝彦</t>
    <rPh sb="0" eb="1">
      <t>ツノ</t>
    </rPh>
    <rPh sb="1" eb="2">
      <t>イ</t>
    </rPh>
    <rPh sb="2" eb="4">
      <t>カツヒコ</t>
    </rPh>
    <phoneticPr fontId="6"/>
  </si>
  <si>
    <t>エメラルドアイル</t>
  </si>
  <si>
    <t>カラフルトーク</t>
  </si>
  <si>
    <t>シングライクトーク</t>
  </si>
  <si>
    <t>マチカネアカツキ</t>
  </si>
  <si>
    <t>ノースオブダンジグ</t>
  </si>
  <si>
    <t>細川益男</t>
    <rPh sb="0" eb="2">
      <t>ホソカワ</t>
    </rPh>
    <rPh sb="2" eb="4">
      <t>マスオ</t>
    </rPh>
    <phoneticPr fontId="6"/>
  </si>
  <si>
    <t>クドウファーム</t>
    <phoneticPr fontId="6"/>
  </si>
  <si>
    <t>シークレットボーイ</t>
  </si>
  <si>
    <t>レースウィング</t>
  </si>
  <si>
    <t>藤沢和雄</t>
    <rPh sb="0" eb="2">
      <t>フジサワ</t>
    </rPh>
    <rPh sb="2" eb="4">
      <t>カズオ</t>
    </rPh>
    <phoneticPr fontId="6"/>
  </si>
  <si>
    <t>バブルガムフェロー</t>
  </si>
  <si>
    <t>ヒシマグナム</t>
  </si>
  <si>
    <t>佐山優</t>
    <phoneticPr fontId="6"/>
  </si>
  <si>
    <t>ヒシナタリー</t>
  </si>
  <si>
    <t>エアバドゥ</t>
  </si>
  <si>
    <t>モビーディック</t>
  </si>
  <si>
    <t>スウェアトゥゴッド</t>
  </si>
  <si>
    <t>山本正司</t>
    <rPh sb="0" eb="2">
      <t>ヤマモト</t>
    </rPh>
    <rPh sb="2" eb="4">
      <t>ショウジ</t>
    </rPh>
    <phoneticPr fontId="6"/>
  </si>
  <si>
    <t>ジェドゥーザムール</t>
  </si>
  <si>
    <t>レリックレーヌ</t>
  </si>
  <si>
    <t>カフェドフランス</t>
  </si>
  <si>
    <t>チョウカイフライト</t>
  </si>
  <si>
    <t>アドマイヤセラヴィ</t>
  </si>
  <si>
    <t>トニーディアマンテ</t>
  </si>
  <si>
    <t>ケイウーマン</t>
  </si>
  <si>
    <t>ビワパシフィカス</t>
  </si>
  <si>
    <t>ブリガドーン</t>
  </si>
  <si>
    <t>小西一男</t>
    <rPh sb="0" eb="2">
      <t>コニシ</t>
    </rPh>
    <rPh sb="2" eb="4">
      <t>カズオ</t>
    </rPh>
    <phoneticPr fontId="6"/>
  </si>
  <si>
    <t>メインスルー</t>
  </si>
  <si>
    <t>プライムモーメント</t>
  </si>
  <si>
    <t>スペシャルサンデー</t>
    <phoneticPr fontId="6"/>
  </si>
  <si>
    <t>ロイヤルパートナー</t>
  </si>
  <si>
    <t>ダンスパートナー</t>
  </si>
  <si>
    <t>Mr.Prospector</t>
    <phoneticPr fontId="6"/>
  </si>
  <si>
    <t>Golden Pond</t>
  </si>
  <si>
    <t>Nakamura Chikusan</t>
    <phoneticPr fontId="6"/>
  </si>
  <si>
    <t>エリモシャイニー</t>
  </si>
  <si>
    <t>エリモシック</t>
  </si>
  <si>
    <t>ロイヤルサクセサー</t>
  </si>
  <si>
    <t>松田国英</t>
    <rPh sb="0" eb="2">
      <t>マツダ</t>
    </rPh>
    <rPh sb="2" eb="3">
      <t>クニ</t>
    </rPh>
    <rPh sb="3" eb="4">
      <t>エイ</t>
    </rPh>
    <phoneticPr fontId="6"/>
  </si>
  <si>
    <t>Only Royale</t>
  </si>
  <si>
    <t>ネオマエストロ</t>
  </si>
  <si>
    <t>イージーマインド</t>
  </si>
  <si>
    <t>リバレイトハート</t>
  </si>
  <si>
    <t>プリンセスメール</t>
  </si>
  <si>
    <t>バンドレラ</t>
  </si>
  <si>
    <t>安田隆良</t>
    <rPh sb="0" eb="2">
      <t>ヤスダ</t>
    </rPh>
    <rPh sb="2" eb="4">
      <t>タカヨシ</t>
    </rPh>
    <phoneticPr fontId="6"/>
  </si>
  <si>
    <t>パンパードスター</t>
  </si>
  <si>
    <t>ダンツカガヤキ</t>
  </si>
  <si>
    <t>タマモクロス</t>
  </si>
  <si>
    <t>スイートニース</t>
  </si>
  <si>
    <t>ボールドブライアン</t>
  </si>
  <si>
    <t>シジェームサン</t>
  </si>
  <si>
    <t>ザプレイヤー</t>
  </si>
  <si>
    <t>アリースノー</t>
  </si>
  <si>
    <t>杉田商店</t>
    <rPh sb="0" eb="2">
      <t>スギタ</t>
    </rPh>
    <rPh sb="2" eb="3">
      <t>ショウ</t>
    </rPh>
    <rPh sb="3" eb="4">
      <t>テン</t>
    </rPh>
    <phoneticPr fontId="6"/>
  </si>
  <si>
    <t>ピタゴラス</t>
  </si>
  <si>
    <t>コマチエクスプレス</t>
  </si>
  <si>
    <t>ベア</t>
  </si>
  <si>
    <t>パルフェアムール</t>
  </si>
  <si>
    <t>アドマイヤマックス</t>
  </si>
  <si>
    <t>ダイナシュート</t>
  </si>
  <si>
    <t>ナイススピードワン</t>
  </si>
  <si>
    <t>Phone Trick</t>
  </si>
  <si>
    <t>インファチュエイト</t>
  </si>
  <si>
    <t>コンフィチュール</t>
  </si>
  <si>
    <t>瀬戸口勉</t>
    <rPh sb="0" eb="3">
      <t>セトグチ</t>
    </rPh>
    <rPh sb="3" eb="4">
      <t>ベン</t>
    </rPh>
    <phoneticPr fontId="6"/>
  </si>
  <si>
    <t>モノポール</t>
  </si>
  <si>
    <t>エルレイナ</t>
  </si>
  <si>
    <t>ロードミラクル</t>
  </si>
  <si>
    <t>ジュピターズジャズ</t>
  </si>
  <si>
    <t>ミラクルラブ</t>
  </si>
  <si>
    <t>アンブローシア</t>
  </si>
  <si>
    <t>ファビラスキャット</t>
  </si>
  <si>
    <t>ファビラスラフイン</t>
    <phoneticPr fontId="6"/>
  </si>
  <si>
    <t>ダイイチサザン</t>
  </si>
  <si>
    <t>ダイイチリカー</t>
  </si>
  <si>
    <t>リミットレスビッド</t>
  </si>
  <si>
    <t>加用正</t>
    <rPh sb="0" eb="1">
      <t>カ</t>
    </rPh>
    <rPh sb="1" eb="2">
      <t>ヨウ</t>
    </rPh>
    <rPh sb="2" eb="3">
      <t>タダシ</t>
    </rPh>
    <phoneticPr fontId="6"/>
  </si>
  <si>
    <t>エイプリルバード</t>
  </si>
  <si>
    <t>松元茂樹</t>
    <rPh sb="0" eb="2">
      <t>マツモト</t>
    </rPh>
    <rPh sb="2" eb="4">
      <t>シゲキ</t>
    </rPh>
    <phoneticPr fontId="6"/>
  </si>
  <si>
    <t>トーヨーサイレンス</t>
  </si>
  <si>
    <t>サンダードーム</t>
  </si>
  <si>
    <t>クライスレリアーナ</t>
  </si>
  <si>
    <t>ウインシュトラール</t>
  </si>
  <si>
    <t>Accuse</t>
  </si>
  <si>
    <t>ソングフォーミー</t>
  </si>
  <si>
    <t>Gone West</t>
  </si>
  <si>
    <t>My Song for You</t>
  </si>
  <si>
    <t>ビワワールド</t>
  </si>
  <si>
    <t>浜田光正</t>
    <rPh sb="0" eb="2">
      <t>ハマダ</t>
    </rPh>
    <rPh sb="2" eb="4">
      <t>ミツマサ</t>
    </rPh>
    <phoneticPr fontId="6"/>
  </si>
  <si>
    <t>ビワハイジ</t>
  </si>
  <si>
    <t>ダーリンキスミー</t>
  </si>
  <si>
    <t>ブライトサンディー</t>
  </si>
  <si>
    <t>特捜フジ</t>
    <rPh sb="0" eb="2">
      <t>トクソウ</t>
    </rPh>
    <phoneticPr fontId="6"/>
  </si>
  <si>
    <t>サクラファラオー</t>
  </si>
  <si>
    <t>サクラローレル</t>
  </si>
  <si>
    <t>エルフランド</t>
  </si>
  <si>
    <t>メジログリーン</t>
  </si>
  <si>
    <t>ニシノシェル</t>
  </si>
  <si>
    <t>保田一隆</t>
    <rPh sb="0" eb="2">
      <t>ヤスダ</t>
    </rPh>
    <rPh sb="2" eb="4">
      <t>カズタカ</t>
    </rPh>
    <phoneticPr fontId="6"/>
  </si>
  <si>
    <t>エアファイア</t>
  </si>
  <si>
    <t>シャダイチャッター</t>
  </si>
  <si>
    <t>ニシノキンタロウ</t>
  </si>
  <si>
    <t>インフィオラーレ</t>
    <phoneticPr fontId="6"/>
  </si>
  <si>
    <t>松元省一</t>
    <rPh sb="0" eb="2">
      <t>マツモト</t>
    </rPh>
    <phoneticPr fontId="6"/>
  </si>
  <si>
    <t>フラワーパーク</t>
  </si>
  <si>
    <t>サムライワールド</t>
  </si>
  <si>
    <t>矢野進</t>
    <rPh sb="0" eb="2">
      <t>ヤノ</t>
    </rPh>
    <rPh sb="2" eb="3">
      <t>ススム</t>
    </rPh>
    <phoneticPr fontId="6"/>
  </si>
  <si>
    <t>Auriette</t>
  </si>
  <si>
    <t>ストロンググレアー</t>
  </si>
  <si>
    <t>元石孝昭</t>
    <rPh sb="0" eb="1">
      <t>モト</t>
    </rPh>
    <rPh sb="1" eb="2">
      <t>イシ</t>
    </rPh>
    <rPh sb="2" eb="4">
      <t>タカアキ</t>
    </rPh>
    <phoneticPr fontId="6"/>
  </si>
  <si>
    <t>メジロクインシー</t>
  </si>
  <si>
    <t>メジロフルマー</t>
  </si>
  <si>
    <t>サルトリア</t>
  </si>
  <si>
    <t>ファッションショー</t>
  </si>
  <si>
    <t>チアズシュタルク</t>
  </si>
  <si>
    <t>北村キヨ子</t>
    <phoneticPr fontId="6"/>
  </si>
  <si>
    <t>ナカノファーム</t>
    <phoneticPr fontId="6"/>
  </si>
  <si>
    <t>フサイチイチロー</t>
  </si>
  <si>
    <t>シャンクシー</t>
  </si>
  <si>
    <t>マイネルスタード</t>
  </si>
  <si>
    <t>マイネアリーナ</t>
  </si>
  <si>
    <t>トーセンハミング</t>
  </si>
  <si>
    <t>稗田研二</t>
    <phoneticPr fontId="6"/>
  </si>
  <si>
    <t>トラストトゲピー</t>
  </si>
  <si>
    <t>ミスクラブアップル</t>
  </si>
  <si>
    <t>ダンツヒルズ</t>
  </si>
  <si>
    <t>カンブリアンヒルズ</t>
  </si>
  <si>
    <t>ウイングロリア</t>
  </si>
  <si>
    <t>ニフティニース</t>
  </si>
  <si>
    <t>カデンツァ</t>
  </si>
  <si>
    <t>タガノコウテイ</t>
  </si>
  <si>
    <t>岩元市三</t>
    <rPh sb="0" eb="2">
      <t>イワモト</t>
    </rPh>
    <rPh sb="2" eb="3">
      <t>イチ</t>
    </rPh>
    <rPh sb="3" eb="4">
      <t>サン</t>
    </rPh>
    <phoneticPr fontId="6"/>
  </si>
  <si>
    <t>ワンスウエド</t>
    <phoneticPr fontId="6"/>
  </si>
  <si>
    <t>ヤマニンセラフィム</t>
  </si>
  <si>
    <t>ヤマニンパラダイス</t>
  </si>
  <si>
    <t>土井肇</t>
    <rPh sb="0" eb="2">
      <t>ドイ</t>
    </rPh>
    <rPh sb="2" eb="3">
      <t>ハジメ</t>
    </rPh>
    <phoneticPr fontId="6"/>
  </si>
  <si>
    <t>錦岡牧場</t>
    <rPh sb="0" eb="1">
      <t>ニシキ</t>
    </rPh>
    <rPh sb="1" eb="2">
      <t>オカ</t>
    </rPh>
    <rPh sb="2" eb="4">
      <t>ボクジョウ</t>
    </rPh>
    <phoneticPr fontId="6"/>
  </si>
  <si>
    <t>ニシノライメイ</t>
  </si>
  <si>
    <t>ビッグロジック</t>
  </si>
  <si>
    <t>オールフォーロンドン</t>
  </si>
  <si>
    <t>カレンバレリーナ</t>
  </si>
  <si>
    <t>スターエルドラード</t>
  </si>
  <si>
    <t>Electric Society</t>
  </si>
  <si>
    <t>新木鈴子</t>
    <rPh sb="0" eb="2">
      <t>アラキ</t>
    </rPh>
    <rPh sb="2" eb="4">
      <t>スズコ</t>
    </rPh>
    <phoneticPr fontId="6"/>
  </si>
  <si>
    <t>Morven Stud Ltd</t>
    <phoneticPr fontId="6"/>
  </si>
  <si>
    <t>アグネスプロトン</t>
  </si>
  <si>
    <t>アグネスフローラ</t>
  </si>
  <si>
    <t>ジェシカ</t>
  </si>
  <si>
    <t>セシルカット</t>
  </si>
  <si>
    <t>ファイトブライアン</t>
  </si>
  <si>
    <t>ファイトガリバー</t>
  </si>
  <si>
    <t>アフレイタス</t>
  </si>
  <si>
    <t>リボーズシークレット</t>
  </si>
  <si>
    <t>コナウインド</t>
  </si>
  <si>
    <t>フサイチコンコルド</t>
  </si>
  <si>
    <t>クラフテイワイフ</t>
    <phoneticPr fontId="6"/>
  </si>
  <si>
    <t>アグネスプラネット</t>
  </si>
  <si>
    <t>アイディアルカット</t>
  </si>
  <si>
    <t>クリアカット</t>
  </si>
  <si>
    <t>エアマーティン</t>
  </si>
  <si>
    <t>サクラアンジェリカ</t>
  </si>
  <si>
    <t>タニノカプリース</t>
  </si>
  <si>
    <t>タニノルミエール</t>
  </si>
  <si>
    <t>タイガーカフェ</t>
  </si>
  <si>
    <t>セトフローリアンⅡ</t>
  </si>
  <si>
    <t>西川光一</t>
    <rPh sb="0" eb="2">
      <t>ニシカワ</t>
    </rPh>
    <rPh sb="2" eb="4">
      <t>コウイチ</t>
    </rPh>
    <phoneticPr fontId="6"/>
  </si>
  <si>
    <t>スターキングマン</t>
  </si>
  <si>
    <t>Princesse Timide</t>
  </si>
  <si>
    <t>クリックヒア</t>
  </si>
  <si>
    <t>ニュースヴァリュー</t>
  </si>
  <si>
    <t>マイネルアムンゼン</t>
  </si>
  <si>
    <t>田中清隆</t>
    <rPh sb="0" eb="2">
      <t>タナカ</t>
    </rPh>
    <rPh sb="2" eb="4">
      <t>キヨタカ</t>
    </rPh>
    <phoneticPr fontId="6"/>
  </si>
  <si>
    <t>ディスカバリーベイ</t>
  </si>
  <si>
    <t>Star of The River</t>
  </si>
  <si>
    <t>ロココスタイル</t>
  </si>
  <si>
    <t>リゼルヴァ</t>
  </si>
  <si>
    <t>シェリーザ</t>
  </si>
  <si>
    <t>メジロジョーンズ</t>
  </si>
  <si>
    <t>モノポライザー</t>
  </si>
  <si>
    <t>安徳義則</t>
    <rPh sb="0" eb="1">
      <t>ヤス</t>
    </rPh>
    <rPh sb="1" eb="2">
      <t>トク</t>
    </rPh>
    <rPh sb="2" eb="4">
      <t>ヨシノリ</t>
    </rPh>
    <phoneticPr fontId="6"/>
  </si>
  <si>
    <t>ロクスリー</t>
  </si>
  <si>
    <t>La Confidence</t>
  </si>
  <si>
    <t>テイエムヒカリオー</t>
  </si>
  <si>
    <t>サイレントケイ</t>
  </si>
  <si>
    <t>マイネルリバティー</t>
  </si>
  <si>
    <t>スターオブコジーン</t>
  </si>
  <si>
    <t>リバーラス</t>
  </si>
  <si>
    <t>クードヴァン</t>
  </si>
  <si>
    <t>ゴッドウィンド</t>
  </si>
  <si>
    <t>坂口正大</t>
    <phoneticPr fontId="6"/>
  </si>
  <si>
    <t>プラネットダンス</t>
  </si>
  <si>
    <t>石毛善彦</t>
    <rPh sb="0" eb="2">
      <t>イシゲ</t>
    </rPh>
    <rPh sb="2" eb="4">
      <t>ヨシヒコ</t>
    </rPh>
    <phoneticPr fontId="6"/>
  </si>
  <si>
    <t>ローレルファイター</t>
  </si>
  <si>
    <t>南井克巳</t>
    <rPh sb="0" eb="1">
      <t>ミナミ</t>
    </rPh>
    <rPh sb="1" eb="2">
      <t>イ</t>
    </rPh>
    <rPh sb="2" eb="4">
      <t>カツミ</t>
    </rPh>
    <phoneticPr fontId="6"/>
  </si>
  <si>
    <t>マグニテュード</t>
  </si>
  <si>
    <t>カツミエコー</t>
  </si>
  <si>
    <t>2002-2003</t>
    <phoneticPr fontId="6"/>
  </si>
  <si>
    <t>大熊牧場</t>
    <rPh sb="0" eb="2">
      <t>オオクマ</t>
    </rPh>
    <rPh sb="2" eb="4">
      <t>ボクジョウ</t>
    </rPh>
    <phoneticPr fontId="6"/>
  </si>
  <si>
    <t>イブキペルセウス</t>
  </si>
  <si>
    <t>イブキパーシヴ</t>
  </si>
  <si>
    <t>シルクインペリアル</t>
  </si>
  <si>
    <t>シルクフェニックス</t>
  </si>
  <si>
    <t>マイネルエクソン</t>
  </si>
  <si>
    <t>田村康仁</t>
  </si>
  <si>
    <t>Skip Away</t>
  </si>
  <si>
    <t>Degenerate Gal</t>
  </si>
  <si>
    <t>シルクリアライズ</t>
  </si>
  <si>
    <t>大久保正陽</t>
  </si>
  <si>
    <t>センターレイナ</t>
  </si>
  <si>
    <t>マイネヴィアーレ</t>
  </si>
  <si>
    <t>柴田光陽</t>
  </si>
  <si>
    <t>ノーザンドライバー</t>
  </si>
  <si>
    <t>シルクビューティー</t>
  </si>
  <si>
    <t>シルクトパーズ</t>
  </si>
  <si>
    <t>マイネルウィズダム</t>
  </si>
  <si>
    <t>清水利章</t>
  </si>
  <si>
    <t>サンシャック</t>
  </si>
  <si>
    <t>タカラテンシヨウ</t>
  </si>
  <si>
    <t>シルクチャンピオン</t>
  </si>
  <si>
    <t>鮫島一歩</t>
  </si>
  <si>
    <t>ヒシアリダー</t>
  </si>
  <si>
    <t>ビワカレン</t>
  </si>
  <si>
    <t>ラピュセル</t>
  </si>
  <si>
    <t>ミステリアスアート</t>
  </si>
  <si>
    <t>ボレロ</t>
  </si>
  <si>
    <t>マルロス</t>
  </si>
  <si>
    <t>ジェイドカグラ</t>
    <phoneticPr fontId="6"/>
  </si>
  <si>
    <t>シャダイカグラ</t>
  </si>
  <si>
    <t>ドンカルロス</t>
  </si>
  <si>
    <t>ソルティーレディー</t>
  </si>
  <si>
    <t>マイネルエーアスト</t>
  </si>
  <si>
    <t>シルヴァーエンディング</t>
  </si>
  <si>
    <t>コスモプルミエ</t>
  </si>
  <si>
    <t>プログラミング</t>
  </si>
  <si>
    <t>ケロメロ</t>
  </si>
  <si>
    <t>ミルフィオリ</t>
  </si>
  <si>
    <t>マイネルジャイロ</t>
  </si>
  <si>
    <t>須貝彦三</t>
  </si>
  <si>
    <t>ロイヤルタッチ</t>
  </si>
  <si>
    <t>ナビゲーター</t>
  </si>
  <si>
    <t>ダイイチサイレンス</t>
    <phoneticPr fontId="6"/>
  </si>
  <si>
    <t>昆貢</t>
    <rPh sb="0" eb="1">
      <t>コン</t>
    </rPh>
    <rPh sb="1" eb="2">
      <t>ミツグ</t>
    </rPh>
    <phoneticPr fontId="6"/>
  </si>
  <si>
    <t>ダンシングオン</t>
  </si>
  <si>
    <t>ダンシングキイ</t>
  </si>
  <si>
    <t>ワイアットアープ</t>
  </si>
  <si>
    <t>フェスティブスカイ</t>
  </si>
  <si>
    <t>ヴィンテージポート</t>
  </si>
  <si>
    <t>エリモトップスター</t>
  </si>
  <si>
    <t>アマビリータ</t>
  </si>
  <si>
    <t>アドマイヤロイヤル</t>
  </si>
  <si>
    <t>キャッチザゴールド</t>
  </si>
  <si>
    <t>オレンジボウル</t>
  </si>
  <si>
    <t>オレンジピール</t>
  </si>
  <si>
    <t>ベルグポルカ</t>
  </si>
  <si>
    <t>飯塚好次</t>
  </si>
  <si>
    <t>アドマイヤグルーヴ</t>
  </si>
  <si>
    <t>橋田満</t>
  </si>
  <si>
    <t>エアグルーヴ</t>
  </si>
  <si>
    <t>ドリームパートナー</t>
  </si>
  <si>
    <t>大久保洋吉</t>
  </si>
  <si>
    <t>シルクコジーン</t>
  </si>
  <si>
    <t>Bound to Dance</t>
  </si>
  <si>
    <t>パドカトル</t>
  </si>
  <si>
    <t>長浜博之</t>
  </si>
  <si>
    <t>エルフィン</t>
  </si>
  <si>
    <t>ザッツザプレンティ</t>
  </si>
  <si>
    <t>橋口弘次郎</t>
  </si>
  <si>
    <t>ゼンノロブロイ</t>
  </si>
  <si>
    <t>ローミンレイチェル</t>
  </si>
  <si>
    <t>大迫久美子</t>
    <rPh sb="0" eb="2">
      <t>オオサコ</t>
    </rPh>
    <rPh sb="2" eb="5">
      <t>クミコ</t>
    </rPh>
    <phoneticPr fontId="6"/>
  </si>
  <si>
    <t>白老ファーム</t>
    <rPh sb="0" eb="2">
      <t>シラオイ</t>
    </rPh>
    <phoneticPr fontId="6"/>
  </si>
  <si>
    <t>シャイニンブルー</t>
  </si>
  <si>
    <t>大根田裕之</t>
  </si>
  <si>
    <t>ラヴァフロウ</t>
  </si>
  <si>
    <t>河野通文</t>
  </si>
  <si>
    <t>ダイタクアズミット</t>
  </si>
  <si>
    <t>スプリングネヴァー</t>
  </si>
  <si>
    <t>キーファクター</t>
  </si>
  <si>
    <t>シェリール</t>
  </si>
  <si>
    <t>ワンダーボーイ</t>
  </si>
  <si>
    <t>プレミアムメンバー</t>
  </si>
  <si>
    <t>プレミアムショール</t>
  </si>
  <si>
    <t>ナインミューズ</t>
  </si>
  <si>
    <t>タイキシャトル</t>
  </si>
  <si>
    <t>リリオ</t>
  </si>
  <si>
    <t>ブリッソモ</t>
  </si>
  <si>
    <t>Holy Bull</t>
  </si>
  <si>
    <t>Painted Pink</t>
  </si>
  <si>
    <t>ロードアルティマ</t>
  </si>
  <si>
    <t>Secrettame</t>
  </si>
  <si>
    <t>クルスタードラック</t>
  </si>
  <si>
    <t>シーズアチャンス</t>
  </si>
  <si>
    <t>デュエリスト</t>
  </si>
  <si>
    <t>エミネントガール</t>
  </si>
  <si>
    <t>カイザーワルツ</t>
  </si>
  <si>
    <t>角居勝彦</t>
  </si>
  <si>
    <t>King of Kings</t>
  </si>
  <si>
    <t>Viva Zapata</t>
  </si>
  <si>
    <t>シュペリユール</t>
  </si>
  <si>
    <t>ファビラスラフイン</t>
  </si>
  <si>
    <t>プルーフオブラヴ</t>
  </si>
  <si>
    <t>ページプルーフ</t>
  </si>
  <si>
    <t>ステラマリス</t>
    <phoneticPr fontId="6"/>
  </si>
  <si>
    <t>フジクロカミ</t>
  </si>
  <si>
    <t>フォーラム</t>
  </si>
  <si>
    <t>グロリアスウェイ</t>
  </si>
  <si>
    <t>カッティングウェイ</t>
  </si>
  <si>
    <t>アグネスリステア</t>
  </si>
  <si>
    <t>エイシンバンワート</t>
  </si>
  <si>
    <t>坂口正則</t>
  </si>
  <si>
    <t>Green Heights</t>
  </si>
  <si>
    <t>レコードブレイカー</t>
  </si>
  <si>
    <t>パワフルレデイ</t>
  </si>
  <si>
    <t>サンエムウラノス</t>
  </si>
  <si>
    <t>ウォーニング</t>
  </si>
  <si>
    <t>ノーノーネヴアー</t>
  </si>
  <si>
    <t>タガノアラヴァンナ</t>
  </si>
  <si>
    <t>土井牧場</t>
    <rPh sb="0" eb="2">
      <t>ドイ</t>
    </rPh>
    <rPh sb="2" eb="4">
      <t>ボクジョウ</t>
    </rPh>
    <phoneticPr fontId="6"/>
  </si>
  <si>
    <t>タニノバラライカ</t>
  </si>
  <si>
    <t>タニノクリスタル</t>
  </si>
  <si>
    <t>スパイキュール</t>
  </si>
  <si>
    <t>クラフテイワイフ</t>
  </si>
  <si>
    <t>ニシノハーロック</t>
  </si>
  <si>
    <t>キョウワセイラン</t>
  </si>
  <si>
    <t>キョウワホウセキ</t>
  </si>
  <si>
    <t>コランデアガール</t>
  </si>
  <si>
    <t>マイネヌーヴェル</t>
  </si>
  <si>
    <t>マイネプリテンダー</t>
  </si>
  <si>
    <t>ビッグレッドファーム</t>
    <phoneticPr fontId="6"/>
  </si>
  <si>
    <t>アップルアロー</t>
  </si>
  <si>
    <t>友道康夫</t>
  </si>
  <si>
    <t>ヒットザスポット</t>
  </si>
  <si>
    <t>バントライン</t>
  </si>
  <si>
    <t>Marogia</t>
  </si>
  <si>
    <t>アルバローズ</t>
  </si>
  <si>
    <t>ベストアルバム</t>
  </si>
  <si>
    <t>サイレントディール</t>
  </si>
  <si>
    <t>カフェブルックリン</t>
  </si>
  <si>
    <t>イクスペクトトゥシャイン</t>
  </si>
  <si>
    <t>ダーククリスタル</t>
  </si>
  <si>
    <t>キュリオスレディー</t>
  </si>
  <si>
    <t>フランチェスカ</t>
  </si>
  <si>
    <t>中野栄治</t>
  </si>
  <si>
    <t>ローマステーション</t>
  </si>
  <si>
    <t>ニシノザイラー</t>
  </si>
  <si>
    <t>チェリッシュザラブ</t>
  </si>
  <si>
    <t>スターモイラ</t>
  </si>
  <si>
    <t>スピードブライアン</t>
  </si>
  <si>
    <t>スピードアイリス</t>
  </si>
  <si>
    <t>フルーツマシン</t>
  </si>
  <si>
    <t>マイネルクリナーレ</t>
  </si>
  <si>
    <t>リアルシャダイ</t>
    <phoneticPr fontId="6"/>
  </si>
  <si>
    <t>マウンテンフリース</t>
  </si>
  <si>
    <t>シンコールビー</t>
  </si>
  <si>
    <t>湯窪幸雄</t>
    <phoneticPr fontId="6"/>
  </si>
  <si>
    <t>ダズリンデセプション</t>
  </si>
  <si>
    <t>豊原正嗣</t>
    <rPh sb="0" eb="2">
      <t>トヨハラ</t>
    </rPh>
    <rPh sb="2" eb="4">
      <t>マサシ</t>
    </rPh>
    <phoneticPr fontId="6"/>
  </si>
  <si>
    <t>三石橋本牧場</t>
    <rPh sb="0" eb="2">
      <t>ミツイシ</t>
    </rPh>
    <rPh sb="2" eb="4">
      <t>ハシモト</t>
    </rPh>
    <rPh sb="4" eb="6">
      <t>ボクジョウ</t>
    </rPh>
    <phoneticPr fontId="6"/>
  </si>
  <si>
    <t>ラントゥザフリーズ</t>
  </si>
  <si>
    <t>ソロシンガー</t>
  </si>
  <si>
    <t>深見富郎</t>
    <rPh sb="0" eb="2">
      <t>フカミ</t>
    </rPh>
    <rPh sb="2" eb="3">
      <t>トミ</t>
    </rPh>
    <rPh sb="3" eb="4">
      <t>ロウ</t>
    </rPh>
    <phoneticPr fontId="6"/>
  </si>
  <si>
    <t>豊郷牧場</t>
    <rPh sb="0" eb="1">
      <t>トヨ</t>
    </rPh>
    <rPh sb="1" eb="2">
      <t>ゴウ</t>
    </rPh>
    <rPh sb="2" eb="4">
      <t>ボクジョウ</t>
    </rPh>
    <phoneticPr fontId="6"/>
  </si>
  <si>
    <t>セナ</t>
  </si>
  <si>
    <t>リンジーズビューティー</t>
  </si>
  <si>
    <t>アドマイヤガッツ</t>
  </si>
  <si>
    <t>ダンジグエンジェル</t>
  </si>
  <si>
    <t>クリヴィア</t>
  </si>
  <si>
    <t>シーズグレイス</t>
  </si>
  <si>
    <t>タイキアルファ</t>
  </si>
  <si>
    <t>タイキフォレスト</t>
  </si>
  <si>
    <t>タガノラフレシア</t>
  </si>
  <si>
    <t>スプリンターキャット</t>
  </si>
  <si>
    <t>八木良司</t>
    <rPh sb="0" eb="2">
      <t>ヤギ</t>
    </rPh>
    <rPh sb="2" eb="4">
      <t>リョウジ</t>
    </rPh>
    <phoneticPr fontId="6"/>
  </si>
  <si>
    <t>松田敏</t>
    <rPh sb="0" eb="2">
      <t>マツダ</t>
    </rPh>
    <rPh sb="2" eb="3">
      <t>トシ</t>
    </rPh>
    <phoneticPr fontId="6"/>
  </si>
  <si>
    <t>パーフェクトブルー</t>
  </si>
  <si>
    <t>崎山博樹</t>
  </si>
  <si>
    <t>ビューティークロス</t>
  </si>
  <si>
    <t>エアジュラシック</t>
  </si>
  <si>
    <t>バリアントパシャ</t>
  </si>
  <si>
    <t>Danehill</t>
  </si>
  <si>
    <t>ハートリーフⅡ</t>
  </si>
  <si>
    <t>シャンパンスノー</t>
  </si>
  <si>
    <t>福永甲</t>
  </si>
  <si>
    <t>ラビットフット</t>
  </si>
  <si>
    <t>ヤマニングロリアス</t>
  </si>
  <si>
    <t>ツムジカゼ</t>
  </si>
  <si>
    <t>Nannerl</t>
  </si>
  <si>
    <t>スズカドリーム</t>
  </si>
  <si>
    <t>ワキアオブスズカ</t>
  </si>
  <si>
    <t>永井啓弐</t>
    <rPh sb="0" eb="2">
      <t>ナガイ</t>
    </rPh>
    <rPh sb="2" eb="3">
      <t>ケイ</t>
    </rPh>
    <rPh sb="3" eb="4">
      <t>ニ</t>
    </rPh>
    <phoneticPr fontId="6"/>
  </si>
  <si>
    <t>ビッグロンドン</t>
  </si>
  <si>
    <t>オールフォーロンドン</t>
    <phoneticPr fontId="6"/>
  </si>
  <si>
    <t>ベンロイヤル</t>
  </si>
  <si>
    <t>Royal Ballerina</t>
  </si>
  <si>
    <t>チアフルスマイル</t>
  </si>
  <si>
    <t>ゴールデンカラーズ</t>
  </si>
  <si>
    <t>ファイトグラシアス</t>
  </si>
  <si>
    <t>フォーティーナイナー</t>
    <phoneticPr fontId="6"/>
  </si>
  <si>
    <t>エリモジェンヌ</t>
  </si>
  <si>
    <t>アルファブレーブ</t>
  </si>
  <si>
    <t>畠山吉宏</t>
  </si>
  <si>
    <t>チーフベアハート</t>
  </si>
  <si>
    <t>アルファキュート</t>
  </si>
  <si>
    <t>ロードサージェント</t>
  </si>
  <si>
    <t>ニアーザゴールド</t>
  </si>
  <si>
    <t>ブラックカフェ</t>
  </si>
  <si>
    <t>アドマイス</t>
  </si>
  <si>
    <t>ライムライトローズ</t>
  </si>
  <si>
    <t>浜田光正</t>
    <phoneticPr fontId="6"/>
  </si>
  <si>
    <t>ビワアラビアン</t>
  </si>
  <si>
    <t>ダンシンリボルバー</t>
  </si>
  <si>
    <t>クリノレディスルガ</t>
  </si>
  <si>
    <t>ライジンオー</t>
  </si>
  <si>
    <t>Wekiva Springs</t>
  </si>
  <si>
    <t>Marriotta</t>
  </si>
  <si>
    <t>ポートガルチ</t>
  </si>
  <si>
    <t>マイネルモルゲン</t>
  </si>
  <si>
    <t>堀井雅広</t>
  </si>
  <si>
    <t>Mt.Livermore</t>
    <phoneticPr fontId="6"/>
  </si>
  <si>
    <t>モーニングタイド</t>
  </si>
  <si>
    <t>松浦牧場</t>
    <rPh sb="0" eb="2">
      <t>マツウラ</t>
    </rPh>
    <rPh sb="2" eb="4">
      <t>ボクジョウ</t>
    </rPh>
    <phoneticPr fontId="6"/>
  </si>
  <si>
    <t>ハグアンドキス</t>
  </si>
  <si>
    <t>マジックキス</t>
  </si>
  <si>
    <t>モンテオーシャン</t>
  </si>
  <si>
    <t>Grand Slam</t>
  </si>
  <si>
    <t>Spinner</t>
  </si>
  <si>
    <t>マイネルフルーク</t>
  </si>
  <si>
    <t>菊川正達</t>
  </si>
  <si>
    <t>ファーストクラス</t>
  </si>
  <si>
    <t>2003-2004</t>
    <phoneticPr fontId="6"/>
  </si>
  <si>
    <t>レゴラス</t>
  </si>
  <si>
    <t>加藤征弘</t>
  </si>
  <si>
    <t>ニシノデュー</t>
  </si>
  <si>
    <t>アンクルリーサム</t>
  </si>
  <si>
    <t>田島良保</t>
  </si>
  <si>
    <t>Exploit</t>
  </si>
  <si>
    <t>Two Punch Lil</t>
  </si>
  <si>
    <t>タイキシャレード</t>
    <phoneticPr fontId="6"/>
  </si>
  <si>
    <t>Boundary</t>
  </si>
  <si>
    <t>Patently Clear</t>
  </si>
  <si>
    <t>シルクフィクサー</t>
  </si>
  <si>
    <t>フサイチドナイト</t>
  </si>
  <si>
    <t>Kris S.</t>
    <phoneticPr fontId="6"/>
  </si>
  <si>
    <t>Key to My Heart</t>
  </si>
  <si>
    <t>マイネルプロローグ</t>
  </si>
  <si>
    <t>ホリスキー</t>
  </si>
  <si>
    <t>ビギンザビギン</t>
  </si>
  <si>
    <t>シルクブライトリー</t>
  </si>
  <si>
    <t>マイネルピエール</t>
  </si>
  <si>
    <t>成島英春</t>
  </si>
  <si>
    <t>ロザヴィア</t>
  </si>
  <si>
    <t>シルクインパクト</t>
  </si>
  <si>
    <t>スキャン</t>
  </si>
  <si>
    <t>イントゥザグルーヴ</t>
  </si>
  <si>
    <t>シーサイドブリーズ</t>
  </si>
  <si>
    <t>ダイワメジャー</t>
  </si>
  <si>
    <t>大城敬三</t>
    <rPh sb="0" eb="2">
      <t>オオシロ</t>
    </rPh>
    <rPh sb="2" eb="4">
      <t>ケイゾウ</t>
    </rPh>
    <phoneticPr fontId="6"/>
  </si>
  <si>
    <t>メジロヒラリー</t>
  </si>
  <si>
    <t>エルコンドルパサー</t>
  </si>
  <si>
    <t>メジロドーベル</t>
  </si>
  <si>
    <t>ダンツアイリッシュ</t>
  </si>
  <si>
    <t>イチリュウグラマー</t>
  </si>
  <si>
    <t>ハイアーゲーム</t>
  </si>
  <si>
    <t>ファンジカ</t>
  </si>
  <si>
    <t>臼田浩義</t>
    <rPh sb="0" eb="2">
      <t>ウスダ</t>
    </rPh>
    <rPh sb="2" eb="4">
      <t>ヒロヨシ</t>
    </rPh>
    <phoneticPr fontId="6"/>
  </si>
  <si>
    <t>ピサノミライ</t>
  </si>
  <si>
    <t>ワンスウエド</t>
  </si>
  <si>
    <t>フィレンツェ</t>
  </si>
  <si>
    <t>リトミックダンス</t>
  </si>
  <si>
    <t>ダンスインザムード</t>
  </si>
  <si>
    <t>チョウカイカイザー</t>
  </si>
  <si>
    <t>ハーツクライ</t>
  </si>
  <si>
    <t>サイレンスゴールド</t>
  </si>
  <si>
    <t>アドマイヤビッグ</t>
  </si>
  <si>
    <t>エアビヨンセ</t>
  </si>
  <si>
    <t>キャピタルフライト</t>
  </si>
  <si>
    <t>タックスヘイブン</t>
  </si>
  <si>
    <t>サブリミナル</t>
  </si>
  <si>
    <t>アランセラ</t>
  </si>
  <si>
    <t>フィーユドゥレーヴ</t>
  </si>
  <si>
    <t>ランフォザドリーム</t>
  </si>
  <si>
    <t>ローレルレーシング</t>
  </si>
  <si>
    <t>高瀬牧場</t>
    <rPh sb="0" eb="1">
      <t>タカ</t>
    </rPh>
    <rPh sb="1" eb="2">
      <t>セ</t>
    </rPh>
    <rPh sb="2" eb="4">
      <t>ボクジョウ</t>
    </rPh>
    <phoneticPr fontId="6"/>
  </si>
  <si>
    <t>パピュラ</t>
  </si>
  <si>
    <t>ユニバーサル</t>
  </si>
  <si>
    <t>エリモエクセル</t>
  </si>
  <si>
    <t>グランデグロリア</t>
  </si>
  <si>
    <t>ラフィンムード</t>
  </si>
  <si>
    <t>ダイワエルシエーロ</t>
  </si>
  <si>
    <t>ロンドンブリッジ</t>
  </si>
  <si>
    <t>下河辺牧場</t>
    <rPh sb="0" eb="1">
      <t>シモ</t>
    </rPh>
    <rPh sb="1" eb="3">
      <t>カワベ</t>
    </rPh>
    <rPh sb="3" eb="5">
      <t>ボクジョウ</t>
    </rPh>
    <phoneticPr fontId="6"/>
  </si>
  <si>
    <t>ピサノランガー</t>
  </si>
  <si>
    <t>ノベンバーサンライズ</t>
  </si>
  <si>
    <t>プレジャートレイル</t>
  </si>
  <si>
    <t>サンタフェトレイル</t>
  </si>
  <si>
    <t>テンシノユメ</t>
  </si>
  <si>
    <t>ロリーギャグ</t>
  </si>
  <si>
    <t>アサクササイレン</t>
  </si>
  <si>
    <t>勢司和浩</t>
  </si>
  <si>
    <t>レンⅡ</t>
  </si>
  <si>
    <t>デュヴァル</t>
  </si>
  <si>
    <t>デローベ</t>
  </si>
  <si>
    <t>シュウマノチカラ</t>
  </si>
  <si>
    <t>アクイレジア</t>
  </si>
  <si>
    <t>マルカポインテッド</t>
  </si>
  <si>
    <t>北橋修二</t>
  </si>
  <si>
    <t>パラディン</t>
  </si>
  <si>
    <t>カーリーパッション</t>
  </si>
  <si>
    <t>アグネスハーモニー</t>
  </si>
  <si>
    <t>ベルフルール</t>
  </si>
  <si>
    <t>アイリッシュホーク</t>
  </si>
  <si>
    <t>アイリッシュカーリ</t>
  </si>
  <si>
    <t>マイスターハント</t>
  </si>
  <si>
    <t>Peintre Celebre</t>
  </si>
  <si>
    <t>Charming Tiara</t>
  </si>
  <si>
    <t>ファイトエリシオ</t>
  </si>
  <si>
    <t>アドマイヤマッハ</t>
  </si>
  <si>
    <t>マイアドレス</t>
  </si>
  <si>
    <t>スピニングワールド</t>
  </si>
  <si>
    <t>フルーム</t>
  </si>
  <si>
    <t>バージョンワン</t>
  </si>
  <si>
    <t>レディストロベリー</t>
  </si>
  <si>
    <t>プロモベール</t>
  </si>
  <si>
    <t>プロモーション</t>
  </si>
  <si>
    <t>プリンセスカメリア</t>
  </si>
  <si>
    <t>高橋裕</t>
  </si>
  <si>
    <t>ラトラヴィアータ</t>
  </si>
  <si>
    <t>ドルチェリモーネ</t>
  </si>
  <si>
    <t>レモンスフレⅡ</t>
  </si>
  <si>
    <t>プリモスター</t>
  </si>
  <si>
    <t>伊藤圭三</t>
  </si>
  <si>
    <t>チーター</t>
  </si>
  <si>
    <t>メジロスーザン</t>
  </si>
  <si>
    <t>アイルオブグラス</t>
  </si>
  <si>
    <t>キョウワスプレンダ</t>
  </si>
  <si>
    <t>吉岡八郎</t>
  </si>
  <si>
    <t>協和牧場</t>
    <rPh sb="0" eb="2">
      <t>キョウワ</t>
    </rPh>
    <rPh sb="2" eb="4">
      <t>ボクジョウ</t>
    </rPh>
    <phoneticPr fontId="6"/>
  </si>
  <si>
    <t>アドマイヤダンサー</t>
  </si>
  <si>
    <t>キャサリーンパー</t>
  </si>
  <si>
    <t>ミラクルカフェ</t>
  </si>
  <si>
    <t>ノーザンプリンセス</t>
  </si>
  <si>
    <t>アドマイヤベッカム</t>
  </si>
  <si>
    <t>ディアブロズストーリー</t>
  </si>
  <si>
    <t>ヌウアヌパリ</t>
  </si>
  <si>
    <t>ウインドフレスカ</t>
  </si>
  <si>
    <t>ブラックコンドル</t>
  </si>
  <si>
    <t>マリアヴァレリア</t>
  </si>
  <si>
    <t>モンブランカフェ</t>
  </si>
  <si>
    <t>スペシャルウィーク</t>
  </si>
  <si>
    <t>アイシャパウエル</t>
  </si>
  <si>
    <t>マイネルマクロス</t>
  </si>
  <si>
    <t>サクラエンドレス</t>
  </si>
  <si>
    <t>サラブレッドクラブ・ラフィアン</t>
  </si>
  <si>
    <t>野口牧場</t>
    <rPh sb="0" eb="2">
      <t>ノグチ</t>
    </rPh>
    <rPh sb="2" eb="4">
      <t>ボクジョウ</t>
    </rPh>
    <phoneticPr fontId="6"/>
  </si>
  <si>
    <t>アーバンエスケープ</t>
  </si>
  <si>
    <t>セブンレツトウ</t>
  </si>
  <si>
    <t>シルクユニバーサル</t>
  </si>
  <si>
    <t>トロピカルサウンドⅡ</t>
  </si>
  <si>
    <t>スプートニク</t>
  </si>
  <si>
    <t>ミストラルアゲン</t>
  </si>
  <si>
    <t>ヒカルウェイブ</t>
  </si>
  <si>
    <t>ブルーデキシー</t>
  </si>
  <si>
    <t>シュアリーゴールド</t>
  </si>
  <si>
    <t>Love You by Heart</t>
  </si>
  <si>
    <t>グリッターロック</t>
  </si>
  <si>
    <t>フェスタデルドンナ</t>
  </si>
  <si>
    <t>エアシェイディ</t>
  </si>
  <si>
    <t>エアデジャヴー</t>
  </si>
  <si>
    <t>マコトキンギン</t>
  </si>
  <si>
    <t/>
  </si>
  <si>
    <t>シンコウバレリーナ</t>
  </si>
  <si>
    <t>ニュークラウン</t>
  </si>
  <si>
    <t>ゲーリックキャット</t>
  </si>
  <si>
    <t>プリンセスカット</t>
  </si>
  <si>
    <t>ブリリアントカット</t>
  </si>
  <si>
    <t>マイネルフェイカー</t>
  </si>
  <si>
    <t>エアルーツ</t>
  </si>
  <si>
    <t>エアジハード</t>
  </si>
  <si>
    <t>エアザイオン</t>
  </si>
  <si>
    <t>キョウワノキリンジ</t>
  </si>
  <si>
    <t>グッバイヘイロー</t>
  </si>
  <si>
    <t>アドマイヤホープ</t>
  </si>
  <si>
    <t>アドマイヤラピス</t>
  </si>
  <si>
    <t>ブループログレス</t>
  </si>
  <si>
    <t>二本柳俊一</t>
  </si>
  <si>
    <t>ブルースターライト</t>
  </si>
  <si>
    <t>ネゴシエーター</t>
  </si>
  <si>
    <t>フラッシュストーム</t>
  </si>
  <si>
    <t>ファインセラ</t>
  </si>
  <si>
    <t>サクセスアルデンテ</t>
  </si>
  <si>
    <t>アワーミスレッグス</t>
  </si>
  <si>
    <t>ウインゼフィール</t>
  </si>
  <si>
    <t>トップリーダー</t>
  </si>
  <si>
    <t>浜田光正</t>
  </si>
  <si>
    <t>アランダ</t>
  </si>
  <si>
    <t>フェイトトリックス</t>
  </si>
  <si>
    <t>マイネルゲベート</t>
  </si>
  <si>
    <t>スイートリヴリア</t>
  </si>
  <si>
    <t>フレッチアドーロ</t>
  </si>
  <si>
    <t>サスペンスクイーン</t>
  </si>
  <si>
    <t>エンドレスロード</t>
  </si>
  <si>
    <t>池添兼雄</t>
  </si>
  <si>
    <t>メイショウホウオウ</t>
  </si>
  <si>
    <t>高橋成忠</t>
  </si>
  <si>
    <t>ビワプリムラ</t>
  </si>
  <si>
    <t>スウィフトカレント</t>
  </si>
  <si>
    <t>ホワイトウォーターアフェア</t>
  </si>
  <si>
    <t>グレイトジャーニー</t>
  </si>
  <si>
    <t>アンブロジン</t>
  </si>
  <si>
    <t>ノースヒルズマネジメント</t>
  </si>
  <si>
    <t>ヤマニンアルシオン</t>
  </si>
  <si>
    <t>フリーダムホーク</t>
  </si>
  <si>
    <t>手塚貴久</t>
  </si>
  <si>
    <t>Lear Fan</t>
  </si>
  <si>
    <t>Bin Sweet</t>
  </si>
  <si>
    <t>ウインディグニティ</t>
  </si>
  <si>
    <t>ビューティフルベーシック</t>
  </si>
  <si>
    <t>サクラプリンシパル</t>
  </si>
  <si>
    <t>サクラユスラウメ</t>
  </si>
  <si>
    <t>シークレットルーム</t>
  </si>
  <si>
    <t>松元茂樹</t>
  </si>
  <si>
    <t>クラウンフォレスト</t>
  </si>
  <si>
    <t>キャメルバックヒル</t>
  </si>
  <si>
    <t>メイショウイフウ</t>
  </si>
  <si>
    <t>安田伊佐夫</t>
  </si>
  <si>
    <t>Second Empire</t>
  </si>
  <si>
    <t>プリンセスリーマ</t>
  </si>
  <si>
    <t>ブラックタイド</t>
  </si>
  <si>
    <t>ウインドインハーヘア</t>
  </si>
  <si>
    <t>ノーザンファーム</t>
  </si>
  <si>
    <t>グローリアスデイズ</t>
  </si>
  <si>
    <t>グレースアドマイヤ</t>
  </si>
  <si>
    <t>チアズディライト</t>
  </si>
  <si>
    <t>チアズダンサー</t>
  </si>
  <si>
    <t>マイネルスペリオル</t>
  </si>
  <si>
    <t>マイネレーベン</t>
  </si>
  <si>
    <t>ヴィーナスブリッジ</t>
  </si>
  <si>
    <t>ウエストバイノースウエスト</t>
  </si>
  <si>
    <t>ビッグオスカー</t>
  </si>
  <si>
    <t>キタノオゴジョ</t>
  </si>
  <si>
    <t>エグゼリーナ</t>
  </si>
  <si>
    <t>ロイヤルコスマー</t>
  </si>
  <si>
    <t>マリスブラッシュ</t>
  </si>
  <si>
    <t>シネマライフ</t>
  </si>
  <si>
    <t>テイエムマウンテン</t>
  </si>
  <si>
    <t>プレザントソーサリス</t>
  </si>
  <si>
    <t>プラズマ</t>
  </si>
  <si>
    <t>萩原清</t>
  </si>
  <si>
    <t>キッスパシオン</t>
  </si>
  <si>
    <t>ピサノクウカイ</t>
  </si>
  <si>
    <t>レミニセントリー</t>
  </si>
  <si>
    <t>ピサノバーキン</t>
  </si>
  <si>
    <t>ビバムール</t>
  </si>
  <si>
    <t>マンハッタンフィズ</t>
  </si>
  <si>
    <t>サトルチェンジ</t>
  </si>
  <si>
    <t>アトランティス</t>
  </si>
  <si>
    <t>イノセントワールド</t>
  </si>
  <si>
    <t>Purer Than Pure</t>
  </si>
  <si>
    <t>ストームファング</t>
  </si>
  <si>
    <t>Hum Along</t>
  </si>
  <si>
    <t>タイムワープ</t>
  </si>
  <si>
    <t>ロードインザスカイ</t>
  </si>
  <si>
    <t>ナースアンビション</t>
  </si>
  <si>
    <t>ダイワリッチモンド</t>
  </si>
  <si>
    <t>二ノ宮敬宇</t>
  </si>
  <si>
    <t>デンコウスペシャル</t>
  </si>
  <si>
    <t>シャイアンレディ</t>
  </si>
  <si>
    <t>2004-2005</t>
    <phoneticPr fontId="6"/>
  </si>
  <si>
    <t>スパンゴールド</t>
  </si>
  <si>
    <t>ファレノプシス</t>
  </si>
  <si>
    <t>ノースヒルズマネジメント</t>
    <phoneticPr fontId="6"/>
  </si>
  <si>
    <t>エイシンアサヒオー</t>
  </si>
  <si>
    <t>坂口正則</t>
    <rPh sb="0" eb="2">
      <t>サカグチ</t>
    </rPh>
    <rPh sb="2" eb="4">
      <t>マサノリ</t>
    </rPh>
    <phoneticPr fontId="6"/>
  </si>
  <si>
    <t>エイシンバーリン</t>
  </si>
  <si>
    <t>平井豊光</t>
    <rPh sb="0" eb="2">
      <t>ヒライ</t>
    </rPh>
    <rPh sb="2" eb="3">
      <t>トヨ</t>
    </rPh>
    <rPh sb="3" eb="4">
      <t>ヒカリ</t>
    </rPh>
    <phoneticPr fontId="6"/>
  </si>
  <si>
    <t>栄進牧場</t>
    <rPh sb="0" eb="2">
      <t>エイシン</t>
    </rPh>
    <rPh sb="2" eb="4">
      <t>ボクジョウ</t>
    </rPh>
    <phoneticPr fontId="6"/>
  </si>
  <si>
    <t>マイネルシルバート</t>
  </si>
  <si>
    <t>ウインホイッスル</t>
  </si>
  <si>
    <t>ウインエルドール</t>
  </si>
  <si>
    <t>イージームービング</t>
  </si>
  <si>
    <t>ウイン</t>
    <phoneticPr fontId="6"/>
  </si>
  <si>
    <t>北星村田牧場</t>
    <rPh sb="0" eb="1">
      <t>キタ</t>
    </rPh>
    <rPh sb="1" eb="2">
      <t>ホシ</t>
    </rPh>
    <rPh sb="2" eb="4">
      <t>ムラタ</t>
    </rPh>
    <rPh sb="4" eb="6">
      <t>ボクジョウ</t>
    </rPh>
    <phoneticPr fontId="6"/>
  </si>
  <si>
    <t>アウトオブサイト</t>
  </si>
  <si>
    <t>前田幸治</t>
    <rPh sb="0" eb="2">
      <t>マエダ</t>
    </rPh>
    <rPh sb="2" eb="4">
      <t>コウジ</t>
    </rPh>
    <phoneticPr fontId="6"/>
  </si>
  <si>
    <t>高瀬牧場</t>
    <rPh sb="0" eb="2">
      <t>タカセ</t>
    </rPh>
    <rPh sb="2" eb="4">
      <t>ボクジョウ</t>
    </rPh>
    <phoneticPr fontId="6"/>
  </si>
  <si>
    <t>ミスターケビン</t>
  </si>
  <si>
    <t>Eliza</t>
  </si>
  <si>
    <t>山本英俊</t>
    <rPh sb="0" eb="2">
      <t>ヤマモト</t>
    </rPh>
    <rPh sb="2" eb="3">
      <t>エイ</t>
    </rPh>
    <rPh sb="3" eb="4">
      <t>シュン</t>
    </rPh>
    <phoneticPr fontId="6"/>
  </si>
  <si>
    <t>Strategy Bloodstock</t>
    <phoneticPr fontId="6"/>
  </si>
  <si>
    <t>マイネルジュスト</t>
  </si>
  <si>
    <t>宮本博</t>
    <rPh sb="0" eb="2">
      <t>ミヤモト</t>
    </rPh>
    <rPh sb="2" eb="3">
      <t>ヒロシ</t>
    </rPh>
    <phoneticPr fontId="6"/>
  </si>
  <si>
    <t>シルクジャスティス</t>
  </si>
  <si>
    <t>カシワズスポート</t>
  </si>
  <si>
    <t>柏木牧場</t>
    <rPh sb="0" eb="2">
      <t>カシワギ</t>
    </rPh>
    <rPh sb="2" eb="4">
      <t>ボクジョウ</t>
    </rPh>
    <phoneticPr fontId="6"/>
  </si>
  <si>
    <t>プリティグリーン</t>
  </si>
  <si>
    <t>川越敏樹</t>
    <rPh sb="0" eb="2">
      <t>カワゴエ</t>
    </rPh>
    <rPh sb="2" eb="3">
      <t>トシ</t>
    </rPh>
    <rPh sb="3" eb="4">
      <t>ジュ</t>
    </rPh>
    <phoneticPr fontId="6"/>
  </si>
  <si>
    <t>マイネベネラシオン</t>
  </si>
  <si>
    <t>マイネルザナドゥ</t>
  </si>
  <si>
    <t>斉藤宏</t>
    <rPh sb="0" eb="2">
      <t>サイトウ</t>
    </rPh>
    <rPh sb="2" eb="3">
      <t>ヒロシ</t>
    </rPh>
    <phoneticPr fontId="6"/>
  </si>
  <si>
    <t>ドリームワールド</t>
  </si>
  <si>
    <t>イワミ牧場</t>
    <rPh sb="3" eb="5">
      <t>ボクジョウ</t>
    </rPh>
    <phoneticPr fontId="6"/>
  </si>
  <si>
    <t>パントレセレブル</t>
    <phoneticPr fontId="6"/>
  </si>
  <si>
    <t>タバタファーム</t>
    <phoneticPr fontId="6"/>
  </si>
  <si>
    <t>エアコムロー</t>
  </si>
  <si>
    <t>国枝栄</t>
    <rPh sb="0" eb="2">
      <t>クニエダ</t>
    </rPh>
    <rPh sb="2" eb="3">
      <t>サカエ</t>
    </rPh>
    <phoneticPr fontId="6"/>
  </si>
  <si>
    <t>ラッキーフィールド</t>
    <phoneticPr fontId="6"/>
  </si>
  <si>
    <t>ヤマニンメルベイユ</t>
  </si>
  <si>
    <t>ヤマニンアリーナ</t>
  </si>
  <si>
    <t>錦岡牧場</t>
    <rPh sb="0" eb="2">
      <t>ニシキオカ</t>
    </rPh>
    <rPh sb="2" eb="4">
      <t>ボクジョウ</t>
    </rPh>
    <phoneticPr fontId="6"/>
  </si>
  <si>
    <t>クリスクリングル</t>
  </si>
  <si>
    <t>太宰義人</t>
    <rPh sb="0" eb="2">
      <t>ダザイ</t>
    </rPh>
    <rPh sb="2" eb="4">
      <t>ヨシト</t>
    </rPh>
    <phoneticPr fontId="6"/>
  </si>
  <si>
    <t>フレンチデピュティ</t>
  </si>
  <si>
    <t>サクラアプローズ</t>
    <phoneticPr fontId="6"/>
  </si>
  <si>
    <t>さくらコマース</t>
    <phoneticPr fontId="6"/>
  </si>
  <si>
    <t>谷岡牧場</t>
    <rPh sb="0" eb="2">
      <t>タニオカ</t>
    </rPh>
    <rPh sb="2" eb="4">
      <t>ボクジョウ</t>
    </rPh>
    <phoneticPr fontId="6"/>
  </si>
  <si>
    <t>サクラビジェイ</t>
  </si>
  <si>
    <t>コペルティーナ</t>
  </si>
  <si>
    <t>ビクトリーマッハ</t>
  </si>
  <si>
    <t>杵臼牧場</t>
    <rPh sb="0" eb="1">
      <t>キネ</t>
    </rPh>
    <rPh sb="1" eb="2">
      <t>ウス</t>
    </rPh>
    <rPh sb="2" eb="4">
      <t>ボクジョウ</t>
    </rPh>
    <phoneticPr fontId="6"/>
  </si>
  <si>
    <t>フジノスプレンダー</t>
  </si>
  <si>
    <t>蛯名信広</t>
    <rPh sb="0" eb="2">
      <t>エビナ</t>
    </rPh>
    <rPh sb="2" eb="4">
      <t>ノブヒロ</t>
    </rPh>
    <phoneticPr fontId="6"/>
  </si>
  <si>
    <t>マズリア</t>
  </si>
  <si>
    <t>小尾洸</t>
    <rPh sb="0" eb="1">
      <t>コ</t>
    </rPh>
    <rPh sb="1" eb="2">
      <t>オ</t>
    </rPh>
    <rPh sb="2" eb="3">
      <t>アキラ</t>
    </rPh>
    <phoneticPr fontId="6"/>
  </si>
  <si>
    <t>向別牧場</t>
    <rPh sb="0" eb="1">
      <t>ム</t>
    </rPh>
    <rPh sb="1" eb="2">
      <t>ベツ</t>
    </rPh>
    <rPh sb="2" eb="4">
      <t>ボクジョウ</t>
    </rPh>
    <phoneticPr fontId="6"/>
  </si>
  <si>
    <t>スマートナチュラル</t>
  </si>
  <si>
    <t>田村康仁</t>
    <rPh sb="0" eb="2">
      <t>タムラ</t>
    </rPh>
    <rPh sb="2" eb="3">
      <t>コウ</t>
    </rPh>
    <rPh sb="3" eb="4">
      <t>ジン</t>
    </rPh>
    <phoneticPr fontId="6"/>
  </si>
  <si>
    <t>ゴールドムーン</t>
  </si>
  <si>
    <t>大川徹</t>
    <rPh sb="0" eb="2">
      <t>オオカワ</t>
    </rPh>
    <rPh sb="2" eb="3">
      <t>トオル</t>
    </rPh>
    <phoneticPr fontId="6"/>
  </si>
  <si>
    <t>藤沢牧場</t>
    <rPh sb="0" eb="2">
      <t>フジサワ</t>
    </rPh>
    <rPh sb="2" eb="4">
      <t>ボクジョウ</t>
    </rPh>
    <phoneticPr fontId="6"/>
  </si>
  <si>
    <t>レキシントンバレー</t>
  </si>
  <si>
    <t>池江泰郎</t>
    <rPh sb="0" eb="1">
      <t>イケ</t>
    </rPh>
    <rPh sb="1" eb="2">
      <t>エ</t>
    </rPh>
    <rPh sb="2" eb="4">
      <t>ヤスオ</t>
    </rPh>
    <phoneticPr fontId="6"/>
  </si>
  <si>
    <t>イシノスター</t>
  </si>
  <si>
    <t>後藤繁樹</t>
    <rPh sb="0" eb="2">
      <t>ゴトウ</t>
    </rPh>
    <rPh sb="2" eb="4">
      <t>シゲキ</t>
    </rPh>
    <phoneticPr fontId="6"/>
  </si>
  <si>
    <t>芳任革二</t>
    <rPh sb="0" eb="1">
      <t>ホウ</t>
    </rPh>
    <rPh sb="1" eb="2">
      <t>ニン</t>
    </rPh>
    <rPh sb="2" eb="3">
      <t>カク</t>
    </rPh>
    <rPh sb="3" eb="4">
      <t>ニ</t>
    </rPh>
    <phoneticPr fontId="6"/>
  </si>
  <si>
    <t>レットバトラー</t>
  </si>
  <si>
    <t>アサクサキンメダル</t>
  </si>
  <si>
    <t>勢司和浩</t>
    <rPh sb="0" eb="1">
      <t>セイ</t>
    </rPh>
    <rPh sb="1" eb="2">
      <t>シ</t>
    </rPh>
    <rPh sb="2" eb="4">
      <t>カズヒロ</t>
    </rPh>
    <phoneticPr fontId="6"/>
  </si>
  <si>
    <t>田原源一郎</t>
    <rPh sb="0" eb="2">
      <t>タバラ</t>
    </rPh>
    <rPh sb="2" eb="5">
      <t>ゲンイチロウ</t>
    </rPh>
    <phoneticPr fontId="6"/>
  </si>
  <si>
    <t>アドマイヤジャパン</t>
  </si>
  <si>
    <t>松田博資</t>
    <rPh sb="0" eb="2">
      <t>マツダ</t>
    </rPh>
    <rPh sb="2" eb="3">
      <t>ヒロシ</t>
    </rPh>
    <rPh sb="3" eb="4">
      <t>シ</t>
    </rPh>
    <phoneticPr fontId="6"/>
  </si>
  <si>
    <t>早田牧場新冠支場</t>
    <rPh sb="0" eb="2">
      <t>ハヤタ</t>
    </rPh>
    <rPh sb="2" eb="4">
      <t>ボクジョウ</t>
    </rPh>
    <rPh sb="4" eb="6">
      <t>ニイカップ</t>
    </rPh>
    <rPh sb="6" eb="7">
      <t>シ</t>
    </rPh>
    <rPh sb="7" eb="8">
      <t>ジョウ</t>
    </rPh>
    <phoneticPr fontId="6"/>
  </si>
  <si>
    <t>プリンセスグレース</t>
  </si>
  <si>
    <t>近藤栄子</t>
    <rPh sb="0" eb="2">
      <t>コンドウ</t>
    </rPh>
    <rPh sb="2" eb="4">
      <t>エイコ</t>
    </rPh>
    <phoneticPr fontId="6"/>
  </si>
  <si>
    <t>サクセスビスケット</t>
  </si>
  <si>
    <t>高嶋哲</t>
    <rPh sb="0" eb="2">
      <t>タカシマ</t>
    </rPh>
    <rPh sb="2" eb="3">
      <t>テツ</t>
    </rPh>
    <phoneticPr fontId="6"/>
  </si>
  <si>
    <t>タニグチ牧場</t>
    <rPh sb="4" eb="6">
      <t>ボクジョウ</t>
    </rPh>
    <phoneticPr fontId="6"/>
  </si>
  <si>
    <t>イブキレボルシオン</t>
  </si>
  <si>
    <t>イブキニュースター</t>
  </si>
  <si>
    <t>伊吹</t>
    <rPh sb="0" eb="2">
      <t>イブキ</t>
    </rPh>
    <phoneticPr fontId="6"/>
  </si>
  <si>
    <t>北陽ファーム</t>
    <rPh sb="0" eb="1">
      <t>ホク</t>
    </rPh>
    <rPh sb="1" eb="2">
      <t>ヨウ</t>
    </rPh>
    <phoneticPr fontId="6"/>
  </si>
  <si>
    <t>ビッグタイガー</t>
  </si>
  <si>
    <t>中尾正</t>
    <rPh sb="0" eb="2">
      <t>ナカオ</t>
    </rPh>
    <rPh sb="2" eb="3">
      <t>タダシ</t>
    </rPh>
    <phoneticPr fontId="6"/>
  </si>
  <si>
    <t>ビューティフルゴールド</t>
  </si>
  <si>
    <t>ビッグ</t>
    <phoneticPr fontId="6"/>
  </si>
  <si>
    <t>グラスワンダー</t>
  </si>
  <si>
    <t>木田祐博</t>
    <rPh sb="0" eb="2">
      <t>キダ</t>
    </rPh>
    <rPh sb="2" eb="3">
      <t>ユウ</t>
    </rPh>
    <rPh sb="3" eb="4">
      <t>ヒロシ</t>
    </rPh>
    <phoneticPr fontId="6"/>
  </si>
  <si>
    <t>ヴァーミリアン</t>
  </si>
  <si>
    <t>石坂正</t>
    <rPh sb="0" eb="2">
      <t>イシザカ</t>
    </rPh>
    <rPh sb="2" eb="3">
      <t>タダシ</t>
    </rPh>
    <phoneticPr fontId="6"/>
  </si>
  <si>
    <t>サンデーレーシング</t>
    <phoneticPr fontId="6"/>
  </si>
  <si>
    <t>エアメサイア</t>
  </si>
  <si>
    <t>サムライハート</t>
  </si>
  <si>
    <t>ジェダイト</t>
  </si>
  <si>
    <t>オールインサンデー</t>
  </si>
  <si>
    <t>浅見秀一</t>
    <rPh sb="0" eb="2">
      <t>アサミ</t>
    </rPh>
    <rPh sb="2" eb="4">
      <t>シュウイチ</t>
    </rPh>
    <phoneticPr fontId="6"/>
  </si>
  <si>
    <t>スギノキューティー</t>
  </si>
  <si>
    <t>杉山美恵</t>
    <rPh sb="0" eb="2">
      <t>スギヤマ</t>
    </rPh>
    <rPh sb="2" eb="3">
      <t>ウツク</t>
    </rPh>
    <rPh sb="3" eb="4">
      <t>エ</t>
    </rPh>
    <phoneticPr fontId="6"/>
  </si>
  <si>
    <t>ペールギュント</t>
  </si>
  <si>
    <t>リンガフランカ</t>
  </si>
  <si>
    <t>森秀行</t>
    <rPh sb="0" eb="1">
      <t>モリ</t>
    </rPh>
    <rPh sb="1" eb="3">
      <t>ヒデユキ</t>
    </rPh>
    <phoneticPr fontId="6"/>
  </si>
  <si>
    <t>ラブリネスオブパリ</t>
  </si>
  <si>
    <t>吉田和子</t>
    <rPh sb="0" eb="2">
      <t>ヨシダ</t>
    </rPh>
    <rPh sb="2" eb="4">
      <t>カズコ</t>
    </rPh>
    <phoneticPr fontId="6"/>
  </si>
  <si>
    <t>サラトガデュー</t>
  </si>
  <si>
    <t>エトワールカフェ</t>
  </si>
  <si>
    <t>ラスメニナス</t>
  </si>
  <si>
    <t>西川清</t>
    <rPh sb="0" eb="2">
      <t>ニシカワ</t>
    </rPh>
    <rPh sb="2" eb="3">
      <t>キヨシ</t>
    </rPh>
    <phoneticPr fontId="6"/>
  </si>
  <si>
    <t>Seeking the pearl</t>
  </si>
  <si>
    <t>ピサノアリュメール</t>
  </si>
  <si>
    <t>ランバリヨン</t>
  </si>
  <si>
    <t>グランロワイヤル</t>
  </si>
  <si>
    <t>ガゼルロワイヤル</t>
  </si>
  <si>
    <t>ビッグプラネット</t>
  </si>
  <si>
    <t>南井克己</t>
    <rPh sb="0" eb="1">
      <t>ミナミ</t>
    </rPh>
    <rPh sb="1" eb="2">
      <t>イ</t>
    </rPh>
    <rPh sb="2" eb="4">
      <t>カツミ</t>
    </rPh>
    <phoneticPr fontId="6"/>
  </si>
  <si>
    <t>イズミバード</t>
  </si>
  <si>
    <t>的場均</t>
    <rPh sb="0" eb="2">
      <t>マトバ</t>
    </rPh>
    <rPh sb="2" eb="3">
      <t>ヒトシ</t>
    </rPh>
    <phoneticPr fontId="6"/>
  </si>
  <si>
    <t>山泉恵宥</t>
    <rPh sb="0" eb="1">
      <t>ヤマ</t>
    </rPh>
    <rPh sb="1" eb="2">
      <t>イズミ</t>
    </rPh>
    <rPh sb="2" eb="3">
      <t>メグ</t>
    </rPh>
    <phoneticPr fontId="6"/>
  </si>
  <si>
    <t>ステレオタイプ</t>
  </si>
  <si>
    <t>ライラプス</t>
  </si>
  <si>
    <t>フサイチエアデール</t>
  </si>
  <si>
    <t>タニノユーアピール</t>
  </si>
  <si>
    <t>ブレーヴユアハート</t>
  </si>
  <si>
    <t>谷水雄三</t>
    <rPh sb="0" eb="1">
      <t>タニ</t>
    </rPh>
    <rPh sb="1" eb="2">
      <t>ミズ</t>
    </rPh>
    <rPh sb="2" eb="4">
      <t>ユウゾウ</t>
    </rPh>
    <phoneticPr fontId="6"/>
  </si>
  <si>
    <t>カントリー牧場</t>
    <rPh sb="5" eb="7">
      <t>ボクジョウ</t>
    </rPh>
    <phoneticPr fontId="6"/>
  </si>
  <si>
    <t>エレンウィルモット</t>
  </si>
  <si>
    <t>中竹和也</t>
    <rPh sb="0" eb="1">
      <t>ナカ</t>
    </rPh>
    <rPh sb="1" eb="2">
      <t>タケ</t>
    </rPh>
    <rPh sb="2" eb="4">
      <t>カズヤ</t>
    </rPh>
    <phoneticPr fontId="6"/>
  </si>
  <si>
    <t>キャットクイル</t>
  </si>
  <si>
    <t>前田晋二</t>
    <rPh sb="0" eb="2">
      <t>マエダ</t>
    </rPh>
    <rPh sb="2" eb="4">
      <t>シンジ</t>
    </rPh>
    <phoneticPr fontId="6"/>
  </si>
  <si>
    <t>ジャングルクルーズ</t>
  </si>
  <si>
    <t>Jungle Moon</t>
  </si>
  <si>
    <t>サウスニア</t>
    <phoneticPr fontId="6"/>
  </si>
  <si>
    <t>Western Bloodstock</t>
    <phoneticPr fontId="6"/>
  </si>
  <si>
    <t>アップルティー</t>
  </si>
  <si>
    <t>グッドネイバー</t>
  </si>
  <si>
    <t>オーベルゲイド</t>
  </si>
  <si>
    <t>レースパイロット</t>
  </si>
  <si>
    <t>マンファス</t>
  </si>
  <si>
    <t>レジェンダロッサ</t>
  </si>
  <si>
    <t>キャロットファーム</t>
    <phoneticPr fontId="6"/>
  </si>
  <si>
    <t>オーヴェール</t>
  </si>
  <si>
    <t>Diktat</t>
  </si>
  <si>
    <t>Oiselina</t>
  </si>
  <si>
    <t>Tigerland Ltd</t>
    <phoneticPr fontId="6"/>
  </si>
  <si>
    <t>エイシンニュートン</t>
  </si>
  <si>
    <t>Awesone Again</t>
  </si>
  <si>
    <t>Good Response</t>
  </si>
  <si>
    <t>ClassicStar LLC</t>
    <phoneticPr fontId="6"/>
  </si>
  <si>
    <t>バブルファンタジー</t>
  </si>
  <si>
    <t>クロウキャニオン</t>
  </si>
  <si>
    <t>クロカミ</t>
  </si>
  <si>
    <t>和田農林</t>
    <rPh sb="0" eb="2">
      <t>ワダ</t>
    </rPh>
    <rPh sb="2" eb="4">
      <t>ノウリン</t>
    </rPh>
    <phoneticPr fontId="6"/>
  </si>
  <si>
    <t>ヴァインドレッサー</t>
  </si>
  <si>
    <t>ヴァイオレットラブ</t>
  </si>
  <si>
    <t>オリーブブランチ</t>
  </si>
  <si>
    <t>後藤由之</t>
    <rPh sb="0" eb="2">
      <t>ゴトウ</t>
    </rPh>
    <rPh sb="2" eb="4">
      <t>ヨシユキ</t>
    </rPh>
    <phoneticPr fontId="6"/>
  </si>
  <si>
    <t>Machiavellian</t>
  </si>
  <si>
    <t>ソプラニーノ</t>
  </si>
  <si>
    <t>ダンツキッチョウ</t>
  </si>
  <si>
    <t>様似渡辺牧場</t>
    <rPh sb="0" eb="2">
      <t>サマニ</t>
    </rPh>
    <rPh sb="2" eb="4">
      <t>ワタナベ</t>
    </rPh>
    <rPh sb="4" eb="6">
      <t>ボクジョウ</t>
    </rPh>
    <phoneticPr fontId="6"/>
  </si>
  <si>
    <t>メガトンカフェ</t>
  </si>
  <si>
    <t>ラパルースベイ</t>
  </si>
  <si>
    <t>ブルーアヴェニュー</t>
  </si>
  <si>
    <t>ピサノグラフ</t>
  </si>
  <si>
    <t>ベストマインド</t>
  </si>
  <si>
    <t>フジワラファーム</t>
    <phoneticPr fontId="6"/>
  </si>
  <si>
    <t>マザーレイク</t>
  </si>
  <si>
    <t>佐々木晶三</t>
    <rPh sb="0" eb="3">
      <t>ササキ</t>
    </rPh>
    <rPh sb="3" eb="4">
      <t>ショウ</t>
    </rPh>
    <rPh sb="4" eb="5">
      <t>サン</t>
    </rPh>
    <phoneticPr fontId="6"/>
  </si>
  <si>
    <t>マイネメリアン</t>
  </si>
  <si>
    <t>柴崎勇</t>
    <rPh sb="0" eb="2">
      <t>シバサキ</t>
    </rPh>
    <rPh sb="2" eb="3">
      <t>ユウ</t>
    </rPh>
    <phoneticPr fontId="6"/>
  </si>
  <si>
    <t>マイネカトリーヌ</t>
  </si>
  <si>
    <t>テンザンアモーレ</t>
  </si>
  <si>
    <t>藤原英昭</t>
    <rPh sb="0" eb="2">
      <t>フジワラ</t>
    </rPh>
    <rPh sb="2" eb="4">
      <t>ヒデアキ</t>
    </rPh>
    <phoneticPr fontId="6"/>
  </si>
  <si>
    <t>テンザンストーム</t>
  </si>
  <si>
    <t>平野三郎</t>
    <rPh sb="0" eb="2">
      <t>ヒラノ</t>
    </rPh>
    <rPh sb="2" eb="4">
      <t>サブロウ</t>
    </rPh>
    <phoneticPr fontId="6"/>
  </si>
  <si>
    <t>藤原牧場</t>
    <rPh sb="0" eb="2">
      <t>フジワラ</t>
    </rPh>
    <rPh sb="2" eb="4">
      <t>ボクジョウ</t>
    </rPh>
    <phoneticPr fontId="6"/>
  </si>
  <si>
    <t>ギャラリートーク</t>
  </si>
  <si>
    <t>ブラックアルタイル</t>
  </si>
  <si>
    <t>アドマイヤベガ</t>
  </si>
  <si>
    <t>ブライダルディナー</t>
  </si>
  <si>
    <t>マイネルホルス</t>
  </si>
  <si>
    <t>テンビー</t>
  </si>
  <si>
    <t>マヤノイシス</t>
  </si>
  <si>
    <t>中本隆太郎</t>
    <rPh sb="0" eb="2">
      <t>ナカモト</t>
    </rPh>
    <rPh sb="2" eb="5">
      <t>リュウタロウ</t>
    </rPh>
    <phoneticPr fontId="6"/>
  </si>
  <si>
    <t>マイネルバイファル</t>
  </si>
  <si>
    <t>中野隆良</t>
    <rPh sb="0" eb="2">
      <t>ナカノ</t>
    </rPh>
    <rPh sb="2" eb="4">
      <t>タカヨシ</t>
    </rPh>
    <phoneticPr fontId="6"/>
  </si>
  <si>
    <t>フローラルパレス</t>
  </si>
  <si>
    <t>松元省一</t>
    <rPh sb="0" eb="2">
      <t>マツモト</t>
    </rPh>
    <rPh sb="2" eb="4">
      <t>ショウイチ</t>
    </rPh>
    <phoneticPr fontId="6"/>
  </si>
  <si>
    <t>ブレーヴハート</t>
  </si>
  <si>
    <t>加藤征弘</t>
    <rPh sb="0" eb="2">
      <t>カトウ</t>
    </rPh>
    <rPh sb="2" eb="3">
      <t>セイ</t>
    </rPh>
    <rPh sb="3" eb="4">
      <t>ヒロ</t>
    </rPh>
    <phoneticPr fontId="6"/>
  </si>
  <si>
    <t>クリスタルコースト</t>
  </si>
  <si>
    <t>ジェミニアイドル</t>
  </si>
  <si>
    <t>ドリームシーカー</t>
  </si>
  <si>
    <t>ドリームビジョン</t>
  </si>
  <si>
    <t>シネマスコープ</t>
  </si>
  <si>
    <t>マイネルレコルト</t>
  </si>
  <si>
    <t>ミヤギミノル</t>
  </si>
  <si>
    <t>田上稔</t>
    <rPh sb="0" eb="2">
      <t>タウエ</t>
    </rPh>
    <rPh sb="2" eb="3">
      <t>ミノル</t>
    </rPh>
    <phoneticPr fontId="6"/>
  </si>
  <si>
    <t>ワンダースターフ</t>
  </si>
  <si>
    <t>アドマイヤフジ</t>
  </si>
  <si>
    <t>辻牧場</t>
    <rPh sb="0" eb="1">
      <t>ツジ</t>
    </rPh>
    <rPh sb="1" eb="3">
      <t>ボクジョウ</t>
    </rPh>
    <phoneticPr fontId="6"/>
  </si>
  <si>
    <t>ローゼンクロイツ</t>
  </si>
  <si>
    <t>マチカネキララ</t>
  </si>
  <si>
    <t>ニューヨークカフェ</t>
  </si>
  <si>
    <t>ピサノダイチ</t>
  </si>
  <si>
    <t>ピサノガレー</t>
  </si>
  <si>
    <t>スパイダーマン</t>
    <phoneticPr fontId="6"/>
  </si>
  <si>
    <t>三城牧場</t>
    <rPh sb="0" eb="1">
      <t>サン</t>
    </rPh>
    <rPh sb="1" eb="2">
      <t>シロ</t>
    </rPh>
    <rPh sb="2" eb="4">
      <t>ボクジョウ</t>
    </rPh>
    <phoneticPr fontId="6"/>
  </si>
  <si>
    <t>シンメイレグルス</t>
  </si>
  <si>
    <t>織田芳一</t>
    <rPh sb="0" eb="2">
      <t>オリタ</t>
    </rPh>
    <rPh sb="2" eb="4">
      <t>ヨシカズ</t>
    </rPh>
    <phoneticPr fontId="6"/>
  </si>
  <si>
    <t>フーバーダム</t>
  </si>
  <si>
    <t>Cat Thief</t>
  </si>
  <si>
    <t>Windy Mindy</t>
  </si>
  <si>
    <t>Swifty Farms Inc</t>
    <phoneticPr fontId="6"/>
  </si>
  <si>
    <t>フォーノーワン</t>
  </si>
  <si>
    <t>シェンク</t>
  </si>
  <si>
    <t>シュガーレディー</t>
  </si>
  <si>
    <t>新川恵</t>
    <rPh sb="0" eb="2">
      <t>シンカワ</t>
    </rPh>
    <rPh sb="2" eb="3">
      <t>メグ</t>
    </rPh>
    <phoneticPr fontId="6"/>
  </si>
  <si>
    <t>タガノシャーディ</t>
  </si>
  <si>
    <t>田中成奉</t>
    <rPh sb="0" eb="2">
      <t>タナカ</t>
    </rPh>
    <rPh sb="2" eb="3">
      <t>ナリ</t>
    </rPh>
    <rPh sb="3" eb="4">
      <t>ホウ</t>
    </rPh>
    <phoneticPr fontId="6"/>
  </si>
  <si>
    <t>藤井益美</t>
    <rPh sb="0" eb="2">
      <t>フジイ</t>
    </rPh>
    <rPh sb="2" eb="4">
      <t>マスミ</t>
    </rPh>
    <phoneticPr fontId="6"/>
  </si>
  <si>
    <t>オリエントチャーム</t>
  </si>
  <si>
    <t>ニキーヤ</t>
  </si>
  <si>
    <t>追分ファーム</t>
    <rPh sb="0" eb="2">
      <t>オイワケ</t>
    </rPh>
    <phoneticPr fontId="6"/>
  </si>
  <si>
    <t>西原牧場</t>
    <rPh sb="0" eb="2">
      <t>ニシハラ</t>
    </rPh>
    <rPh sb="2" eb="4">
      <t>ボクジョウ</t>
    </rPh>
    <phoneticPr fontId="6"/>
  </si>
  <si>
    <t>トーセンダンス</t>
  </si>
  <si>
    <t>島川隆哉</t>
    <rPh sb="0" eb="2">
      <t>シマカワ</t>
    </rPh>
    <rPh sb="2" eb="3">
      <t>リュウ</t>
    </rPh>
    <rPh sb="3" eb="4">
      <t>ヤ</t>
    </rPh>
    <phoneticPr fontId="6"/>
  </si>
  <si>
    <t>エアサバス</t>
  </si>
  <si>
    <t>プレシャスストーン</t>
  </si>
  <si>
    <t>高市圭二</t>
    <rPh sb="0" eb="2">
      <t>タカイチ</t>
    </rPh>
    <rPh sb="2" eb="4">
      <t>ケイジ</t>
    </rPh>
    <phoneticPr fontId="6"/>
  </si>
  <si>
    <t>ザラストワード</t>
  </si>
  <si>
    <t>竹崎大晃</t>
    <rPh sb="0" eb="2">
      <t>タケザキ</t>
    </rPh>
    <rPh sb="2" eb="3">
      <t>オオ</t>
    </rPh>
    <rPh sb="3" eb="4">
      <t>コウ</t>
    </rPh>
    <phoneticPr fontId="6"/>
  </si>
  <si>
    <t>中前義隆</t>
    <rPh sb="0" eb="2">
      <t>ナカマエ</t>
    </rPh>
    <rPh sb="2" eb="4">
      <t>ヨシタカ</t>
    </rPh>
    <phoneticPr fontId="6"/>
  </si>
  <si>
    <t>スズカグレイス</t>
  </si>
  <si>
    <t>レディーダービー</t>
  </si>
  <si>
    <t>ウメノファイバー</t>
  </si>
  <si>
    <t>佐藤友子</t>
    <rPh sb="0" eb="2">
      <t>サトウ</t>
    </rPh>
    <rPh sb="2" eb="4">
      <t>ユウコ</t>
    </rPh>
    <phoneticPr fontId="6"/>
  </si>
  <si>
    <t>斉藤安行</t>
    <rPh sb="0" eb="2">
      <t>サイトウ</t>
    </rPh>
    <rPh sb="2" eb="4">
      <t>アンギョウ</t>
    </rPh>
    <phoneticPr fontId="6"/>
  </si>
  <si>
    <t>リトルブレッシング</t>
  </si>
  <si>
    <t>領家政蔵</t>
    <rPh sb="0" eb="2">
      <t>リョウケ</t>
    </rPh>
    <rPh sb="2" eb="3">
      <t>セイ</t>
    </rPh>
    <rPh sb="3" eb="4">
      <t>ゾウ</t>
    </rPh>
    <phoneticPr fontId="6"/>
  </si>
  <si>
    <t>サワヤカプリンセス</t>
  </si>
  <si>
    <t>ゴーグルシチー</t>
  </si>
  <si>
    <t>ダンシングエコー</t>
  </si>
  <si>
    <t>友駿ホースクラブ</t>
    <rPh sb="0" eb="1">
      <t>トモ</t>
    </rPh>
    <rPh sb="1" eb="2">
      <t>シュン</t>
    </rPh>
    <phoneticPr fontId="6"/>
  </si>
  <si>
    <t>原口圭二</t>
    <rPh sb="0" eb="2">
      <t>ハラグチ</t>
    </rPh>
    <rPh sb="2" eb="4">
      <t>ケイジ</t>
    </rPh>
    <phoneticPr fontId="6"/>
  </si>
  <si>
    <t>グランプリペガサス</t>
  </si>
  <si>
    <t>田所秀孝</t>
    <rPh sb="0" eb="2">
      <t>タドコロ</t>
    </rPh>
    <rPh sb="2" eb="4">
      <t>ヒデタカ</t>
    </rPh>
    <phoneticPr fontId="6"/>
  </si>
  <si>
    <t>ホワイトトルネード</t>
  </si>
  <si>
    <t>グランプリ</t>
    <phoneticPr fontId="6"/>
  </si>
  <si>
    <t>ヒシリーガル</t>
  </si>
  <si>
    <t>ヒシナイル</t>
    <phoneticPr fontId="6"/>
  </si>
  <si>
    <t>阿部雅一郎</t>
    <rPh sb="0" eb="2">
      <t>アベ</t>
    </rPh>
    <rPh sb="2" eb="3">
      <t>ガ</t>
    </rPh>
    <rPh sb="3" eb="5">
      <t>イチロウ</t>
    </rPh>
    <phoneticPr fontId="6"/>
  </si>
  <si>
    <t>Masaichiro Abe</t>
    <phoneticPr fontId="6"/>
  </si>
  <si>
    <t>オメガアイランド</t>
  </si>
  <si>
    <t>大久保龍志</t>
    <rPh sb="0" eb="3">
      <t>オオクボ</t>
    </rPh>
    <rPh sb="3" eb="5">
      <t>リュウジ</t>
    </rPh>
    <phoneticPr fontId="6"/>
  </si>
  <si>
    <t>原礼子</t>
    <rPh sb="0" eb="1">
      <t>ハラ</t>
    </rPh>
    <rPh sb="1" eb="3">
      <t>レイコ</t>
    </rPh>
    <phoneticPr fontId="6"/>
  </si>
  <si>
    <t>アフリカンビート</t>
  </si>
  <si>
    <t>レディオブチャド</t>
  </si>
  <si>
    <t>ボールドサイレンス</t>
  </si>
  <si>
    <t>ヤマニンアリエル</t>
  </si>
  <si>
    <t>プリンセスルシータ</t>
  </si>
  <si>
    <t>パカパカファーム</t>
    <phoneticPr fontId="6"/>
  </si>
  <si>
    <t>ヴィートマルシェ</t>
    <phoneticPr fontId="6"/>
  </si>
  <si>
    <t>キョウエイマーチ</t>
  </si>
  <si>
    <t>ダイワインパクト</t>
  </si>
  <si>
    <t>増沢末夫</t>
    <rPh sb="0" eb="2">
      <t>マスザワ</t>
    </rPh>
    <rPh sb="2" eb="4">
      <t>スエオ</t>
    </rPh>
    <phoneticPr fontId="6"/>
  </si>
  <si>
    <t>Tale of the Cat</t>
  </si>
  <si>
    <t>Stars Knockout</t>
  </si>
  <si>
    <t>Liberation Farm &amp; Oratis Thoroughbreds</t>
    <phoneticPr fontId="6"/>
  </si>
  <si>
    <t>アコライト</t>
  </si>
  <si>
    <t>渡邉隆</t>
    <rPh sb="0" eb="2">
      <t>ワタナベ</t>
    </rPh>
    <rPh sb="2" eb="3">
      <t>タカシ</t>
    </rPh>
    <phoneticPr fontId="6"/>
  </si>
  <si>
    <t>森牧場</t>
    <rPh sb="0" eb="1">
      <t>モリ</t>
    </rPh>
    <rPh sb="1" eb="3">
      <t>ボクジョウ</t>
    </rPh>
    <phoneticPr fontId="6"/>
  </si>
  <si>
    <t>ファイナルレザルト</t>
  </si>
  <si>
    <t>日高大洋牧場</t>
    <rPh sb="0" eb="2">
      <t>ヒダカ</t>
    </rPh>
    <rPh sb="2" eb="4">
      <t>タイヨウ</t>
    </rPh>
    <rPh sb="4" eb="6">
      <t>ボクジョウ</t>
    </rPh>
    <phoneticPr fontId="6"/>
  </si>
  <si>
    <t>ユーロスター</t>
  </si>
  <si>
    <t>ジョリーザザ</t>
  </si>
  <si>
    <t>チャンピオンリボン</t>
  </si>
  <si>
    <t>ラストキッス</t>
  </si>
  <si>
    <t>坪野谷和平</t>
    <rPh sb="0" eb="1">
      <t>ツボ</t>
    </rPh>
    <rPh sb="1" eb="2">
      <t>ノ</t>
    </rPh>
    <rPh sb="2" eb="3">
      <t>タニ</t>
    </rPh>
    <rPh sb="3" eb="5">
      <t>カズヘイ</t>
    </rPh>
    <phoneticPr fontId="6"/>
  </si>
  <si>
    <t>川上牧場</t>
    <rPh sb="0" eb="2">
      <t>カワカミ</t>
    </rPh>
    <rPh sb="2" eb="4">
      <t>ボクジョウ</t>
    </rPh>
    <phoneticPr fontId="6"/>
  </si>
  <si>
    <t>ディープインパクト</t>
  </si>
  <si>
    <t>アドマイヤコング</t>
  </si>
  <si>
    <t>カタリスト</t>
  </si>
  <si>
    <t>ピサノパテック</t>
  </si>
  <si>
    <t>ブレッシング</t>
  </si>
  <si>
    <t>ダブルティンパニー</t>
  </si>
  <si>
    <t>オイスターチケット</t>
  </si>
  <si>
    <t>プリンセスゴールド</t>
  </si>
  <si>
    <t>アグネストレジャー</t>
  </si>
  <si>
    <t>アグネスセレーネー</t>
  </si>
  <si>
    <t>フラッグシップ</t>
  </si>
  <si>
    <t>ナショナルフラッグ</t>
  </si>
  <si>
    <t>サンデープラチナム</t>
  </si>
  <si>
    <t>ジャウンティング</t>
  </si>
  <si>
    <t>小林英一</t>
    <rPh sb="0" eb="2">
      <t>コバヤシ</t>
    </rPh>
    <rPh sb="2" eb="4">
      <t>エイイチ</t>
    </rPh>
    <phoneticPr fontId="6"/>
  </si>
  <si>
    <t>マイネルポポラーレ</t>
  </si>
  <si>
    <t>パパラッシオ</t>
  </si>
  <si>
    <t>マイネルエザット</t>
  </si>
  <si>
    <t>マイネルラヴ</t>
  </si>
  <si>
    <t>コスモビューファーム</t>
    <phoneticPr fontId="6"/>
  </si>
  <si>
    <t>レイズユアドリーム</t>
  </si>
  <si>
    <t>ホワイトペッパー</t>
  </si>
  <si>
    <t>レッドチリペッパー</t>
  </si>
  <si>
    <t>レジオンドヌール</t>
    <phoneticPr fontId="6"/>
  </si>
  <si>
    <t>日隈良江</t>
    <rPh sb="0" eb="1">
      <t>ヒ</t>
    </rPh>
    <rPh sb="1" eb="2">
      <t>クマ</t>
    </rPh>
    <rPh sb="2" eb="3">
      <t>ヨ</t>
    </rPh>
    <rPh sb="3" eb="4">
      <t>エ</t>
    </rPh>
    <phoneticPr fontId="6"/>
  </si>
  <si>
    <t>インディゴワルツ</t>
  </si>
  <si>
    <t>ロッタレース</t>
  </si>
  <si>
    <t>シャッフルビート</t>
  </si>
  <si>
    <t>坂口正大</t>
    <rPh sb="0" eb="2">
      <t>サカグチ</t>
    </rPh>
    <rPh sb="2" eb="4">
      <t>マサヒロ</t>
    </rPh>
    <phoneticPr fontId="6"/>
  </si>
  <si>
    <t>インディマネー</t>
  </si>
  <si>
    <t>山内邦一</t>
    <rPh sb="0" eb="2">
      <t>ヤマウチ</t>
    </rPh>
    <rPh sb="2" eb="3">
      <t>クニ</t>
    </rPh>
    <rPh sb="3" eb="4">
      <t>イチ</t>
    </rPh>
    <phoneticPr fontId="6"/>
  </si>
  <si>
    <t>ジャズファンク</t>
  </si>
  <si>
    <t>ドゥーワップ</t>
  </si>
  <si>
    <t>ダンディズム</t>
  </si>
  <si>
    <t>ビワプランサー</t>
  </si>
  <si>
    <t>イノセンス</t>
  </si>
  <si>
    <t>前田禎</t>
    <rPh sb="0" eb="2">
      <t>マエダ</t>
    </rPh>
    <rPh sb="2" eb="3">
      <t>タダシ</t>
    </rPh>
    <phoneticPr fontId="6"/>
  </si>
  <si>
    <t>メジロコルセア</t>
  </si>
  <si>
    <t>メジロ商事</t>
    <rPh sb="3" eb="5">
      <t>ショウジ</t>
    </rPh>
    <phoneticPr fontId="6"/>
  </si>
  <si>
    <t>メジロ牧場</t>
    <rPh sb="3" eb="5">
      <t>ボクジョウ</t>
    </rPh>
    <phoneticPr fontId="6"/>
  </si>
  <si>
    <t>クレイジーフォユー</t>
  </si>
  <si>
    <t>フルオブラフター</t>
  </si>
  <si>
    <t>畑清介</t>
    <rPh sb="0" eb="1">
      <t>ハタケ</t>
    </rPh>
    <rPh sb="1" eb="2">
      <t>キヨ</t>
    </rPh>
    <rPh sb="2" eb="3">
      <t>スケ</t>
    </rPh>
    <phoneticPr fontId="6"/>
  </si>
  <si>
    <t>2005-2006</t>
    <phoneticPr fontId="6"/>
  </si>
  <si>
    <t>フサイチリシャール</t>
  </si>
  <si>
    <t>クロフネ</t>
  </si>
  <si>
    <t>関口房郎</t>
    <rPh sb="0" eb="2">
      <t>セキグチ</t>
    </rPh>
    <rPh sb="2" eb="3">
      <t>フサ</t>
    </rPh>
    <rPh sb="3" eb="4">
      <t>ロウ</t>
    </rPh>
    <phoneticPr fontId="6"/>
  </si>
  <si>
    <t>バーニングレッド</t>
  </si>
  <si>
    <t>牝</t>
    <rPh sb="0" eb="1">
      <t>ヒン</t>
    </rPh>
    <phoneticPr fontId="6"/>
  </si>
  <si>
    <t>アグネスタキオン</t>
  </si>
  <si>
    <t>マイネルバシリコス</t>
  </si>
  <si>
    <t>ダイイチコパン</t>
  </si>
  <si>
    <t>ダイイチ牧場</t>
    <rPh sb="4" eb="6">
      <t>ボクジョウ</t>
    </rPh>
    <phoneticPr fontId="6"/>
  </si>
  <si>
    <t>メイショウルイーズ</t>
  </si>
  <si>
    <t>小島太</t>
    <rPh sb="0" eb="2">
      <t>コジマ</t>
    </rPh>
    <rPh sb="2" eb="3">
      <t>フト</t>
    </rPh>
    <phoneticPr fontId="6"/>
  </si>
  <si>
    <t>フェアトゥザウインド</t>
  </si>
  <si>
    <t>松本好雄</t>
    <rPh sb="0" eb="2">
      <t>マツモト</t>
    </rPh>
    <rPh sb="2" eb="4">
      <t>ヨシオ</t>
    </rPh>
    <phoneticPr fontId="6"/>
  </si>
  <si>
    <t>三嶋牧場</t>
    <rPh sb="0" eb="2">
      <t>ミシマ</t>
    </rPh>
    <rPh sb="2" eb="4">
      <t>ボクジョウ</t>
    </rPh>
    <phoneticPr fontId="6"/>
  </si>
  <si>
    <t>エイシンチャンドラ</t>
  </si>
  <si>
    <t>Dixie Union</t>
  </si>
  <si>
    <t>Dream Away</t>
  </si>
  <si>
    <t>Nancy S. Dillman</t>
  </si>
  <si>
    <t>コスモマリアージュ</t>
  </si>
  <si>
    <t>中村均</t>
    <rPh sb="0" eb="2">
      <t>ナカムラ</t>
    </rPh>
    <rPh sb="2" eb="3">
      <t>ヒトシ</t>
    </rPh>
    <phoneticPr fontId="6"/>
  </si>
  <si>
    <t>フォレストブリーズ</t>
  </si>
  <si>
    <t>岡田美佐子</t>
    <rPh sb="0" eb="2">
      <t>オカダ</t>
    </rPh>
    <rPh sb="2" eb="5">
      <t>ミサコ</t>
    </rPh>
    <phoneticPr fontId="6"/>
  </si>
  <si>
    <t>徳本幸雄</t>
    <rPh sb="0" eb="2">
      <t>トクモト</t>
    </rPh>
    <rPh sb="2" eb="4">
      <t>ユキオ</t>
    </rPh>
    <phoneticPr fontId="6"/>
  </si>
  <si>
    <t>パシスタ</t>
  </si>
  <si>
    <t>戸田博文</t>
    <rPh sb="0" eb="2">
      <t>トダ</t>
    </rPh>
    <rPh sb="2" eb="4">
      <t>ヒロフミ</t>
    </rPh>
    <phoneticPr fontId="6"/>
  </si>
  <si>
    <t>プレティッシモ</t>
  </si>
  <si>
    <t>ヒダカ･ブリーダーズ･ユニオン</t>
  </si>
  <si>
    <t>守矢牧場</t>
    <rPh sb="0" eb="1">
      <t>マモ</t>
    </rPh>
    <rPh sb="1" eb="2">
      <t>ヤ</t>
    </rPh>
    <rPh sb="2" eb="4">
      <t>ボクジョウ</t>
    </rPh>
    <phoneticPr fontId="6"/>
  </si>
  <si>
    <t>マシロンガール</t>
  </si>
  <si>
    <t>藤岡健一</t>
    <rPh sb="0" eb="2">
      <t>フジオカ</t>
    </rPh>
    <rPh sb="2" eb="4">
      <t>ケンイチ</t>
    </rPh>
    <phoneticPr fontId="6"/>
  </si>
  <si>
    <t>With Approval</t>
  </si>
  <si>
    <t>Above the salt</t>
  </si>
  <si>
    <t>Winchester Farm</t>
  </si>
  <si>
    <t>マイネルスケルツィ</t>
  </si>
  <si>
    <t>アラデヤ</t>
  </si>
  <si>
    <t>富田恭司</t>
    <rPh sb="0" eb="2">
      <t>トミタ</t>
    </rPh>
    <rPh sb="2" eb="4">
      <t>キョウジ</t>
    </rPh>
    <phoneticPr fontId="6"/>
  </si>
  <si>
    <t>バルバロ</t>
  </si>
  <si>
    <t>ブラックホーク</t>
  </si>
  <si>
    <t>ストラディヴァリオ</t>
  </si>
  <si>
    <t>友道康夫</t>
    <rPh sb="0" eb="1">
      <t>トモ</t>
    </rPh>
    <rPh sb="1" eb="2">
      <t>ミチ</t>
    </rPh>
    <rPh sb="2" eb="4">
      <t>ヤスオ</t>
    </rPh>
    <phoneticPr fontId="6"/>
  </si>
  <si>
    <t>ビューティソング</t>
  </si>
  <si>
    <t>ターフ・スポット</t>
  </si>
  <si>
    <t>酒井牧場</t>
    <rPh sb="0" eb="2">
      <t>サカイ</t>
    </rPh>
    <rPh sb="2" eb="4">
      <t>ボクジョウ</t>
    </rPh>
    <phoneticPr fontId="6"/>
  </si>
  <si>
    <t>マルブツクロフネ</t>
  </si>
  <si>
    <t>ｾﾝ</t>
  </si>
  <si>
    <t>ミロヴァダンス</t>
  </si>
  <si>
    <t>大沢毅</t>
    <rPh sb="0" eb="2">
      <t>オオサワ</t>
    </rPh>
    <rPh sb="2" eb="3">
      <t>タケシ</t>
    </rPh>
    <phoneticPr fontId="6"/>
  </si>
  <si>
    <t>タガミファーム</t>
  </si>
  <si>
    <t>エリモサファイア</t>
  </si>
  <si>
    <t>エクセルマネジメント</t>
  </si>
  <si>
    <t>エリモブラスト</t>
  </si>
  <si>
    <t>沖芳夫</t>
    <rPh sb="0" eb="1">
      <t>オキ</t>
    </rPh>
    <rPh sb="1" eb="3">
      <t>ヨシオ</t>
    </rPh>
    <phoneticPr fontId="6"/>
  </si>
  <si>
    <t>パッシングピース</t>
  </si>
  <si>
    <t>山本慎一</t>
    <rPh sb="0" eb="2">
      <t>ヤマモト</t>
    </rPh>
    <rPh sb="2" eb="4">
      <t>シンイチ</t>
    </rPh>
    <phoneticPr fontId="6"/>
  </si>
  <si>
    <t>マイネルレモリーノ</t>
  </si>
  <si>
    <t>岩戸考樹</t>
    <rPh sb="0" eb="1">
      <t>イワ</t>
    </rPh>
    <rPh sb="1" eb="2">
      <t>ト</t>
    </rPh>
    <rPh sb="2" eb="3">
      <t>カンガ</t>
    </rPh>
    <rPh sb="3" eb="4">
      <t>キ</t>
    </rPh>
    <phoneticPr fontId="6"/>
  </si>
  <si>
    <t>タングツイスター</t>
  </si>
  <si>
    <t>山田昇史</t>
    <rPh sb="0" eb="2">
      <t>ヤマダ</t>
    </rPh>
    <rPh sb="2" eb="3">
      <t>ノボル</t>
    </rPh>
    <rPh sb="3" eb="4">
      <t>フミ</t>
    </rPh>
    <phoneticPr fontId="6"/>
  </si>
  <si>
    <t>テイエムハバタケ</t>
  </si>
  <si>
    <t>西園正都</t>
    <rPh sb="0" eb="2">
      <t>ニシゾノ</t>
    </rPh>
    <rPh sb="2" eb="3">
      <t>セイ</t>
    </rPh>
    <rPh sb="3" eb="4">
      <t>ト</t>
    </rPh>
    <phoneticPr fontId="6"/>
  </si>
  <si>
    <t>サンディリッチ</t>
  </si>
  <si>
    <t>竹園正繼</t>
    <rPh sb="0" eb="2">
      <t>タケゾノ</t>
    </rPh>
    <rPh sb="2" eb="3">
      <t>マサ</t>
    </rPh>
    <phoneticPr fontId="6"/>
  </si>
  <si>
    <t>トップディアマンテ</t>
  </si>
  <si>
    <t>武田博</t>
    <rPh sb="0" eb="2">
      <t>タケダ</t>
    </rPh>
    <rPh sb="2" eb="3">
      <t>ヒロシ</t>
    </rPh>
    <phoneticPr fontId="6"/>
  </si>
  <si>
    <t>War Chant</t>
  </si>
  <si>
    <t>One Tough Cat</t>
  </si>
  <si>
    <t>Green Willow Farms</t>
  </si>
  <si>
    <t>トウカイタイクーン</t>
  </si>
  <si>
    <t>トウカイシャネル</t>
  </si>
  <si>
    <t>内村正則</t>
    <rPh sb="0" eb="2">
      <t>ウチムラ</t>
    </rPh>
    <rPh sb="2" eb="4">
      <t>マサノリ</t>
    </rPh>
    <phoneticPr fontId="6"/>
  </si>
  <si>
    <t>二風谷ファーム</t>
    <rPh sb="0" eb="1">
      <t>ニ</t>
    </rPh>
    <rPh sb="1" eb="2">
      <t>カゼ</t>
    </rPh>
    <rPh sb="2" eb="3">
      <t>タニ</t>
    </rPh>
    <phoneticPr fontId="6"/>
  </si>
  <si>
    <t>カノヤバトルスター</t>
  </si>
  <si>
    <t>カノヤロマン</t>
  </si>
  <si>
    <t>神田薫</t>
    <rPh sb="0" eb="1">
      <t>ジン</t>
    </rPh>
    <rPh sb="1" eb="2">
      <t>タ</t>
    </rPh>
    <rPh sb="2" eb="3">
      <t>カオル</t>
    </rPh>
    <phoneticPr fontId="6"/>
  </si>
  <si>
    <t>青藍牧場</t>
    <rPh sb="0" eb="1">
      <t>アオ</t>
    </rPh>
    <rPh sb="1" eb="2">
      <t>アイ</t>
    </rPh>
    <rPh sb="2" eb="4">
      <t>ボクジョウ</t>
    </rPh>
    <phoneticPr fontId="6"/>
  </si>
  <si>
    <t>ブリスクウェザー</t>
  </si>
  <si>
    <t>木原一良</t>
    <rPh sb="0" eb="2">
      <t>キハラ</t>
    </rPh>
    <rPh sb="2" eb="4">
      <t>カズヨシ</t>
    </rPh>
    <phoneticPr fontId="6"/>
  </si>
  <si>
    <t>名古屋友豊</t>
    <rPh sb="0" eb="3">
      <t>ナゴヤ</t>
    </rPh>
    <rPh sb="3" eb="4">
      <t>トモ</t>
    </rPh>
    <rPh sb="4" eb="5">
      <t>ユタカ</t>
    </rPh>
    <phoneticPr fontId="6"/>
  </si>
  <si>
    <t>オンファイア</t>
  </si>
  <si>
    <t>ヴァンクール</t>
  </si>
  <si>
    <t>近藤英子</t>
    <rPh sb="0" eb="2">
      <t>コンドウ</t>
    </rPh>
    <rPh sb="2" eb="4">
      <t>エイコ</t>
    </rPh>
    <phoneticPr fontId="6"/>
  </si>
  <si>
    <t>キャスケードブーケ</t>
  </si>
  <si>
    <t>エリモフィナーレ</t>
  </si>
  <si>
    <t>サードストリーム</t>
  </si>
  <si>
    <t>橋口弘次郎</t>
    <rPh sb="0" eb="2">
      <t>ハシグチ</t>
    </rPh>
    <rPh sb="2" eb="5">
      <t>ヒロジロウ</t>
    </rPh>
    <phoneticPr fontId="6"/>
  </si>
  <si>
    <t>ディソサード</t>
  </si>
  <si>
    <t>テオティワカン</t>
  </si>
  <si>
    <t>サンデーピクニック</t>
  </si>
  <si>
    <t>諸江幸祐</t>
    <rPh sb="0" eb="2">
      <t>モロエ</t>
    </rPh>
    <rPh sb="2" eb="3">
      <t>シアワ</t>
    </rPh>
    <rPh sb="3" eb="4">
      <t>ユウ</t>
    </rPh>
    <phoneticPr fontId="6"/>
  </si>
  <si>
    <t>オメガグランプリ</t>
  </si>
  <si>
    <t>トゥザヴィクトリー</t>
  </si>
  <si>
    <t>ラピッドオレンジ</t>
  </si>
  <si>
    <t>ソアリングピアス</t>
  </si>
  <si>
    <t>宗像義忠</t>
    <rPh sb="0" eb="2">
      <t>ムナカタ</t>
    </rPh>
    <rPh sb="2" eb="4">
      <t>ヨシタダ</t>
    </rPh>
    <phoneticPr fontId="6"/>
  </si>
  <si>
    <t>エアウイングス</t>
  </si>
  <si>
    <t>グリーンファーム</t>
  </si>
  <si>
    <t>パルジファル</t>
  </si>
  <si>
    <t>池谷誠一</t>
    <rPh sb="0" eb="2">
      <t>イケタニ</t>
    </rPh>
    <rPh sb="2" eb="4">
      <t>セイイチ</t>
    </rPh>
    <phoneticPr fontId="6"/>
  </si>
  <si>
    <t>ビッグカポネ</t>
  </si>
  <si>
    <t>ビッグ</t>
  </si>
  <si>
    <t>下河辺牧場</t>
    <rPh sb="0" eb="3">
      <t>シモカワベ</t>
    </rPh>
    <rPh sb="3" eb="5">
      <t>ボクジョウ</t>
    </rPh>
    <phoneticPr fontId="6"/>
  </si>
  <si>
    <t>フェリーク</t>
  </si>
  <si>
    <t>橋口弘次郎</t>
    <rPh sb="0" eb="1">
      <t>ハシ</t>
    </rPh>
    <rPh sb="1" eb="2">
      <t>クチ</t>
    </rPh>
    <rPh sb="2" eb="3">
      <t>コウ</t>
    </rPh>
    <rPh sb="3" eb="5">
      <t>ジロウ</t>
    </rPh>
    <phoneticPr fontId="6"/>
  </si>
  <si>
    <t>キャロットファーム</t>
  </si>
  <si>
    <t>チアズガディス</t>
  </si>
  <si>
    <t>ナカノファーム</t>
  </si>
  <si>
    <t>カレンスターボーイ</t>
  </si>
  <si>
    <t>鈴木隆司</t>
    <rPh sb="0" eb="2">
      <t>スズキ</t>
    </rPh>
    <rPh sb="2" eb="4">
      <t>リュウジ</t>
    </rPh>
    <phoneticPr fontId="6"/>
  </si>
  <si>
    <t>ロードアルファード</t>
  </si>
  <si>
    <t>ツィンクルワンダー</t>
  </si>
  <si>
    <t>リヴィエールジータ</t>
  </si>
  <si>
    <t>河内洋</t>
    <rPh sb="0" eb="2">
      <t>カワチ</t>
    </rPh>
    <rPh sb="2" eb="3">
      <t>ヒロシ</t>
    </rPh>
    <phoneticPr fontId="6"/>
  </si>
  <si>
    <t>ラフィントレイル</t>
  </si>
  <si>
    <t>奥平雅士</t>
    <rPh sb="0" eb="2">
      <t>オクヒラ</t>
    </rPh>
    <rPh sb="2" eb="4">
      <t>マサシ</t>
    </rPh>
    <phoneticPr fontId="6"/>
  </si>
  <si>
    <t>フレンチアイドル</t>
  </si>
  <si>
    <t>エアマグダラ</t>
  </si>
  <si>
    <t>伊藤正徳</t>
    <rPh sb="0" eb="2">
      <t>イトウ</t>
    </rPh>
    <rPh sb="2" eb="4">
      <t>マサノリ</t>
    </rPh>
    <phoneticPr fontId="6"/>
  </si>
  <si>
    <t>キングアーサー</t>
  </si>
  <si>
    <t>クイーンモード</t>
  </si>
  <si>
    <t>メジロアレグレット</t>
  </si>
  <si>
    <t>ダンスオールナイト</t>
  </si>
  <si>
    <t>加藤征弘</t>
    <rPh sb="0" eb="2">
      <t>カトウ</t>
    </rPh>
    <rPh sb="2" eb="3">
      <t>セイ</t>
    </rPh>
    <rPh sb="3" eb="4">
      <t>ヒロシ</t>
    </rPh>
    <phoneticPr fontId="6"/>
  </si>
  <si>
    <t>ビーオブザバン</t>
  </si>
  <si>
    <t>King's Best</t>
  </si>
  <si>
    <t>シーズアン</t>
  </si>
  <si>
    <t>ナイアガラ</t>
  </si>
  <si>
    <t>池江泰郎</t>
    <rPh sb="0" eb="1">
      <t>イケ</t>
    </rPh>
    <rPh sb="1" eb="2">
      <t>エ</t>
    </rPh>
    <rPh sb="2" eb="3">
      <t>タイ</t>
    </rPh>
    <rPh sb="3" eb="4">
      <t>ロウ</t>
    </rPh>
    <phoneticPr fontId="6"/>
  </si>
  <si>
    <t>ファンタスティックライト</t>
  </si>
  <si>
    <t>レーヴドスカー</t>
  </si>
  <si>
    <t>クールカリッジ</t>
  </si>
  <si>
    <t>伊藤圭三</t>
    <rPh sb="0" eb="2">
      <t>イトウ</t>
    </rPh>
    <rPh sb="2" eb="4">
      <t>ケイゾウ</t>
    </rPh>
    <phoneticPr fontId="6"/>
  </si>
  <si>
    <t>カービーズソング</t>
  </si>
  <si>
    <t>ブルーミングスノー</t>
  </si>
  <si>
    <t>アグネスヨジゲン</t>
  </si>
  <si>
    <t>サイコーキララ</t>
  </si>
  <si>
    <t>高昭牧場</t>
    <rPh sb="0" eb="1">
      <t>タカ</t>
    </rPh>
    <rPh sb="1" eb="2">
      <t>アキラ</t>
    </rPh>
    <rPh sb="2" eb="4">
      <t>ボクジョウ</t>
    </rPh>
    <phoneticPr fontId="6"/>
  </si>
  <si>
    <t>ミロンガ</t>
  </si>
  <si>
    <t>テューダーローズ</t>
  </si>
  <si>
    <t>フェラーリワン</t>
  </si>
  <si>
    <t>エンブラ</t>
  </si>
  <si>
    <t>マンハッタンセレブ</t>
  </si>
  <si>
    <t>大久保龍志</t>
    <rPh sb="0" eb="3">
      <t>オオクボ</t>
    </rPh>
    <rPh sb="3" eb="4">
      <t>リュウ</t>
    </rPh>
    <rPh sb="4" eb="5">
      <t>ココロザシ</t>
    </rPh>
    <phoneticPr fontId="6"/>
  </si>
  <si>
    <t>ラッセルバローズ</t>
  </si>
  <si>
    <t>猪熊広次</t>
    <rPh sb="0" eb="2">
      <t>イノクマ</t>
    </rPh>
    <rPh sb="2" eb="3">
      <t>ヒロシ</t>
    </rPh>
    <rPh sb="3" eb="4">
      <t>ツギ</t>
    </rPh>
    <phoneticPr fontId="6"/>
  </si>
  <si>
    <t>今牧場</t>
    <rPh sb="0" eb="1">
      <t>イマ</t>
    </rPh>
    <rPh sb="1" eb="3">
      <t>ボクジョウ</t>
    </rPh>
    <phoneticPr fontId="6"/>
  </si>
  <si>
    <t>ロジック</t>
  </si>
  <si>
    <t>エイプリルドラマ</t>
  </si>
  <si>
    <t>武田修一</t>
    <rPh sb="0" eb="2">
      <t>タケダ</t>
    </rPh>
    <rPh sb="2" eb="4">
      <t>シュウイチ</t>
    </rPh>
    <phoneticPr fontId="6"/>
  </si>
  <si>
    <t>ダンツファルコン</t>
  </si>
  <si>
    <t>柏木一則</t>
    <rPh sb="0" eb="2">
      <t>カシワギ</t>
    </rPh>
    <rPh sb="2" eb="4">
      <t>カズノリ</t>
    </rPh>
    <phoneticPr fontId="6"/>
  </si>
  <si>
    <t>マイネルスパルナ</t>
  </si>
  <si>
    <t>サマニウイング</t>
  </si>
  <si>
    <t>林時春</t>
    <rPh sb="0" eb="1">
      <t>ハヤシ</t>
    </rPh>
    <rPh sb="1" eb="2">
      <t>トキ</t>
    </rPh>
    <rPh sb="2" eb="3">
      <t>ハル</t>
    </rPh>
    <phoneticPr fontId="6"/>
  </si>
  <si>
    <t>ストラトス</t>
  </si>
  <si>
    <t>松永昌博</t>
    <rPh sb="0" eb="2">
      <t>マツナガ</t>
    </rPh>
    <rPh sb="2" eb="4">
      <t>マサヒロ</t>
    </rPh>
    <phoneticPr fontId="6"/>
  </si>
  <si>
    <t>協栄</t>
    <rPh sb="0" eb="2">
      <t>キョウエイ</t>
    </rPh>
    <phoneticPr fontId="6"/>
  </si>
  <si>
    <t>タバタファーム</t>
  </si>
  <si>
    <t>トーホウアモーレ</t>
  </si>
  <si>
    <t>白井寿昭</t>
    <rPh sb="0" eb="2">
      <t>シライ</t>
    </rPh>
    <rPh sb="2" eb="3">
      <t>コトブキ</t>
    </rPh>
    <rPh sb="3" eb="4">
      <t>アキラ</t>
    </rPh>
    <phoneticPr fontId="6"/>
  </si>
  <si>
    <t>ステージバンダム</t>
  </si>
  <si>
    <t>東豊物産</t>
    <rPh sb="0" eb="1">
      <t>ヒガシ</t>
    </rPh>
    <rPh sb="1" eb="2">
      <t>トヨ</t>
    </rPh>
    <rPh sb="2" eb="4">
      <t>ブッサン</t>
    </rPh>
    <phoneticPr fontId="6"/>
  </si>
  <si>
    <t>バンダム牧場</t>
    <rPh sb="4" eb="6">
      <t>ボクジョウ</t>
    </rPh>
    <phoneticPr fontId="6"/>
  </si>
  <si>
    <t>マイネルネオス</t>
  </si>
  <si>
    <t>ステイゴールド</t>
  </si>
  <si>
    <t>ビッグレッドファーム</t>
  </si>
  <si>
    <t>アドマイヤダーリン</t>
  </si>
  <si>
    <t>ウインレジェンド</t>
  </si>
  <si>
    <t>シンコウノビー</t>
  </si>
  <si>
    <t>ウイン</t>
  </si>
  <si>
    <t>アドマイヤキッス</t>
  </si>
  <si>
    <t>レイクトゥーン</t>
  </si>
  <si>
    <t>カートゥーン</t>
  </si>
  <si>
    <t>ギュリル</t>
  </si>
  <si>
    <t>アドマイヤヒーロー</t>
  </si>
  <si>
    <t>アドマイヤカンナ</t>
  </si>
  <si>
    <t>ボニッシモ</t>
  </si>
  <si>
    <t>鈴木伸尋</t>
    <rPh sb="0" eb="2">
      <t>スズキ</t>
    </rPh>
    <rPh sb="2" eb="3">
      <t>シン</t>
    </rPh>
    <rPh sb="3" eb="4">
      <t>ヒロ</t>
    </rPh>
    <phoneticPr fontId="6"/>
  </si>
  <si>
    <t>エグズマキー</t>
  </si>
  <si>
    <t>青木洋一</t>
    <rPh sb="0" eb="2">
      <t>アオキ</t>
    </rPh>
    <rPh sb="2" eb="4">
      <t>ヨウイチ</t>
    </rPh>
    <phoneticPr fontId="6"/>
  </si>
  <si>
    <t>シャドウストリーム</t>
  </si>
  <si>
    <t>飯塚知一</t>
    <rPh sb="0" eb="2">
      <t>イイヅカ</t>
    </rPh>
    <rPh sb="2" eb="4">
      <t>トモカズ</t>
    </rPh>
    <phoneticPr fontId="6"/>
  </si>
  <si>
    <t>マイネルデリュージ</t>
  </si>
  <si>
    <t>ファストクリーク</t>
  </si>
  <si>
    <t>坂元牧場</t>
    <rPh sb="0" eb="2">
      <t>サカモト</t>
    </rPh>
    <rPh sb="2" eb="4">
      <t>ボクジョウ</t>
    </rPh>
    <phoneticPr fontId="6"/>
  </si>
  <si>
    <t>ミスティックリバー</t>
  </si>
  <si>
    <t>ギーニョ</t>
  </si>
  <si>
    <t>アレキサンドリア</t>
  </si>
  <si>
    <t>アドマイヤライト</t>
  </si>
  <si>
    <t>フォルテピアノ</t>
  </si>
  <si>
    <t>キョウエイフォルテ</t>
  </si>
  <si>
    <t>スプリットエンド</t>
  </si>
  <si>
    <t>アフタヌーンブレス</t>
  </si>
  <si>
    <t>ハロウィンシチー</t>
  </si>
  <si>
    <t>高橋義博</t>
    <rPh sb="0" eb="2">
      <t>タカハシ</t>
    </rPh>
    <rPh sb="2" eb="4">
      <t>ヨシヒロ</t>
    </rPh>
    <phoneticPr fontId="6"/>
  </si>
  <si>
    <t>テイエムオペラオー</t>
  </si>
  <si>
    <t>アズマリーフ</t>
  </si>
  <si>
    <t>友駿ホースクラブ</t>
    <rPh sb="0" eb="1">
      <t>ユウ</t>
    </rPh>
    <rPh sb="1" eb="2">
      <t>シュン</t>
    </rPh>
    <phoneticPr fontId="6"/>
  </si>
  <si>
    <t>出羽牧場</t>
    <rPh sb="0" eb="2">
      <t>デワ</t>
    </rPh>
    <rPh sb="2" eb="4">
      <t>ボクジョウ</t>
    </rPh>
    <phoneticPr fontId="6"/>
  </si>
  <si>
    <t>ブロードアピール</t>
  </si>
  <si>
    <t>スズカプレジデント</t>
  </si>
  <si>
    <t>アコガレ</t>
  </si>
  <si>
    <t>グランド牧場</t>
    <rPh sb="4" eb="6">
      <t>ボクジョウ</t>
    </rPh>
    <phoneticPr fontId="6"/>
  </si>
  <si>
    <t>オナーリーブ</t>
  </si>
  <si>
    <t>カチェクリーク</t>
  </si>
  <si>
    <t>桜井牧場</t>
    <rPh sb="0" eb="2">
      <t>サクライ</t>
    </rPh>
    <rPh sb="2" eb="4">
      <t>ボクジョウ</t>
    </rPh>
    <phoneticPr fontId="6"/>
  </si>
  <si>
    <t>ダディーズメモリー</t>
  </si>
  <si>
    <t>ダディーズシューズ</t>
  </si>
  <si>
    <t>羽田牧場</t>
    <rPh sb="0" eb="2">
      <t>ハダ</t>
    </rPh>
    <rPh sb="2" eb="4">
      <t>ボクジョウ</t>
    </rPh>
    <phoneticPr fontId="6"/>
  </si>
  <si>
    <t>フサイチジャンク</t>
  </si>
  <si>
    <t>池江泰寿</t>
    <rPh sb="0" eb="1">
      <t>イケ</t>
    </rPh>
    <rPh sb="1" eb="2">
      <t>エ</t>
    </rPh>
    <rPh sb="2" eb="3">
      <t>タイ</t>
    </rPh>
    <rPh sb="3" eb="4">
      <t>コトブキ</t>
    </rPh>
    <phoneticPr fontId="6"/>
  </si>
  <si>
    <t>エイシンテンリュー</t>
  </si>
  <si>
    <t>エイシンサンサン</t>
  </si>
  <si>
    <t>ティンクルハート</t>
  </si>
  <si>
    <t>ブラックチーター</t>
  </si>
  <si>
    <t>ゴールドティアラ</t>
  </si>
  <si>
    <t>カイマナリオ</t>
  </si>
  <si>
    <t>タイトリスト</t>
  </si>
  <si>
    <t>メインタイトル</t>
  </si>
  <si>
    <t>ローマンスピリット</t>
  </si>
  <si>
    <t>高橋隆</t>
    <rPh sb="0" eb="2">
      <t>タカハシ</t>
    </rPh>
    <rPh sb="2" eb="3">
      <t>タカシ</t>
    </rPh>
    <phoneticPr fontId="6"/>
  </si>
  <si>
    <t>中島牧場</t>
    <rPh sb="0" eb="2">
      <t>ナカシマ</t>
    </rPh>
    <rPh sb="2" eb="4">
      <t>ボクジョウ</t>
    </rPh>
    <phoneticPr fontId="6"/>
  </si>
  <si>
    <t>エマルノジョン</t>
  </si>
  <si>
    <t>ハッピーリズム</t>
  </si>
  <si>
    <t>今井正一</t>
    <rPh sb="0" eb="2">
      <t>イマイ</t>
    </rPh>
    <rPh sb="2" eb="4">
      <t>ショウイチ</t>
    </rPh>
    <phoneticPr fontId="6"/>
  </si>
  <si>
    <t>クリスチャンネーム</t>
  </si>
  <si>
    <t>シンゼンタイヨウ</t>
    <phoneticPr fontId="6"/>
  </si>
  <si>
    <t>地方</t>
    <rPh sb="0" eb="2">
      <t>チホウ</t>
    </rPh>
    <phoneticPr fontId="6"/>
  </si>
  <si>
    <t>秋吉和美</t>
    <rPh sb="0" eb="2">
      <t>アキヨシ</t>
    </rPh>
    <rPh sb="2" eb="4">
      <t>カズミ</t>
    </rPh>
    <phoneticPr fontId="6"/>
  </si>
  <si>
    <t>キャプテンスティーヴ</t>
  </si>
  <si>
    <t>キョウエイタイヨウ</t>
  </si>
  <si>
    <t>原司郎</t>
    <rPh sb="0" eb="1">
      <t>ハラ</t>
    </rPh>
    <rPh sb="1" eb="3">
      <t>シロウ</t>
    </rPh>
    <phoneticPr fontId="6"/>
  </si>
  <si>
    <t>インターナショナル牧場</t>
    <rPh sb="9" eb="11">
      <t>ボクジョウ</t>
    </rPh>
    <phoneticPr fontId="6"/>
  </si>
  <si>
    <t>アグネスサージャン</t>
  </si>
  <si>
    <t>ショウナンアルス</t>
  </si>
  <si>
    <t>ショウナンハピネス</t>
  </si>
  <si>
    <t>国本哲秀</t>
    <rPh sb="0" eb="2">
      <t>クニモト</t>
    </rPh>
    <rPh sb="2" eb="4">
      <t>テツヒデ</t>
    </rPh>
    <phoneticPr fontId="6"/>
  </si>
  <si>
    <t>ヤマニンプレアデス</t>
  </si>
  <si>
    <t>浅見秀一</t>
    <rPh sb="0" eb="2">
      <t>アサミ</t>
    </rPh>
    <rPh sb="2" eb="4">
      <t>ヒデカズ</t>
    </rPh>
    <phoneticPr fontId="6"/>
  </si>
  <si>
    <t>クリティカルライト</t>
  </si>
  <si>
    <t>Caerlina</t>
  </si>
  <si>
    <t>Ballylinch Stud</t>
  </si>
  <si>
    <t>ホーマンジュピター</t>
  </si>
  <si>
    <t>チアズエンジェル</t>
  </si>
  <si>
    <t>久保久人</t>
    <rPh sb="0" eb="2">
      <t>クボ</t>
    </rPh>
    <rPh sb="2" eb="4">
      <t>ヒサト</t>
    </rPh>
    <phoneticPr fontId="6"/>
  </si>
  <si>
    <t>スマートサイクロン</t>
  </si>
  <si>
    <t>田村康仁</t>
    <rPh sb="0" eb="2">
      <t>タムラ</t>
    </rPh>
    <rPh sb="2" eb="4">
      <t>ヤスヒト</t>
    </rPh>
    <phoneticPr fontId="6"/>
  </si>
  <si>
    <t>ワコーチカコ</t>
  </si>
  <si>
    <t>野島牧場</t>
    <rPh sb="0" eb="2">
      <t>ノジマ</t>
    </rPh>
    <rPh sb="2" eb="4">
      <t>ボクジョウ</t>
    </rPh>
    <phoneticPr fontId="6"/>
  </si>
  <si>
    <t>アンドレルノートル</t>
  </si>
  <si>
    <t>マイネルウェルス</t>
  </si>
  <si>
    <t>Unbridled's Song</t>
  </si>
  <si>
    <t>Wealthy</t>
  </si>
  <si>
    <t>Christopher Elia &amp; Patricia Elia</t>
  </si>
  <si>
    <t>パワーコレクター</t>
  </si>
  <si>
    <t>グリーティングス</t>
  </si>
  <si>
    <t>ウインレジーナ</t>
  </si>
  <si>
    <t>西浦勝一</t>
    <rPh sb="0" eb="2">
      <t>ニシウラ</t>
    </rPh>
    <rPh sb="2" eb="4">
      <t>ショウイチ</t>
    </rPh>
    <phoneticPr fontId="6"/>
  </si>
  <si>
    <t>リヴァーガール</t>
  </si>
  <si>
    <t>川越ファーム</t>
    <rPh sb="0" eb="2">
      <t>カワゴエ</t>
    </rPh>
    <phoneticPr fontId="6"/>
  </si>
  <si>
    <t>ニルヴァーナ</t>
  </si>
  <si>
    <t>アドマイヤメイン</t>
  </si>
  <si>
    <t>ナスカ</t>
  </si>
  <si>
    <t>アンデスレディー</t>
  </si>
  <si>
    <t>フラムドパシオン</t>
  </si>
  <si>
    <t>角居勝彦</t>
    <rPh sb="0" eb="1">
      <t>カク</t>
    </rPh>
    <rPh sb="1" eb="2">
      <t>イ</t>
    </rPh>
    <rPh sb="2" eb="4">
      <t>カツヒコ</t>
    </rPh>
    <phoneticPr fontId="6"/>
  </si>
  <si>
    <t>マイネルマルス</t>
  </si>
  <si>
    <t>イブキローマン</t>
  </si>
  <si>
    <t>水丸牧場</t>
    <rPh sb="0" eb="1">
      <t>ミズ</t>
    </rPh>
    <rPh sb="1" eb="2">
      <t>マル</t>
    </rPh>
    <rPh sb="2" eb="4">
      <t>ボクジョウ</t>
    </rPh>
    <phoneticPr fontId="6"/>
  </si>
  <si>
    <t>マチカネゲンジ</t>
  </si>
  <si>
    <t>マチカネササメユキ</t>
  </si>
  <si>
    <t>ボーンホルム</t>
  </si>
  <si>
    <t>デインスカヤ</t>
  </si>
  <si>
    <t>サクラオールイン</t>
  </si>
  <si>
    <t>サクラセクレテーム</t>
  </si>
  <si>
    <t>さくらコマース</t>
  </si>
  <si>
    <t>新和牧場</t>
    <rPh sb="0" eb="2">
      <t>シンワ</t>
    </rPh>
    <rPh sb="2" eb="4">
      <t>ボクジョウ</t>
    </rPh>
    <phoneticPr fontId="6"/>
  </si>
  <si>
    <t>ニホンピロファイブ</t>
  </si>
  <si>
    <t>大橋勇樹</t>
    <rPh sb="0" eb="2">
      <t>オオハシ</t>
    </rPh>
    <rPh sb="2" eb="4">
      <t>ユウキ</t>
    </rPh>
    <phoneticPr fontId="6"/>
  </si>
  <si>
    <t>小林百太郎</t>
    <rPh sb="0" eb="2">
      <t>コバヤシ</t>
    </rPh>
    <rPh sb="2" eb="3">
      <t>ヒャク</t>
    </rPh>
    <rPh sb="3" eb="5">
      <t>タロウ</t>
    </rPh>
    <phoneticPr fontId="6"/>
  </si>
  <si>
    <t>フサイチパンドラ</t>
  </si>
  <si>
    <t>キャプテンベガ</t>
  </si>
  <si>
    <t>ダイアモンドヘッド</t>
  </si>
  <si>
    <t>ダンジグウィズウルヴス</t>
  </si>
  <si>
    <t>パカパカファーム</t>
  </si>
  <si>
    <t>ヴィートヴァンクル</t>
  </si>
  <si>
    <t>マルガリータ</t>
  </si>
  <si>
    <t>ゲイルマイラブ</t>
  </si>
  <si>
    <t>RRA</t>
  </si>
  <si>
    <t>タイキレックス</t>
  </si>
  <si>
    <t>坂本勝美</t>
    <rPh sb="0" eb="2">
      <t>サカモト</t>
    </rPh>
    <rPh sb="2" eb="4">
      <t>カツミ</t>
    </rPh>
    <phoneticPr fontId="6"/>
  </si>
  <si>
    <t>クロフネミステリー</t>
  </si>
  <si>
    <t>大樹ファーム</t>
    <rPh sb="0" eb="2">
      <t>タイキ</t>
    </rPh>
    <phoneticPr fontId="6"/>
  </si>
  <si>
    <t>キャラメルボックス</t>
  </si>
  <si>
    <t>カネヤマシカダ</t>
  </si>
  <si>
    <t>山際牧場</t>
    <rPh sb="0" eb="2">
      <t>ヤマギワ</t>
    </rPh>
    <rPh sb="2" eb="4">
      <t>ボクジョウ</t>
    </rPh>
    <phoneticPr fontId="6"/>
  </si>
  <si>
    <t>グッドバニラ</t>
  </si>
  <si>
    <t>角居勝彦</t>
    <rPh sb="0" eb="1">
      <t>スミ</t>
    </rPh>
    <rPh sb="1" eb="2">
      <t>イ</t>
    </rPh>
    <rPh sb="2" eb="4">
      <t>カツヒコ</t>
    </rPh>
    <phoneticPr fontId="6"/>
  </si>
  <si>
    <t>杉立恭平</t>
    <rPh sb="0" eb="1">
      <t>スギ</t>
    </rPh>
    <rPh sb="1" eb="2">
      <t>タ</t>
    </rPh>
    <rPh sb="2" eb="4">
      <t>キョウヘイ</t>
    </rPh>
    <phoneticPr fontId="6"/>
  </si>
  <si>
    <t>ボーナスフィーバー</t>
  </si>
  <si>
    <t>Angel Fever</t>
  </si>
  <si>
    <t>Arthur Hancock &amp; Stonerside Ltd.</t>
  </si>
  <si>
    <t>アドマイヤフッキー</t>
  </si>
  <si>
    <t>古賀史生</t>
    <rPh sb="0" eb="2">
      <t>コガ</t>
    </rPh>
    <rPh sb="2" eb="4">
      <t>フミオ</t>
    </rPh>
    <phoneticPr fontId="6"/>
  </si>
  <si>
    <t>トキオリアリティー</t>
  </si>
  <si>
    <t>2006-2007</t>
    <phoneticPr fontId="6"/>
  </si>
  <si>
    <t>羽田牧場</t>
  </si>
  <si>
    <t>マイネルシーガル</t>
  </si>
  <si>
    <t>ゼンノエルシド</t>
  </si>
  <si>
    <t>エイシンアイノウタ</t>
  </si>
  <si>
    <t>小河豊水</t>
    <rPh sb="0" eb="2">
      <t>オガワ</t>
    </rPh>
    <rPh sb="2" eb="3">
      <t>トヨ</t>
    </rPh>
    <rPh sb="3" eb="4">
      <t>ミズ</t>
    </rPh>
    <phoneticPr fontId="6"/>
  </si>
  <si>
    <t>キングオブロマネ</t>
  </si>
  <si>
    <t>本郷一彦</t>
    <rPh sb="0" eb="2">
      <t>ホンゴウ</t>
    </rPh>
    <rPh sb="2" eb="4">
      <t>カズヒコ</t>
    </rPh>
    <phoneticPr fontId="6"/>
  </si>
  <si>
    <t>ダリンダ</t>
  </si>
  <si>
    <t>嶋田賢</t>
    <rPh sb="0" eb="2">
      <t>シマダ</t>
    </rPh>
    <rPh sb="2" eb="3">
      <t>ケン</t>
    </rPh>
    <phoneticPr fontId="6"/>
  </si>
  <si>
    <t>エンプレスティアラ</t>
  </si>
  <si>
    <t>堀宣行</t>
    <rPh sb="0" eb="1">
      <t>ホリ</t>
    </rPh>
    <rPh sb="1" eb="3">
      <t>ノブユキ</t>
    </rPh>
    <phoneticPr fontId="6"/>
  </si>
  <si>
    <t>アドマイヤデューク</t>
  </si>
  <si>
    <t>アドマイヤコジーン</t>
  </si>
  <si>
    <t>エストラゴン</t>
  </si>
  <si>
    <t>ナオミシャイン</t>
  </si>
  <si>
    <t>笠松牧場</t>
    <rPh sb="0" eb="2">
      <t>カサマツ</t>
    </rPh>
    <rPh sb="2" eb="4">
      <t>ボクジョウ</t>
    </rPh>
    <phoneticPr fontId="6"/>
  </si>
  <si>
    <t>フサイチオフトラ</t>
  </si>
  <si>
    <t>ダンシングサンデー</t>
  </si>
  <si>
    <t>関口房朗</t>
    <rPh sb="0" eb="2">
      <t>セキグチ</t>
    </rPh>
    <rPh sb="2" eb="3">
      <t>フサ</t>
    </rPh>
    <rPh sb="3" eb="4">
      <t>アキラ</t>
    </rPh>
    <phoneticPr fontId="6"/>
  </si>
  <si>
    <t>タイキジャンヌ</t>
  </si>
  <si>
    <t>リバラン</t>
  </si>
  <si>
    <t>西園正都</t>
    <rPh sb="0" eb="2">
      <t>ニシゾノ</t>
    </rPh>
    <rPh sb="2" eb="3">
      <t>マサ</t>
    </rPh>
    <rPh sb="3" eb="4">
      <t>ミヤコ</t>
    </rPh>
    <phoneticPr fontId="6"/>
  </si>
  <si>
    <t>難波経雄</t>
    <rPh sb="0" eb="2">
      <t>ナンバ</t>
    </rPh>
    <rPh sb="2" eb="4">
      <t>ツネオ</t>
    </rPh>
    <phoneticPr fontId="6"/>
  </si>
  <si>
    <t>メイショウキヨマサ</t>
  </si>
  <si>
    <t>フサイチワールド</t>
  </si>
  <si>
    <t>ノーリプライ</t>
  </si>
  <si>
    <t>スウェプトオーヴァーボード</t>
  </si>
  <si>
    <t>高瀬真尚</t>
    <rPh sb="0" eb="1">
      <t>タカ</t>
    </rPh>
    <rPh sb="1" eb="2">
      <t>セ</t>
    </rPh>
    <rPh sb="2" eb="3">
      <t>マ</t>
    </rPh>
    <rPh sb="3" eb="4">
      <t>ショウ</t>
    </rPh>
    <phoneticPr fontId="6"/>
  </si>
  <si>
    <t>光生牧場</t>
  </si>
  <si>
    <t>ブラックオリーブ</t>
  </si>
  <si>
    <t>オリーブクラウン</t>
  </si>
  <si>
    <t>フサイチホウオー</t>
  </si>
  <si>
    <t>ジャングルポケット</t>
  </si>
  <si>
    <t>クランエンブレム</t>
  </si>
  <si>
    <t>ウォーエンブレム</t>
  </si>
  <si>
    <t>アズサユミ</t>
  </si>
  <si>
    <t>マッチザヴィアーレ</t>
  </si>
  <si>
    <t>マッチザピース</t>
  </si>
  <si>
    <t>ミッキーダンディ</t>
  </si>
  <si>
    <t>フェアディール</t>
  </si>
  <si>
    <t>野田みづき</t>
    <rPh sb="0" eb="2">
      <t>ノダ</t>
    </rPh>
    <phoneticPr fontId="6"/>
  </si>
  <si>
    <t>トーセンイマジゲン</t>
  </si>
  <si>
    <t>島川隆哉</t>
    <rPh sb="0" eb="2">
      <t>シマカワ</t>
    </rPh>
    <rPh sb="2" eb="4">
      <t>タカヤ</t>
    </rPh>
    <phoneticPr fontId="6"/>
  </si>
  <si>
    <t>アドマイヤミリオン</t>
  </si>
  <si>
    <t>プリマ</t>
  </si>
  <si>
    <t>ドーントレダー</t>
  </si>
  <si>
    <t>パレイシャルアフェア</t>
  </si>
  <si>
    <t>レッドベリル</t>
  </si>
  <si>
    <t>レッドヴェルベット</t>
  </si>
  <si>
    <t>アスクデピュティ</t>
  </si>
  <si>
    <t>マルカコマチ</t>
  </si>
  <si>
    <t>廣崎利洋</t>
    <rPh sb="0" eb="2">
      <t>ヒロサキ</t>
    </rPh>
    <rPh sb="2" eb="4">
      <t>トシヒロ</t>
    </rPh>
    <phoneticPr fontId="6"/>
  </si>
  <si>
    <t>伸吾牧場</t>
  </si>
  <si>
    <t>ザサンデーフサイチ</t>
  </si>
  <si>
    <t>池江泰寿</t>
    <rPh sb="0" eb="1">
      <t>イケ</t>
    </rPh>
    <rPh sb="1" eb="2">
      <t>エ</t>
    </rPh>
    <rPh sb="2" eb="4">
      <t>タイシュ</t>
    </rPh>
    <phoneticPr fontId="6"/>
  </si>
  <si>
    <t>アルティマトゥーレ</t>
  </si>
  <si>
    <t>ハンティングダラー</t>
  </si>
  <si>
    <t>クリスマスギフト</t>
  </si>
  <si>
    <t>クリスマスツリー</t>
  </si>
  <si>
    <t>ショウナンアネーロ</t>
  </si>
  <si>
    <t>大久保洋吉</t>
    <rPh sb="0" eb="3">
      <t>オオクボ</t>
    </rPh>
    <rPh sb="3" eb="4">
      <t>ヒロシ</t>
    </rPh>
    <rPh sb="4" eb="5">
      <t>キチ</t>
    </rPh>
    <phoneticPr fontId="6"/>
  </si>
  <si>
    <t>国本哲秀</t>
    <rPh sb="0" eb="2">
      <t>クニモト</t>
    </rPh>
    <rPh sb="2" eb="3">
      <t>テツ</t>
    </rPh>
    <rPh sb="3" eb="4">
      <t>ヒデ</t>
    </rPh>
    <phoneticPr fontId="6"/>
  </si>
  <si>
    <t>ノータブルアート</t>
  </si>
  <si>
    <t>アグレアブル</t>
  </si>
  <si>
    <t>パリスフレンズ</t>
  </si>
  <si>
    <t>ローズオットー</t>
  </si>
  <si>
    <t>アイノイズミ</t>
  </si>
  <si>
    <t>福島幸三郎</t>
    <rPh sb="0" eb="2">
      <t>フクシマ</t>
    </rPh>
    <rPh sb="2" eb="3">
      <t>シアワ</t>
    </rPh>
    <rPh sb="3" eb="5">
      <t>サブロウ</t>
    </rPh>
    <phoneticPr fontId="6"/>
  </si>
  <si>
    <t>カリズマティック</t>
  </si>
  <si>
    <t>心平牧場</t>
  </si>
  <si>
    <t>アルブレヒト</t>
  </si>
  <si>
    <t>シルクプリマドンナ</t>
  </si>
  <si>
    <t>スズカサンバ</t>
  </si>
  <si>
    <t>スプリングマンボ</t>
  </si>
  <si>
    <t>ナパリコースト</t>
  </si>
  <si>
    <t>ボーンスター</t>
  </si>
  <si>
    <t>プロミスフェアー</t>
  </si>
  <si>
    <t>ポニーガール</t>
  </si>
  <si>
    <t>ファーストチェア</t>
  </si>
  <si>
    <t>マイケイティーズ</t>
  </si>
  <si>
    <t>アドマイヤダンク</t>
  </si>
  <si>
    <t>ロイヤルカード</t>
  </si>
  <si>
    <t>アゲヒバリ</t>
  </si>
  <si>
    <t>川島正行</t>
    <rPh sb="0" eb="2">
      <t>カワシマ</t>
    </rPh>
    <rPh sb="2" eb="4">
      <t>マサユキ</t>
    </rPh>
    <phoneticPr fontId="6"/>
  </si>
  <si>
    <t>吉田俊介</t>
    <rPh sb="0" eb="2">
      <t>ヨシダ</t>
    </rPh>
    <rPh sb="2" eb="4">
      <t>シュンスケ</t>
    </rPh>
    <phoneticPr fontId="6"/>
  </si>
  <si>
    <t>セイコースペシャル</t>
  </si>
  <si>
    <t>スコールイ</t>
  </si>
  <si>
    <t>竹國弘</t>
    <rPh sb="0" eb="1">
      <t>タケ</t>
    </rPh>
    <rPh sb="1" eb="2">
      <t>コク</t>
    </rPh>
    <rPh sb="2" eb="3">
      <t>ヒロシ</t>
    </rPh>
    <phoneticPr fontId="6"/>
  </si>
  <si>
    <t>ギガンティア</t>
  </si>
  <si>
    <t>Fsaichi Pegasus</t>
  </si>
  <si>
    <t>ベストブート</t>
  </si>
  <si>
    <t>上水牧場</t>
    <rPh sb="0" eb="2">
      <t>ジョウスイ</t>
    </rPh>
    <rPh sb="2" eb="4">
      <t>ボクジョウ</t>
    </rPh>
    <phoneticPr fontId="6"/>
  </si>
  <si>
    <t>フロールデセレッソ</t>
  </si>
  <si>
    <t>西原牧場</t>
  </si>
  <si>
    <t>ダイワディライト</t>
  </si>
  <si>
    <t>ジャンバルジャン</t>
  </si>
  <si>
    <t>ファルカタリア</t>
  </si>
  <si>
    <t>ドライアッド</t>
  </si>
  <si>
    <t>ヒカルリクエスト</t>
  </si>
  <si>
    <t>秋山雅一</t>
    <rPh sb="0" eb="2">
      <t>アキヤマ</t>
    </rPh>
    <rPh sb="2" eb="3">
      <t>ガ</t>
    </rPh>
    <rPh sb="3" eb="4">
      <t>イチ</t>
    </rPh>
    <phoneticPr fontId="6"/>
  </si>
  <si>
    <t>グレースランド</t>
  </si>
  <si>
    <t>高橋光</t>
    <rPh sb="0" eb="2">
      <t>タカハシ</t>
    </rPh>
    <rPh sb="2" eb="3">
      <t>ヒカル</t>
    </rPh>
    <phoneticPr fontId="6"/>
  </si>
  <si>
    <t>フサイチリニモ</t>
  </si>
  <si>
    <t>エイジアンウインズ</t>
  </si>
  <si>
    <t>サクラサクⅡ</t>
  </si>
  <si>
    <t>大田美實</t>
    <rPh sb="0" eb="2">
      <t>オオタ</t>
    </rPh>
    <rPh sb="2" eb="3">
      <t>ウツク</t>
    </rPh>
    <phoneticPr fontId="6"/>
  </si>
  <si>
    <t>ソルヴィエント</t>
  </si>
  <si>
    <t>サンウィルシャイン</t>
  </si>
  <si>
    <t>ディアボレッサ</t>
  </si>
  <si>
    <t>ウィキウィキ</t>
  </si>
  <si>
    <t>リアルナンバー</t>
  </si>
  <si>
    <t>オースミダイドウ</t>
  </si>
  <si>
    <t>ストームティグレス</t>
  </si>
  <si>
    <t>オースミ</t>
  </si>
  <si>
    <t>大熊牧場</t>
  </si>
  <si>
    <t>アステリオン</t>
  </si>
  <si>
    <t>ザレマ</t>
  </si>
  <si>
    <t>音無秀孝</t>
    <rPh sb="0" eb="1">
      <t>オト</t>
    </rPh>
    <rPh sb="1" eb="2">
      <t>ナ</t>
    </rPh>
    <rPh sb="2" eb="4">
      <t>ヒデタカ</t>
    </rPh>
    <phoneticPr fontId="6"/>
  </si>
  <si>
    <t>トーセンキャプテン</t>
  </si>
  <si>
    <t>パッションレッド</t>
  </si>
  <si>
    <t>ホリデイオンアイス</t>
  </si>
  <si>
    <t>エーシンブランディ</t>
  </si>
  <si>
    <t>平井宏承</t>
    <rPh sb="0" eb="2">
      <t>ヒライ</t>
    </rPh>
    <rPh sb="2" eb="3">
      <t>ヒロシ</t>
    </rPh>
    <rPh sb="3" eb="4">
      <t>ショウ</t>
    </rPh>
    <phoneticPr fontId="6"/>
  </si>
  <si>
    <t>グレイトフルタイム</t>
  </si>
  <si>
    <t>グレイトフルディ</t>
  </si>
  <si>
    <t>マイネペローラ</t>
  </si>
  <si>
    <t>マイネペルレ</t>
  </si>
  <si>
    <t>マイネルデュベル</t>
  </si>
  <si>
    <t>フォーティナイナー</t>
  </si>
  <si>
    <t>デモンリー</t>
  </si>
  <si>
    <t>大江牧場</t>
    <rPh sb="0" eb="2">
      <t>オオエ</t>
    </rPh>
    <rPh sb="2" eb="4">
      <t>ボクジョウ</t>
    </rPh>
    <phoneticPr fontId="6"/>
  </si>
  <si>
    <t>ショウナンカイザー</t>
  </si>
  <si>
    <t>桑田牧場</t>
    <rPh sb="0" eb="2">
      <t>クワタ</t>
    </rPh>
    <rPh sb="2" eb="4">
      <t>ボクジョウ</t>
    </rPh>
    <phoneticPr fontId="6"/>
  </si>
  <si>
    <t>土井牧場</t>
  </si>
  <si>
    <t>キングオブブルース</t>
  </si>
  <si>
    <t>ディクシースプラッシュ</t>
  </si>
  <si>
    <t>サーブユアセルフ</t>
  </si>
  <si>
    <t>ストーミーマターズ</t>
  </si>
  <si>
    <t>小田切有一</t>
    <rPh sb="0" eb="3">
      <t>オダギリ</t>
    </rPh>
    <rPh sb="3" eb="5">
      <t>ユウイチ</t>
    </rPh>
    <phoneticPr fontId="6"/>
  </si>
  <si>
    <t>ヴェルトマイスター</t>
  </si>
  <si>
    <t>マンハッタンカフェ</t>
  </si>
  <si>
    <t>プラウドウイングス</t>
  </si>
  <si>
    <t>ブルーリッチ</t>
  </si>
  <si>
    <t>バブルドリーム</t>
  </si>
  <si>
    <t>ゴーストライター</t>
  </si>
  <si>
    <t>ユーザーヒストリー</t>
  </si>
  <si>
    <t>前田幸治</t>
    <rPh sb="0" eb="2">
      <t>マエダ</t>
    </rPh>
    <rPh sb="2" eb="4">
      <t>ユキハル</t>
    </rPh>
    <phoneticPr fontId="6"/>
  </si>
  <si>
    <t>中村和夫</t>
    <rPh sb="0" eb="2">
      <t>ナカムラ</t>
    </rPh>
    <rPh sb="2" eb="4">
      <t>カズオ</t>
    </rPh>
    <phoneticPr fontId="6"/>
  </si>
  <si>
    <t>ソウルオブジャパン</t>
  </si>
  <si>
    <t>スカラシップ</t>
  </si>
  <si>
    <t>アルヴィス</t>
  </si>
  <si>
    <t>Mr. Greeley</t>
  </si>
  <si>
    <t>Extraterrestral</t>
  </si>
  <si>
    <t>WinStar Farm LLC</t>
  </si>
  <si>
    <t>マイネルキナ</t>
  </si>
  <si>
    <t>コスモビューファーム</t>
  </si>
  <si>
    <t>アンプルール</t>
  </si>
  <si>
    <t>ベビーグランド</t>
  </si>
  <si>
    <t>マイネカンナ</t>
  </si>
  <si>
    <t>タカラカンナ</t>
  </si>
  <si>
    <t>特捜フジ</t>
  </si>
  <si>
    <t>グレインアート</t>
  </si>
  <si>
    <t>ミルグレイン</t>
  </si>
  <si>
    <t>ローズプレステージ</t>
  </si>
  <si>
    <t>エイシンイチリン</t>
  </si>
  <si>
    <t>中尾秀正</t>
    <rPh sb="0" eb="2">
      <t>ナカオ</t>
    </rPh>
    <rPh sb="2" eb="4">
      <t>ヒデマサ</t>
    </rPh>
    <phoneticPr fontId="6"/>
  </si>
  <si>
    <t>ロビースレインボウ</t>
  </si>
  <si>
    <t>平井豊光</t>
    <rPh sb="0" eb="2">
      <t>ヒライ</t>
    </rPh>
    <rPh sb="2" eb="3">
      <t>トヨ</t>
    </rPh>
    <rPh sb="3" eb="4">
      <t>ミツ</t>
    </rPh>
    <phoneticPr fontId="6"/>
  </si>
  <si>
    <t>ヤマオカ牧場</t>
    <rPh sb="4" eb="6">
      <t>ボクジョウ</t>
    </rPh>
    <phoneticPr fontId="6"/>
  </si>
  <si>
    <t>エノク</t>
  </si>
  <si>
    <t>カーリーエンジェル</t>
  </si>
  <si>
    <t>アドマイヤビアン</t>
  </si>
  <si>
    <t>エーシンビーエル</t>
  </si>
  <si>
    <t>湯窪幸雄</t>
    <rPh sb="0" eb="1">
      <t>ユ</t>
    </rPh>
    <rPh sb="1" eb="2">
      <t>クボ</t>
    </rPh>
    <rPh sb="2" eb="4">
      <t>ユキオ</t>
    </rPh>
    <phoneticPr fontId="6"/>
  </si>
  <si>
    <t>エイシンリンデン</t>
  </si>
  <si>
    <t>シャルロットノアル</t>
  </si>
  <si>
    <t>小島茂之</t>
    <rPh sb="0" eb="2">
      <t>コジマ</t>
    </rPh>
    <rPh sb="2" eb="4">
      <t>シゲユキ</t>
    </rPh>
    <phoneticPr fontId="6"/>
  </si>
  <si>
    <t>ウィッチズハット</t>
  </si>
  <si>
    <t>ディオスクロイ</t>
  </si>
  <si>
    <t>ツルマルキセキ</t>
  </si>
  <si>
    <t>鶴田任男</t>
    <rPh sb="0" eb="2">
      <t>ツルタ</t>
    </rPh>
    <rPh sb="2" eb="3">
      <t>ニン</t>
    </rPh>
    <rPh sb="3" eb="4">
      <t>オ</t>
    </rPh>
    <phoneticPr fontId="6"/>
  </si>
  <si>
    <t>城地和義</t>
    <rPh sb="0" eb="1">
      <t>シロ</t>
    </rPh>
    <rPh sb="1" eb="2">
      <t>チ</t>
    </rPh>
    <rPh sb="2" eb="4">
      <t>カズヨシ</t>
    </rPh>
    <phoneticPr fontId="6"/>
  </si>
  <si>
    <t>セイウンマツリ</t>
  </si>
  <si>
    <t>シングスピール</t>
  </si>
  <si>
    <t>Mathaayl</t>
  </si>
  <si>
    <t>西山茂行</t>
    <rPh sb="0" eb="2">
      <t>ニシヤマ</t>
    </rPh>
    <rPh sb="2" eb="4">
      <t>シゲユキ</t>
    </rPh>
    <phoneticPr fontId="6"/>
  </si>
  <si>
    <t>J. Davis</t>
  </si>
  <si>
    <t>播磨牧場</t>
  </si>
  <si>
    <t>アドマイヤオーラ</t>
  </si>
  <si>
    <t>ヴィクトリー</t>
  </si>
  <si>
    <t>メジロアダーラ</t>
  </si>
  <si>
    <t>メジロダーリング</t>
  </si>
  <si>
    <t>ハイドパーク</t>
  </si>
  <si>
    <t>サウスニア</t>
  </si>
  <si>
    <t>マヒオレ</t>
  </si>
  <si>
    <t>ライフアウトゼア</t>
  </si>
  <si>
    <t>ニシノマナムスメ</t>
  </si>
  <si>
    <t>西山牧場</t>
    <rPh sb="0" eb="2">
      <t>ニシヤマ</t>
    </rPh>
    <rPh sb="2" eb="4">
      <t>ボクジョウ</t>
    </rPh>
    <phoneticPr fontId="6"/>
  </si>
  <si>
    <t>アサクサキングス</t>
  </si>
  <si>
    <t>ホワイトマズル</t>
  </si>
  <si>
    <t>クルーピアスター</t>
  </si>
  <si>
    <t>ヤマカツブライアン</t>
  </si>
  <si>
    <t>池添兼雄</t>
    <rPh sb="0" eb="2">
      <t>イケゾエ</t>
    </rPh>
    <rPh sb="2" eb="3">
      <t>ケン</t>
    </rPh>
    <rPh sb="3" eb="4">
      <t>オ</t>
    </rPh>
    <phoneticPr fontId="6"/>
  </si>
  <si>
    <t>ヤマカツスズラン</t>
  </si>
  <si>
    <t>山田博康</t>
    <rPh sb="0" eb="1">
      <t>ヤマ</t>
    </rPh>
    <rPh sb="1" eb="2">
      <t>タ</t>
    </rPh>
    <rPh sb="2" eb="3">
      <t>ヒロシ</t>
    </rPh>
    <rPh sb="3" eb="4">
      <t>ヤスシ</t>
    </rPh>
    <phoneticPr fontId="6"/>
  </si>
  <si>
    <t>レースドール</t>
  </si>
  <si>
    <t>バトルルビー</t>
  </si>
  <si>
    <t>矢作芳人</t>
    <rPh sb="0" eb="1">
      <t>ヤ</t>
    </rPh>
    <rPh sb="1" eb="2">
      <t>サク</t>
    </rPh>
    <rPh sb="2" eb="3">
      <t>ホウ</t>
    </rPh>
    <rPh sb="3" eb="4">
      <t>ヒト</t>
    </rPh>
    <phoneticPr fontId="6"/>
  </si>
  <si>
    <t>ラビッドボール</t>
  </si>
  <si>
    <t>宮川秋信</t>
    <rPh sb="0" eb="2">
      <t>ミヤガワ</t>
    </rPh>
    <rPh sb="2" eb="3">
      <t>アキ</t>
    </rPh>
    <rPh sb="3" eb="4">
      <t>ノブ</t>
    </rPh>
    <phoneticPr fontId="6"/>
  </si>
  <si>
    <t>片山修</t>
    <rPh sb="0" eb="2">
      <t>カタヤマ</t>
    </rPh>
    <rPh sb="2" eb="3">
      <t>オサム</t>
    </rPh>
    <phoneticPr fontId="6"/>
  </si>
  <si>
    <t>福石牧場</t>
  </si>
  <si>
    <t>ニュービギニング</t>
  </si>
  <si>
    <t>クルサード</t>
  </si>
  <si>
    <t>ポトリザリス</t>
  </si>
  <si>
    <t>サクラヴィーナス</t>
  </si>
  <si>
    <t>マイネヴェロナ</t>
  </si>
  <si>
    <t>ダイワジュリエット</t>
  </si>
  <si>
    <t>オースミオーカン</t>
  </si>
  <si>
    <t>安藤正敏</t>
    <rPh sb="0" eb="2">
      <t>アンドウ</t>
    </rPh>
    <rPh sb="2" eb="4">
      <t>マサトシ</t>
    </rPh>
    <phoneticPr fontId="6"/>
  </si>
  <si>
    <t>ホッコーオウカ</t>
  </si>
  <si>
    <t>鮫川啓一</t>
    <rPh sb="0" eb="2">
      <t>サメガワ</t>
    </rPh>
    <rPh sb="2" eb="4">
      <t>ケイイチ</t>
    </rPh>
    <phoneticPr fontId="6"/>
  </si>
  <si>
    <t>ピンクキャンドル</t>
  </si>
  <si>
    <t>コンゴウダイオー</t>
  </si>
  <si>
    <t>Fasliyev</t>
  </si>
  <si>
    <t>Bonita</t>
  </si>
  <si>
    <t>金岡久夫</t>
    <rPh sb="0" eb="2">
      <t>カネオカ</t>
    </rPh>
    <rPh sb="2" eb="4">
      <t>ヒサオ</t>
    </rPh>
    <phoneticPr fontId="6"/>
  </si>
  <si>
    <t>Redmyre Bloodstock P. Molony and Card Blookstock</t>
  </si>
  <si>
    <t>ナンヨーミドル</t>
  </si>
  <si>
    <t>キャバレット</t>
  </si>
  <si>
    <t>中村徳也</t>
    <rPh sb="0" eb="2">
      <t>ナカムラ</t>
    </rPh>
    <rPh sb="2" eb="3">
      <t>トク</t>
    </rPh>
    <rPh sb="3" eb="4">
      <t>ヤ</t>
    </rPh>
    <phoneticPr fontId="6"/>
  </si>
  <si>
    <t>富田牧場</t>
    <rPh sb="0" eb="1">
      <t>トミ</t>
    </rPh>
    <rPh sb="1" eb="2">
      <t>タ</t>
    </rPh>
    <rPh sb="2" eb="4">
      <t>ボクジョウ</t>
    </rPh>
    <phoneticPr fontId="6"/>
  </si>
  <si>
    <t>ルミナスハーバー</t>
  </si>
  <si>
    <t>アルーリングライン</t>
  </si>
  <si>
    <t>タニノギムレット</t>
  </si>
  <si>
    <t>アルーリングアクト</t>
  </si>
  <si>
    <t>務牧場</t>
    <phoneticPr fontId="6"/>
  </si>
  <si>
    <t>エアシャムス</t>
  </si>
  <si>
    <t>牡</t>
    <rPh sb="0" eb="1">
      <t>ボ</t>
    </rPh>
    <phoneticPr fontId="5"/>
  </si>
  <si>
    <t>エアテムジン</t>
  </si>
  <si>
    <t>アイドリームドアドリーム</t>
    <phoneticPr fontId="6"/>
  </si>
  <si>
    <t>フェルヴィード</t>
  </si>
  <si>
    <t>スペシャウィーク</t>
  </si>
  <si>
    <t>ニシノプライド</t>
  </si>
  <si>
    <t>セイウンスカイ</t>
  </si>
  <si>
    <t>ブランドアート</t>
  </si>
  <si>
    <t>グラスハーブ</t>
  </si>
  <si>
    <t>栗田博憲</t>
    <rPh sb="0" eb="2">
      <t>クリタ</t>
    </rPh>
    <rPh sb="2" eb="3">
      <t>ヒロシ</t>
    </rPh>
    <rPh sb="3" eb="4">
      <t>ノリ</t>
    </rPh>
    <phoneticPr fontId="6"/>
  </si>
  <si>
    <t>ケイシュウハーブ</t>
  </si>
  <si>
    <t>鈴木芳夫</t>
    <rPh sb="0" eb="2">
      <t>スズキ</t>
    </rPh>
    <rPh sb="2" eb="4">
      <t>ヨシオ</t>
    </rPh>
    <phoneticPr fontId="6"/>
  </si>
  <si>
    <t>久保田貴士</t>
    <rPh sb="0" eb="3">
      <t>クボタ</t>
    </rPh>
    <rPh sb="3" eb="5">
      <t>タカシ</t>
    </rPh>
    <phoneticPr fontId="6"/>
  </si>
  <si>
    <t>Anguilla</t>
  </si>
  <si>
    <t>Hill'n' Dale Farm</t>
  </si>
  <si>
    <t>グラディウス</t>
  </si>
  <si>
    <t>ホールオブフェーム</t>
  </si>
  <si>
    <t>永田和彦</t>
    <rPh sb="0" eb="2">
      <t>ナガタ</t>
    </rPh>
    <rPh sb="2" eb="4">
      <t>カズヒコ</t>
    </rPh>
    <phoneticPr fontId="6"/>
  </si>
  <si>
    <t>ウィンナワルツ</t>
  </si>
  <si>
    <t>牝</t>
    <rPh sb="0" eb="1">
      <t>ヒン</t>
    </rPh>
    <phoneticPr fontId="5"/>
  </si>
  <si>
    <t>吉田千津</t>
    <rPh sb="0" eb="2">
      <t>ヨシダ</t>
    </rPh>
    <rPh sb="2" eb="4">
      <t>チヅ</t>
    </rPh>
    <phoneticPr fontId="6"/>
  </si>
  <si>
    <t>スイートフラッグ</t>
  </si>
  <si>
    <t>Serengeti Day</t>
  </si>
  <si>
    <t>草間庸文</t>
    <rPh sb="0" eb="2">
      <t>クサマ</t>
    </rPh>
    <phoneticPr fontId="6"/>
  </si>
  <si>
    <t>W. S. Farish &amp; Thoroughbred Partnership</t>
  </si>
  <si>
    <t>ジャングルバード</t>
  </si>
  <si>
    <t>2007-2008</t>
    <phoneticPr fontId="6"/>
  </si>
  <si>
    <t>トールポピー</t>
  </si>
  <si>
    <t>メアリーズガーデン</t>
  </si>
  <si>
    <t>ファルブラヴ</t>
  </si>
  <si>
    <t>シャドウデイル</t>
  </si>
  <si>
    <t>ハイアベレージ</t>
  </si>
  <si>
    <t>シンボリクリスエス</t>
  </si>
  <si>
    <t>フサイチユーキャン</t>
  </si>
  <si>
    <t>コスモスター</t>
  </si>
  <si>
    <t>稗田研二</t>
    <rPh sb="0" eb="2">
      <t>ヒエダ</t>
    </rPh>
    <rPh sb="2" eb="4">
      <t>ケンジ</t>
    </rPh>
    <phoneticPr fontId="6"/>
  </si>
  <si>
    <t>May Star</t>
  </si>
  <si>
    <t>Audley Farm</t>
  </si>
  <si>
    <t>マイネランデブー</t>
  </si>
  <si>
    <t>アグネスデジタル</t>
  </si>
  <si>
    <t>チャイコフスキー</t>
  </si>
  <si>
    <t>山本英俊</t>
    <rPh sb="0" eb="2">
      <t>ヤマモト</t>
    </rPh>
    <rPh sb="2" eb="4">
      <t>ヒデトシ</t>
    </rPh>
    <phoneticPr fontId="6"/>
  </si>
  <si>
    <t>メリームード</t>
  </si>
  <si>
    <t>タマモナイスプレイ</t>
  </si>
  <si>
    <t>ホットプレイ</t>
  </si>
  <si>
    <t>タマモ</t>
  </si>
  <si>
    <t>信成牧場</t>
    <rPh sb="0" eb="1">
      <t>ノブ</t>
    </rPh>
    <rPh sb="1" eb="2">
      <t>ナリ</t>
    </rPh>
    <rPh sb="2" eb="4">
      <t>ボクジョウ</t>
    </rPh>
    <phoneticPr fontId="6"/>
  </si>
  <si>
    <t>マイネルアベニール</t>
  </si>
  <si>
    <t>畠山吉宏</t>
    <rPh sb="0" eb="2">
      <t>ハタケヤマ</t>
    </rPh>
    <rPh sb="2" eb="4">
      <t>ヨシヒロ</t>
    </rPh>
    <phoneticPr fontId="6"/>
  </si>
  <si>
    <t>ブーケフレグランス</t>
  </si>
  <si>
    <t>トーセンファンタス</t>
  </si>
  <si>
    <t>大久保洋吉</t>
    <rPh sb="0" eb="3">
      <t>オオクボ</t>
    </rPh>
    <rPh sb="3" eb="4">
      <t>ヒロシ</t>
    </rPh>
    <rPh sb="4" eb="5">
      <t>ヨシ</t>
    </rPh>
    <phoneticPr fontId="6"/>
  </si>
  <si>
    <t>エアジャメヴー</t>
  </si>
  <si>
    <t>プライドエンブレム</t>
  </si>
  <si>
    <t>ポップス</t>
  </si>
  <si>
    <t>アンヴェイル</t>
  </si>
  <si>
    <t>ロサード</t>
  </si>
  <si>
    <t>ヴェイルデラルナ</t>
  </si>
  <si>
    <t>社台コーポレーション白老ファーム</t>
    <rPh sb="0" eb="2">
      <t>シャダイ</t>
    </rPh>
    <rPh sb="10" eb="12">
      <t>シラオイ</t>
    </rPh>
    <phoneticPr fontId="6"/>
  </si>
  <si>
    <t>マイネアルデュール</t>
  </si>
  <si>
    <t>コスモハーティネス</t>
  </si>
  <si>
    <t>レディーファースト</t>
  </si>
  <si>
    <t>サクセスブロッケン</t>
  </si>
  <si>
    <t>藤原英昭</t>
    <rPh sb="0" eb="2">
      <t>フジワラ</t>
    </rPh>
    <rPh sb="2" eb="4">
      <t>ヒデアキ</t>
    </rPh>
    <phoneticPr fontId="7"/>
  </si>
  <si>
    <t>サクセスビューティ</t>
  </si>
  <si>
    <t>谷川牧場</t>
    <rPh sb="0" eb="2">
      <t>タニガワ</t>
    </rPh>
    <rPh sb="2" eb="4">
      <t>ボクジョウ</t>
    </rPh>
    <phoneticPr fontId="6"/>
  </si>
  <si>
    <t>ユキチャン</t>
  </si>
  <si>
    <t>後藤由之</t>
    <rPh sb="0" eb="2">
      <t>ゴトウ</t>
    </rPh>
    <rPh sb="2" eb="3">
      <t>ヨシ</t>
    </rPh>
    <rPh sb="3" eb="4">
      <t>ユキ</t>
    </rPh>
    <phoneticPr fontId="6"/>
  </si>
  <si>
    <t>ポルトフィーノ</t>
  </si>
  <si>
    <t>ファビラスボーイ</t>
  </si>
  <si>
    <t>中村昭博</t>
    <rPh sb="0" eb="2">
      <t>ナカムラ</t>
    </rPh>
    <rPh sb="2" eb="4">
      <t>アキヒロ</t>
    </rPh>
    <phoneticPr fontId="6"/>
  </si>
  <si>
    <t>フィーユ</t>
  </si>
  <si>
    <t>ノットアローン</t>
  </si>
  <si>
    <t>ソニンク</t>
  </si>
  <si>
    <t>アスフォデル</t>
  </si>
  <si>
    <t>サーガノヴェル</t>
  </si>
  <si>
    <t>アグネスエナジー</t>
  </si>
  <si>
    <t>河野通文</t>
    <rPh sb="0" eb="2">
      <t>コウノ</t>
    </rPh>
    <rPh sb="2" eb="4">
      <t>ミチフミ</t>
    </rPh>
    <phoneticPr fontId="6"/>
  </si>
  <si>
    <t>アドマイヤコマンド</t>
  </si>
  <si>
    <t>トコア</t>
  </si>
  <si>
    <t>アンダルーサ</t>
  </si>
  <si>
    <t>友道康夫</t>
    <rPh sb="0" eb="1">
      <t>トモ</t>
    </rPh>
    <rPh sb="1" eb="2">
      <t>ミチ</t>
    </rPh>
    <rPh sb="2" eb="4">
      <t>ヤスオ</t>
    </rPh>
    <phoneticPr fontId="7"/>
  </si>
  <si>
    <t>トーセンモナーク</t>
  </si>
  <si>
    <t>カレンミラバッシ</t>
  </si>
  <si>
    <t>ゴルディオス</t>
  </si>
  <si>
    <t>マイネベクルックス</t>
  </si>
  <si>
    <t>マイネミモーゼ</t>
  </si>
  <si>
    <t>ロードバロック</t>
  </si>
  <si>
    <t>Rock of Gibraltar</t>
  </si>
  <si>
    <t>レディパステル</t>
  </si>
  <si>
    <t>K.I Farm</t>
  </si>
  <si>
    <t>レーヴダムール</t>
  </si>
  <si>
    <t>フサイチフェイマス</t>
  </si>
  <si>
    <t>ブラックパンサー</t>
  </si>
  <si>
    <t>ライクザウインド</t>
  </si>
  <si>
    <t>エイシンパンサー</t>
  </si>
  <si>
    <t>平田修</t>
    <rPh sb="0" eb="2">
      <t>ヒラタ</t>
    </rPh>
    <rPh sb="2" eb="3">
      <t>オサム</t>
    </rPh>
    <phoneticPr fontId="6"/>
  </si>
  <si>
    <t>コロナドズクエスト</t>
  </si>
  <si>
    <t>ナナコフレスコ</t>
  </si>
  <si>
    <t>高野牧場</t>
    <rPh sb="0" eb="2">
      <t>タカノ</t>
    </rPh>
    <rPh sb="2" eb="4">
      <t>ボクジョウ</t>
    </rPh>
    <phoneticPr fontId="6"/>
  </si>
  <si>
    <t>エルフィンパーク</t>
  </si>
  <si>
    <t>高橋祥泰</t>
    <rPh sb="0" eb="2">
      <t>タカハシ</t>
    </rPh>
    <rPh sb="2" eb="3">
      <t>ショウ</t>
    </rPh>
    <rPh sb="3" eb="4">
      <t>タイ</t>
    </rPh>
    <phoneticPr fontId="6"/>
  </si>
  <si>
    <t>ファーシール</t>
  </si>
  <si>
    <t>Cape Cross</t>
  </si>
  <si>
    <t>レディケストレル</t>
  </si>
  <si>
    <t>ダーレー・ジャパン・ファーム</t>
  </si>
  <si>
    <t>オーシャンブリーズ</t>
  </si>
  <si>
    <t>小笠倫弘</t>
    <rPh sb="0" eb="2">
      <t>オガサ</t>
    </rPh>
    <rPh sb="2" eb="3">
      <t>リン</t>
    </rPh>
    <rPh sb="3" eb="4">
      <t>ヒロシ</t>
    </rPh>
    <phoneticPr fontId="6"/>
  </si>
  <si>
    <t>ブリージーキス</t>
  </si>
  <si>
    <t>務牧場</t>
    <rPh sb="0" eb="1">
      <t>ツトム</t>
    </rPh>
    <rPh sb="1" eb="3">
      <t>ボクジョウ</t>
    </rPh>
    <phoneticPr fontId="6"/>
  </si>
  <si>
    <t>クリスタルウイング</t>
  </si>
  <si>
    <t>多田信尊</t>
    <rPh sb="0" eb="2">
      <t>タダ</t>
    </rPh>
    <rPh sb="2" eb="3">
      <t>ノブ</t>
    </rPh>
    <rPh sb="3" eb="4">
      <t>ミコト</t>
    </rPh>
    <phoneticPr fontId="6"/>
  </si>
  <si>
    <t>カジノドライヴ</t>
  </si>
  <si>
    <t>Mineshaft</t>
  </si>
  <si>
    <t>Better Than Honour</t>
  </si>
  <si>
    <t>Shell Bloodstock</t>
  </si>
  <si>
    <t>ガイディングスター</t>
  </si>
  <si>
    <t>レジネッタ</t>
  </si>
  <si>
    <t>アスペンリーフ</t>
  </si>
  <si>
    <t>フローテーション</t>
  </si>
  <si>
    <t>ダイイチフローネ</t>
  </si>
  <si>
    <t>アインラクス</t>
  </si>
  <si>
    <t>スターズインハーアイズ</t>
  </si>
  <si>
    <t>矢野牧場</t>
    <rPh sb="0" eb="2">
      <t>ヤノ</t>
    </rPh>
    <rPh sb="2" eb="4">
      <t>ボクジョウ</t>
    </rPh>
    <phoneticPr fontId="6"/>
  </si>
  <si>
    <t>サイレントフォース</t>
  </si>
  <si>
    <t>アルスノヴァ</t>
  </si>
  <si>
    <t>オリエンタルアート</t>
  </si>
  <si>
    <t>アグネスクリスタル</t>
  </si>
  <si>
    <t>Shawklit Mint</t>
  </si>
  <si>
    <t>Peter Karches</t>
  </si>
  <si>
    <t>ダイワスピリット</t>
  </si>
  <si>
    <t>スパークキャンドル</t>
  </si>
  <si>
    <t>A.P. Indy</t>
  </si>
  <si>
    <t>Serena's Song</t>
  </si>
  <si>
    <t>Robert Lewis &amp; Beverly Lewis</t>
  </si>
  <si>
    <t>サマーファインデイ</t>
  </si>
  <si>
    <t>メグミアリダー</t>
  </si>
  <si>
    <t>セゾンレースホース</t>
  </si>
  <si>
    <t>中山雅信</t>
    <rPh sb="0" eb="2">
      <t>ナカヤマ</t>
    </rPh>
    <rPh sb="2" eb="4">
      <t>マサノブ</t>
    </rPh>
    <phoneticPr fontId="6"/>
  </si>
  <si>
    <t>ラヴファンタジスタ</t>
  </si>
  <si>
    <t>アグネスミネルバ</t>
  </si>
  <si>
    <t>ワイルドエキサイト</t>
  </si>
  <si>
    <t>本田優</t>
    <rPh sb="0" eb="2">
      <t>ホンダ</t>
    </rPh>
    <rPh sb="2" eb="3">
      <t>スグル</t>
    </rPh>
    <phoneticPr fontId="6"/>
  </si>
  <si>
    <t>深見富朗</t>
    <rPh sb="0" eb="2">
      <t>フカミ</t>
    </rPh>
    <rPh sb="2" eb="4">
      <t>トミロウ</t>
    </rPh>
    <phoneticPr fontId="6"/>
  </si>
  <si>
    <t>フジワラファーム</t>
  </si>
  <si>
    <t>ラベ</t>
  </si>
  <si>
    <t>クイーンリザーブ</t>
  </si>
  <si>
    <t>ショウナンアルバ</t>
  </si>
  <si>
    <t>シャンラン</t>
  </si>
  <si>
    <t>インダストリアル</t>
  </si>
  <si>
    <t>タケハナホープ</t>
  </si>
  <si>
    <t>中原牧場</t>
    <rPh sb="0" eb="2">
      <t>ナカハラ</t>
    </rPh>
    <rPh sb="2" eb="4">
      <t>ボクジョウ</t>
    </rPh>
    <phoneticPr fontId="6"/>
  </si>
  <si>
    <t>ハッピープレゼント</t>
  </si>
  <si>
    <t>ハッピーリクエスト</t>
  </si>
  <si>
    <t>サマーサクセス</t>
  </si>
  <si>
    <t>アンフォイルド</t>
  </si>
  <si>
    <t>山下恭茂</t>
    <rPh sb="0" eb="2">
      <t>ヤマシタ</t>
    </rPh>
    <rPh sb="2" eb="3">
      <t>ヤスシ</t>
    </rPh>
    <rPh sb="3" eb="4">
      <t>シゲル</t>
    </rPh>
    <phoneticPr fontId="6"/>
  </si>
  <si>
    <t>マイネルチャールズ</t>
  </si>
  <si>
    <t>マンボパートナー</t>
  </si>
  <si>
    <t>牡</t>
    <rPh sb="0" eb="1">
      <t>ボ</t>
    </rPh>
    <phoneticPr fontId="7"/>
  </si>
  <si>
    <t>栗東</t>
    <rPh sb="0" eb="2">
      <t>リットウ</t>
    </rPh>
    <phoneticPr fontId="7"/>
  </si>
  <si>
    <t>橋口弘次郎</t>
    <rPh sb="0" eb="2">
      <t>ハシグチ</t>
    </rPh>
    <rPh sb="2" eb="3">
      <t>コウ</t>
    </rPh>
    <rPh sb="3" eb="5">
      <t>ジロウ</t>
    </rPh>
    <phoneticPr fontId="7"/>
  </si>
  <si>
    <t>社台レースホース</t>
    <rPh sb="0" eb="2">
      <t>シャダイ</t>
    </rPh>
    <phoneticPr fontId="7"/>
  </si>
  <si>
    <t>Shadai Farm</t>
  </si>
  <si>
    <t>美浦</t>
    <rPh sb="0" eb="2">
      <t>ミホ</t>
    </rPh>
    <phoneticPr fontId="7"/>
  </si>
  <si>
    <t>藤沢和雄</t>
    <rPh sb="0" eb="2">
      <t>フジサワ</t>
    </rPh>
    <rPh sb="2" eb="4">
      <t>カズオ</t>
    </rPh>
    <phoneticPr fontId="7"/>
  </si>
  <si>
    <t>Pivotal</t>
  </si>
  <si>
    <t>ヴェイルオブアヴァロン</t>
  </si>
  <si>
    <t>山本英俊</t>
    <rPh sb="0" eb="2">
      <t>ヤマモト</t>
    </rPh>
    <rPh sb="2" eb="4">
      <t>ヒデトシ</t>
    </rPh>
    <phoneticPr fontId="7"/>
  </si>
  <si>
    <t>キャッツインブーツ</t>
  </si>
  <si>
    <t>Choisir</t>
  </si>
  <si>
    <t>Eurostorm</t>
  </si>
  <si>
    <t>Stonethom Stud Farm Ltd</t>
  </si>
  <si>
    <t>アドマイヤサクラ</t>
  </si>
  <si>
    <t>ティエッチマンボ</t>
  </si>
  <si>
    <t>近藤利一</t>
    <rPh sb="0" eb="2">
      <t>コンドウ</t>
    </rPh>
    <rPh sb="2" eb="4">
      <t>トシカズ</t>
    </rPh>
    <phoneticPr fontId="7"/>
  </si>
  <si>
    <t>グリッターカーラ</t>
  </si>
  <si>
    <t>牝</t>
    <rPh sb="0" eb="1">
      <t>ヒン</t>
    </rPh>
    <phoneticPr fontId="7"/>
  </si>
  <si>
    <t>カラメルマキアート</t>
  </si>
  <si>
    <t>社台ファーム</t>
    <rPh sb="0" eb="2">
      <t>シャダイ</t>
    </rPh>
    <phoneticPr fontId="7"/>
  </si>
  <si>
    <t>ウォータクティクス</t>
  </si>
  <si>
    <t>アドマイヤハッピー</t>
  </si>
  <si>
    <t>オフリミッツ</t>
  </si>
  <si>
    <t>堀宣行</t>
    <rPh sb="0" eb="1">
      <t>ホリ</t>
    </rPh>
    <phoneticPr fontId="7"/>
  </si>
  <si>
    <t>シャンパンマリー</t>
  </si>
  <si>
    <t>吉田勝巳</t>
    <rPh sb="0" eb="2">
      <t>ヨシダ</t>
    </rPh>
    <rPh sb="2" eb="4">
      <t>カツミ</t>
    </rPh>
    <phoneticPr fontId="7"/>
  </si>
  <si>
    <t>ニシノエモーション</t>
  </si>
  <si>
    <t>手塚貴久</t>
    <rPh sb="0" eb="2">
      <t>テヅカ</t>
    </rPh>
    <rPh sb="2" eb="3">
      <t>タカシ</t>
    </rPh>
    <rPh sb="3" eb="4">
      <t>ヒサシ</t>
    </rPh>
    <phoneticPr fontId="7"/>
  </si>
  <si>
    <t>ナドラ</t>
  </si>
  <si>
    <t>西山茂行</t>
    <rPh sb="0" eb="2">
      <t>ニシヤマ</t>
    </rPh>
    <rPh sb="2" eb="4">
      <t>シゲユキ</t>
    </rPh>
    <phoneticPr fontId="7"/>
  </si>
  <si>
    <t>西山牧場</t>
    <rPh sb="0" eb="2">
      <t>ニシヤマ</t>
    </rPh>
    <rPh sb="2" eb="4">
      <t>ボクジョウ</t>
    </rPh>
    <phoneticPr fontId="7"/>
  </si>
  <si>
    <t>ファリダット</t>
  </si>
  <si>
    <t>ビリーヴ</t>
  </si>
  <si>
    <t>North Hills Management</t>
  </si>
  <si>
    <t>ローザブランカ</t>
  </si>
  <si>
    <t>ウインプラチナム</t>
  </si>
  <si>
    <t>キャトルマン</t>
  </si>
  <si>
    <t>ランチボックス</t>
  </si>
  <si>
    <t>アローキャリー</t>
  </si>
  <si>
    <t>馬場幸夫</t>
    <rPh sb="0" eb="2">
      <t>ババ</t>
    </rPh>
    <rPh sb="2" eb="4">
      <t>ユキオ</t>
    </rPh>
    <phoneticPr fontId="6"/>
  </si>
  <si>
    <t>キューボート</t>
  </si>
  <si>
    <t>栗田博憲</t>
    <rPh sb="0" eb="2">
      <t>クリタ</t>
    </rPh>
    <rPh sb="2" eb="4">
      <t>ヒロノリ</t>
    </rPh>
    <phoneticPr fontId="6"/>
  </si>
  <si>
    <t>リドルミー</t>
  </si>
  <si>
    <t>ダノンインスパイア</t>
  </si>
  <si>
    <t>ブゼンキャンドル</t>
  </si>
  <si>
    <t>ダノックス</t>
  </si>
  <si>
    <t>ルミナスハッピー</t>
  </si>
  <si>
    <t>リアリーハッピー</t>
  </si>
  <si>
    <t>ムーンクレイドル</t>
  </si>
  <si>
    <t>東京ホースレーシング</t>
    <rPh sb="0" eb="2">
      <t>トウキョウ</t>
    </rPh>
    <phoneticPr fontId="6"/>
  </si>
  <si>
    <t>スズカサンライズ</t>
  </si>
  <si>
    <t>ラスカルスズカ</t>
  </si>
  <si>
    <t>サンレイスズカ</t>
  </si>
  <si>
    <t>新井牧場</t>
    <rPh sb="0" eb="2">
      <t>アライ</t>
    </rPh>
    <rPh sb="2" eb="4">
      <t>ボクジョウ</t>
    </rPh>
    <phoneticPr fontId="6"/>
  </si>
  <si>
    <t>プリンチパーレ</t>
  </si>
  <si>
    <t>藤田孟司</t>
    <rPh sb="0" eb="2">
      <t>フジタ</t>
    </rPh>
    <rPh sb="2" eb="3">
      <t>モウ</t>
    </rPh>
    <rPh sb="3" eb="4">
      <t>シ</t>
    </rPh>
    <phoneticPr fontId="6"/>
  </si>
  <si>
    <t>マイネラロンハ</t>
  </si>
  <si>
    <t>コスモバレンシア</t>
  </si>
  <si>
    <t>エーシンワナーペン</t>
  </si>
  <si>
    <t>岡田稲男</t>
    <rPh sb="0" eb="2">
      <t>オカダ</t>
    </rPh>
    <rPh sb="2" eb="3">
      <t>イナ</t>
    </rPh>
    <rPh sb="3" eb="4">
      <t>オ</t>
    </rPh>
    <phoneticPr fontId="6"/>
  </si>
  <si>
    <t>エイシンプレストン</t>
  </si>
  <si>
    <t>エイシンオキザリス</t>
  </si>
  <si>
    <t>平井宏承</t>
    <rPh sb="0" eb="2">
      <t>ヒライ</t>
    </rPh>
    <rPh sb="2" eb="3">
      <t>ヒロ</t>
    </rPh>
    <rPh sb="3" eb="4">
      <t>ショウ</t>
    </rPh>
    <phoneticPr fontId="6"/>
  </si>
  <si>
    <t>コパノジングー</t>
  </si>
  <si>
    <t>ウェディングオーク</t>
  </si>
  <si>
    <t>小林祥晃</t>
    <rPh sb="0" eb="2">
      <t>コバヤシ</t>
    </rPh>
    <rPh sb="2" eb="3">
      <t>ショウ</t>
    </rPh>
    <rPh sb="3" eb="4">
      <t>アキラ</t>
    </rPh>
    <phoneticPr fontId="6"/>
  </si>
  <si>
    <t>ヤナガワ牧場</t>
    <rPh sb="4" eb="6">
      <t>ボクジョウ</t>
    </rPh>
    <phoneticPr fontId="6"/>
  </si>
  <si>
    <t>ジュウクリュウシン</t>
  </si>
  <si>
    <t>インデポジット</t>
  </si>
  <si>
    <t>鈴木幹次</t>
    <rPh sb="0" eb="2">
      <t>スズキ</t>
    </rPh>
    <rPh sb="2" eb="4">
      <t>カンジ</t>
    </rPh>
    <phoneticPr fontId="6"/>
  </si>
  <si>
    <t>林考輝</t>
    <rPh sb="0" eb="1">
      <t>ハヤシ</t>
    </rPh>
    <rPh sb="1" eb="2">
      <t>カンガ</t>
    </rPh>
    <rPh sb="2" eb="3">
      <t>カガヤ</t>
    </rPh>
    <phoneticPr fontId="6"/>
  </si>
  <si>
    <t>マイネルセフィーロ</t>
  </si>
  <si>
    <t>佐藤吉勝</t>
    <rPh sb="0" eb="2">
      <t>サトウ</t>
    </rPh>
    <rPh sb="2" eb="4">
      <t>ヨシカツ</t>
    </rPh>
    <phoneticPr fontId="6"/>
  </si>
  <si>
    <t>ボストンハーバー</t>
  </si>
  <si>
    <t>ガティーク</t>
  </si>
  <si>
    <t>土田農場</t>
    <rPh sb="0" eb="1">
      <t>ツチ</t>
    </rPh>
    <rPh sb="1" eb="2">
      <t>タ</t>
    </rPh>
    <rPh sb="2" eb="4">
      <t>ノウジョウ</t>
    </rPh>
    <phoneticPr fontId="6"/>
  </si>
  <si>
    <t>マイネルラウディー</t>
  </si>
  <si>
    <t>畠山重則</t>
    <rPh sb="0" eb="2">
      <t>ハタケヤマ</t>
    </rPh>
    <rPh sb="2" eb="4">
      <t>シゲノリ</t>
    </rPh>
    <phoneticPr fontId="6"/>
  </si>
  <si>
    <t>ワイルドラッシュ</t>
  </si>
  <si>
    <t>タイキニーナ</t>
  </si>
  <si>
    <t>平野牧場</t>
    <rPh sb="0" eb="2">
      <t>ヒラノ</t>
    </rPh>
    <rPh sb="2" eb="4">
      <t>ボクジョウ</t>
    </rPh>
    <phoneticPr fontId="6"/>
  </si>
  <si>
    <t>エーシンディーエス</t>
  </si>
  <si>
    <t>デヒア</t>
  </si>
  <si>
    <t>平井宏承</t>
    <rPh sb="0" eb="2">
      <t>ヒライ</t>
    </rPh>
    <rPh sb="2" eb="3">
      <t>ヒロ</t>
    </rPh>
    <rPh sb="3" eb="4">
      <t>ウケタマワ</t>
    </rPh>
    <phoneticPr fontId="6"/>
  </si>
  <si>
    <t>イイデケンシン</t>
  </si>
  <si>
    <t>ヘヴンリーアドヴァイス</t>
  </si>
  <si>
    <t>アールエスエーカントリ</t>
  </si>
  <si>
    <t>ミナミノバレッツ</t>
  </si>
  <si>
    <t>ディアレストクラブ</t>
  </si>
  <si>
    <t>カナイシスタッド</t>
  </si>
  <si>
    <t>アドマイヤテンカ</t>
  </si>
  <si>
    <t>ダイワカンパニー</t>
  </si>
  <si>
    <t>松山康久</t>
    <rPh sb="0" eb="2">
      <t>マツヤマ</t>
    </rPh>
    <rPh sb="2" eb="4">
      <t>ヤスヒサ</t>
    </rPh>
    <phoneticPr fontId="6"/>
  </si>
  <si>
    <t>ヤマカツオーキッド</t>
  </si>
  <si>
    <t>山田博康</t>
    <rPh sb="0" eb="2">
      <t>ヤマダ</t>
    </rPh>
    <rPh sb="2" eb="4">
      <t>ヒロヤス</t>
    </rPh>
    <phoneticPr fontId="6"/>
  </si>
  <si>
    <t>ベイサイドパーク</t>
  </si>
  <si>
    <t>マストシーストップ</t>
  </si>
  <si>
    <t>アルスマグナ</t>
  </si>
  <si>
    <t>Arpege</t>
  </si>
  <si>
    <t>ユーワライディング</t>
  </si>
  <si>
    <t>Barronstown Stud</t>
  </si>
  <si>
    <t>フォーマルモード</t>
  </si>
  <si>
    <t>ストリートスパン</t>
  </si>
  <si>
    <t>Street Cry</t>
  </si>
  <si>
    <t>ラグジャリー</t>
  </si>
  <si>
    <t>藤田与志男</t>
    <rPh sb="0" eb="2">
      <t>フジタ</t>
    </rPh>
    <rPh sb="2" eb="3">
      <t>ヨ</t>
    </rPh>
    <rPh sb="3" eb="4">
      <t>ココロザシ</t>
    </rPh>
    <rPh sb="4" eb="5">
      <t>オトコ</t>
    </rPh>
    <phoneticPr fontId="6"/>
  </si>
  <si>
    <t>ボーダレスワールド</t>
  </si>
  <si>
    <t>ユウメリーウェザー</t>
  </si>
  <si>
    <t>鮫島一歩</t>
    <rPh sb="0" eb="2">
      <t>サメジマ</t>
    </rPh>
    <rPh sb="2" eb="4">
      <t>イッポ</t>
    </rPh>
    <phoneticPr fontId="6"/>
  </si>
  <si>
    <t>スリーピングインシアトル</t>
  </si>
  <si>
    <t>アイテツ</t>
  </si>
  <si>
    <t>笹地牧場</t>
    <rPh sb="0" eb="1">
      <t>ササ</t>
    </rPh>
    <rPh sb="1" eb="2">
      <t>チ</t>
    </rPh>
    <rPh sb="2" eb="4">
      <t>ボクジョウ</t>
    </rPh>
    <phoneticPr fontId="6"/>
  </si>
  <si>
    <t>インユアアームス</t>
  </si>
  <si>
    <t>キャプテントゥーレ</t>
  </si>
  <si>
    <t>サムワントゥラブ</t>
  </si>
  <si>
    <t>ブラックシェル</t>
  </si>
  <si>
    <t>オディール</t>
  </si>
  <si>
    <t>キュンティア</t>
  </si>
  <si>
    <t>ヴェルザンディ</t>
  </si>
  <si>
    <t>アドマイヤテキサス</t>
  </si>
  <si>
    <t>エミリー</t>
  </si>
  <si>
    <t>秋田牧場</t>
    <rPh sb="0" eb="2">
      <t>アキタ</t>
    </rPh>
    <rPh sb="2" eb="4">
      <t>ボクジョウ</t>
    </rPh>
    <phoneticPr fontId="6"/>
  </si>
  <si>
    <t>ブラックマスタング</t>
  </si>
  <si>
    <t>Fusaichi Pegasus</t>
  </si>
  <si>
    <t>Madame Secretary</t>
  </si>
  <si>
    <t>Stategy Bloodstock</t>
  </si>
  <si>
    <t>マドレボニータ</t>
  </si>
  <si>
    <t>ダンツエスエスティ</t>
  </si>
  <si>
    <t>エクセレントソング</t>
  </si>
  <si>
    <t>アイアムジャンヌ</t>
  </si>
  <si>
    <t>オース</t>
  </si>
  <si>
    <t>アイアムザフィリー</t>
  </si>
  <si>
    <t>堀紘一</t>
    <rPh sb="0" eb="1">
      <t>ホリ</t>
    </rPh>
    <rPh sb="1" eb="3">
      <t>コウイチ</t>
    </rPh>
    <phoneticPr fontId="6"/>
  </si>
  <si>
    <t>木下牧場</t>
    <rPh sb="0" eb="2">
      <t>キノシタ</t>
    </rPh>
    <rPh sb="2" eb="4">
      <t>ボクジョウ</t>
    </rPh>
    <phoneticPr fontId="6"/>
  </si>
  <si>
    <t>藤田牧場</t>
    <rPh sb="0" eb="2">
      <t>フジタ</t>
    </rPh>
    <rPh sb="2" eb="4">
      <t>ボクジョウ</t>
    </rPh>
    <phoneticPr fontId="6"/>
  </si>
  <si>
    <t>ロザリオ</t>
  </si>
  <si>
    <t>キングスエンブレム</t>
  </si>
  <si>
    <t>エクスプレスワン</t>
  </si>
  <si>
    <t>斉藤四方司</t>
    <rPh sb="0" eb="2">
      <t>サイトウ</t>
    </rPh>
    <rPh sb="2" eb="3">
      <t>ヨン</t>
    </rPh>
    <rPh sb="3" eb="4">
      <t>ホウ</t>
    </rPh>
    <rPh sb="4" eb="5">
      <t>シ</t>
    </rPh>
    <phoneticPr fontId="6"/>
  </si>
  <si>
    <t>ヤマニンマドレーヌ</t>
  </si>
  <si>
    <t>清水利章</t>
    <rPh sb="0" eb="2">
      <t>シミズ</t>
    </rPh>
    <rPh sb="2" eb="4">
      <t>トシアキ</t>
    </rPh>
    <phoneticPr fontId="6"/>
  </si>
  <si>
    <t>ヤマニンジュエリー</t>
  </si>
  <si>
    <t>サファリタイガー</t>
  </si>
  <si>
    <t>鈴木勝美</t>
    <rPh sb="0" eb="2">
      <t>スズキ</t>
    </rPh>
    <rPh sb="2" eb="4">
      <t>カツミ</t>
    </rPh>
    <phoneticPr fontId="6"/>
  </si>
  <si>
    <t>エイシンサンディ</t>
  </si>
  <si>
    <t>マジックスター</t>
  </si>
  <si>
    <t>熊久保勅夫</t>
    <rPh sb="0" eb="1">
      <t>クマ</t>
    </rPh>
    <rPh sb="1" eb="3">
      <t>クボ</t>
    </rPh>
    <rPh sb="3" eb="5">
      <t>チョクオ</t>
    </rPh>
    <phoneticPr fontId="6"/>
  </si>
  <si>
    <t>石原牧場</t>
    <rPh sb="0" eb="2">
      <t>イシハラ</t>
    </rPh>
    <rPh sb="2" eb="4">
      <t>ボクジョウ</t>
    </rPh>
    <phoneticPr fontId="6"/>
  </si>
  <si>
    <t>コパノパニック</t>
  </si>
  <si>
    <t>サウスヴィグラス</t>
  </si>
  <si>
    <t>リンガスドリーム</t>
  </si>
  <si>
    <t>伊藤敏明</t>
    <rPh sb="0" eb="2">
      <t>イトウ</t>
    </rPh>
    <rPh sb="2" eb="4">
      <t>トシアキ</t>
    </rPh>
    <phoneticPr fontId="6"/>
  </si>
  <si>
    <t>ドリームラプチャー</t>
  </si>
  <si>
    <t>イブキカグラザカ</t>
  </si>
  <si>
    <t>伊藤牧場</t>
    <rPh sb="0" eb="2">
      <t>イトウ</t>
    </rPh>
    <rPh sb="2" eb="4">
      <t>ボクジョウ</t>
    </rPh>
    <phoneticPr fontId="6"/>
  </si>
  <si>
    <t>ローレルミッション</t>
  </si>
  <si>
    <t>メイショウドトウ</t>
  </si>
  <si>
    <t>ピアロッチ</t>
  </si>
  <si>
    <t>ローレルクラブ</t>
  </si>
  <si>
    <t>サクラグリッター</t>
  </si>
  <si>
    <t>サクラオウギ</t>
  </si>
  <si>
    <t>原武久</t>
    <rPh sb="0" eb="1">
      <t>ハラ</t>
    </rPh>
    <rPh sb="1" eb="3">
      <t>タケヒサ</t>
    </rPh>
    <phoneticPr fontId="6"/>
  </si>
  <si>
    <t>マーベラスブレイド</t>
  </si>
  <si>
    <t>マルゼンシラオキ</t>
  </si>
  <si>
    <t>ヒダカ・ブリーダーズ・ユニオン</t>
  </si>
  <si>
    <t>鎌田正嗣</t>
    <rPh sb="0" eb="2">
      <t>カマタ</t>
    </rPh>
    <rPh sb="2" eb="4">
      <t>マサシ</t>
    </rPh>
    <phoneticPr fontId="6"/>
  </si>
  <si>
    <t>光生牧場</t>
    <rPh sb="0" eb="2">
      <t>ミツオ</t>
    </rPh>
    <rPh sb="2" eb="4">
      <t>ボクジョウ</t>
    </rPh>
    <phoneticPr fontId="6"/>
  </si>
  <si>
    <t>ダノンマスターズ</t>
  </si>
  <si>
    <t>マストビーラヴド</t>
  </si>
  <si>
    <t>エールドクラージュ</t>
  </si>
  <si>
    <t>三城牧場</t>
    <rPh sb="0" eb="1">
      <t>ミ</t>
    </rPh>
    <rPh sb="1" eb="2">
      <t>シロ</t>
    </rPh>
    <rPh sb="2" eb="4">
      <t>ボクジョウ</t>
    </rPh>
    <phoneticPr fontId="6"/>
  </si>
  <si>
    <t>オリーブガール</t>
  </si>
  <si>
    <t>アドマイヤワイド</t>
  </si>
  <si>
    <t>マイネルサラン</t>
  </si>
  <si>
    <t>サトノフタバ</t>
  </si>
  <si>
    <t>里見治</t>
    <rPh sb="0" eb="2">
      <t>サトミ</t>
    </rPh>
    <rPh sb="2" eb="3">
      <t>オサム</t>
    </rPh>
    <phoneticPr fontId="6"/>
  </si>
  <si>
    <t>リトルビスケット</t>
  </si>
  <si>
    <t>タニノマウナケア</t>
  </si>
  <si>
    <t>ユニオン</t>
  </si>
  <si>
    <t>メイショウグッド</t>
  </si>
  <si>
    <t>安達昭夫</t>
    <rPh sb="0" eb="2">
      <t>アダチ</t>
    </rPh>
    <rPh sb="2" eb="4">
      <t>アキオ</t>
    </rPh>
    <phoneticPr fontId="6"/>
  </si>
  <si>
    <t>日西牧場</t>
    <rPh sb="0" eb="1">
      <t>ニチ</t>
    </rPh>
    <rPh sb="1" eb="2">
      <t>ニシ</t>
    </rPh>
    <rPh sb="2" eb="4">
      <t>ボクジョウ</t>
    </rPh>
    <phoneticPr fontId="6"/>
  </si>
  <si>
    <t>ルミナリエ</t>
  </si>
  <si>
    <t>スリークドレス</t>
  </si>
  <si>
    <t>2008-2009</t>
    <phoneticPr fontId="6"/>
  </si>
  <si>
    <t>アドマイヤコブラ</t>
  </si>
  <si>
    <t>キングスレガリア</t>
  </si>
  <si>
    <t>キングカメハメハ</t>
  </si>
  <si>
    <t>リキセレナード</t>
  </si>
  <si>
    <t>レキシントンファーム</t>
  </si>
  <si>
    <t>スワニー</t>
  </si>
  <si>
    <t>ロイヤルティアラ</t>
  </si>
  <si>
    <t>斉藤四方司</t>
    <rPh sb="0" eb="2">
      <t>サイトウ</t>
    </rPh>
    <rPh sb="2" eb="3">
      <t>ヨン</t>
    </rPh>
    <rPh sb="3" eb="4">
      <t>カタ</t>
    </rPh>
    <rPh sb="4" eb="5">
      <t>ツカサ</t>
    </rPh>
    <phoneticPr fontId="6"/>
  </si>
  <si>
    <t>マイネルエルフ</t>
  </si>
  <si>
    <t>鹿戸雄一</t>
    <rPh sb="0" eb="1">
      <t>シカ</t>
    </rPh>
    <rPh sb="1" eb="2">
      <t>ト</t>
    </rPh>
    <rPh sb="2" eb="4">
      <t>ユウイチ</t>
    </rPh>
    <phoneticPr fontId="6"/>
  </si>
  <si>
    <t>ゲイリーピクシー</t>
  </si>
  <si>
    <t>イイデエース</t>
  </si>
  <si>
    <t>北出成人</t>
    <rPh sb="0" eb="2">
      <t>キタデ</t>
    </rPh>
    <rPh sb="2" eb="4">
      <t>ナルト</t>
    </rPh>
    <phoneticPr fontId="6"/>
  </si>
  <si>
    <t>ウージャ</t>
  </si>
  <si>
    <t>武田牧場</t>
    <rPh sb="0" eb="2">
      <t>タケダ</t>
    </rPh>
    <rPh sb="2" eb="4">
      <t>ボクジョウ</t>
    </rPh>
    <phoneticPr fontId="6"/>
  </si>
  <si>
    <t>エイシンタイガー</t>
  </si>
  <si>
    <t>西園正都</t>
    <rPh sb="0" eb="2">
      <t>ニシゾノ</t>
    </rPh>
    <rPh sb="2" eb="3">
      <t>マサ</t>
    </rPh>
    <rPh sb="3" eb="4">
      <t>ト</t>
    </rPh>
    <phoneticPr fontId="6"/>
  </si>
  <si>
    <t>タイフウジョオー</t>
  </si>
  <si>
    <t>水上習孝</t>
    <rPh sb="0" eb="2">
      <t>ミズカミ</t>
    </rPh>
    <rPh sb="2" eb="3">
      <t>ナラ</t>
    </rPh>
    <rPh sb="3" eb="4">
      <t>タカシ</t>
    </rPh>
    <phoneticPr fontId="6"/>
  </si>
  <si>
    <t>マイネルプライゼン</t>
  </si>
  <si>
    <t>斉藤誠</t>
    <rPh sb="0" eb="2">
      <t>サイトウ</t>
    </rPh>
    <rPh sb="2" eb="3">
      <t>マコト</t>
    </rPh>
    <phoneticPr fontId="6"/>
  </si>
  <si>
    <t>イーグルカフェ</t>
  </si>
  <si>
    <t>ミナミノブレーヴ</t>
  </si>
  <si>
    <t>六角久美子</t>
    <rPh sb="0" eb="2">
      <t>ロッカク</t>
    </rPh>
    <rPh sb="2" eb="5">
      <t>クミコ</t>
    </rPh>
    <phoneticPr fontId="6"/>
  </si>
  <si>
    <t>フォーシーズンゴー</t>
  </si>
  <si>
    <t>松永幹夫</t>
    <rPh sb="0" eb="2">
      <t>マツナガ</t>
    </rPh>
    <rPh sb="2" eb="4">
      <t>ミキオ</t>
    </rPh>
    <phoneticPr fontId="6"/>
  </si>
  <si>
    <t>メガスターダム</t>
  </si>
  <si>
    <t>リビューク</t>
  </si>
  <si>
    <t>本田土寿</t>
    <rPh sb="0" eb="2">
      <t>ホンダ</t>
    </rPh>
    <rPh sb="2" eb="3">
      <t>ツチ</t>
    </rPh>
    <rPh sb="3" eb="4">
      <t>コトブキ</t>
    </rPh>
    <phoneticPr fontId="6"/>
  </si>
  <si>
    <t>エアフォースワン</t>
  </si>
  <si>
    <t>栗田博憲</t>
    <rPh sb="0" eb="2">
      <t>クリタ</t>
    </rPh>
    <rPh sb="2" eb="3">
      <t>ヒロ</t>
    </rPh>
    <rPh sb="3" eb="4">
      <t>ノリ</t>
    </rPh>
    <phoneticPr fontId="6"/>
  </si>
  <si>
    <t>プリンセスプレーン</t>
  </si>
  <si>
    <t>岡田牧雄</t>
    <rPh sb="0" eb="2">
      <t>オカダ</t>
    </rPh>
    <rPh sb="2" eb="3">
      <t>マキ</t>
    </rPh>
    <rPh sb="3" eb="4">
      <t>オ</t>
    </rPh>
    <phoneticPr fontId="6"/>
  </si>
  <si>
    <t>増本良孝</t>
    <rPh sb="0" eb="2">
      <t>マスモト</t>
    </rPh>
    <rPh sb="2" eb="4">
      <t>ヨシタカ</t>
    </rPh>
    <phoneticPr fontId="6"/>
  </si>
  <si>
    <t>タガノバッチグー</t>
  </si>
  <si>
    <t>トワイニング</t>
  </si>
  <si>
    <t>チャーミングファピアノ</t>
  </si>
  <si>
    <t>タクティクス</t>
  </si>
  <si>
    <t>ゼットサンサン</t>
  </si>
  <si>
    <t>Officer</t>
  </si>
  <si>
    <t>Stormy Surprise</t>
  </si>
  <si>
    <t>フォーレスト</t>
  </si>
  <si>
    <t>Sebastian L. Varney</t>
  </si>
  <si>
    <t>ピースエンブレム</t>
  </si>
  <si>
    <t>ヴァンドノワール</t>
  </si>
  <si>
    <t>ナイトフッド</t>
  </si>
  <si>
    <t>マルカキャンディ</t>
  </si>
  <si>
    <t>ハクナマタタ</t>
  </si>
  <si>
    <t>タイキメビウス</t>
  </si>
  <si>
    <t>ダノンプログラマー</t>
  </si>
  <si>
    <t>テーオーストーム</t>
  </si>
  <si>
    <t>フェアリーワルツ</t>
  </si>
  <si>
    <t>小笹公也</t>
    <rPh sb="0" eb="1">
      <t>オ</t>
    </rPh>
    <rPh sb="1" eb="2">
      <t>ササ</t>
    </rPh>
    <rPh sb="2" eb="3">
      <t>コウ</t>
    </rPh>
    <rPh sb="3" eb="4">
      <t>ナリ</t>
    </rPh>
    <phoneticPr fontId="6"/>
  </si>
  <si>
    <t>プレジャーラン</t>
  </si>
  <si>
    <t>Dream Run</t>
  </si>
  <si>
    <t>Guilty Pleasure</t>
  </si>
  <si>
    <t>藤田在子</t>
    <rPh sb="0" eb="2">
      <t>フジタ</t>
    </rPh>
    <rPh sb="2" eb="3">
      <t>ザイ</t>
    </rPh>
    <rPh sb="3" eb="4">
      <t>コ</t>
    </rPh>
    <phoneticPr fontId="6"/>
  </si>
  <si>
    <t>Sequel 2003 &amp; Lynda Richter</t>
  </si>
  <si>
    <t>スピネッタ</t>
  </si>
  <si>
    <t>ハギノディーヴァ</t>
  </si>
  <si>
    <t>プリサイスエンド</t>
  </si>
  <si>
    <t>ハギノフェリーチェ</t>
  </si>
  <si>
    <t>日隈良江</t>
    <rPh sb="0" eb="1">
      <t>ニチ</t>
    </rPh>
    <rPh sb="1" eb="2">
      <t>クマ</t>
    </rPh>
    <rPh sb="2" eb="4">
      <t>ヨシエ</t>
    </rPh>
    <phoneticPr fontId="6"/>
  </si>
  <si>
    <t>松山牧場</t>
  </si>
  <si>
    <t>レッドスパーダ</t>
  </si>
  <si>
    <t>牡</t>
    <rPh sb="0" eb="1">
      <t>オス</t>
    </rPh>
    <phoneticPr fontId="8"/>
  </si>
  <si>
    <t>バービキャット</t>
  </si>
  <si>
    <t>アキノラブ</t>
  </si>
  <si>
    <t>牝</t>
    <rPh sb="0" eb="1">
      <t>メス</t>
    </rPh>
    <phoneticPr fontId="8"/>
  </si>
  <si>
    <t>タンティバッチ</t>
  </si>
  <si>
    <t>穐吉正孝</t>
  </si>
  <si>
    <t>リラックススマイル</t>
  </si>
  <si>
    <t>Dubai Destination</t>
  </si>
  <si>
    <t>ヴェルヴェットクイーン</t>
  </si>
  <si>
    <t>ラヴィンライフ</t>
  </si>
  <si>
    <t>武宏平</t>
    <rPh sb="0" eb="1">
      <t>タケ</t>
    </rPh>
    <rPh sb="1" eb="3">
      <t>コウヘイ</t>
    </rPh>
    <phoneticPr fontId="6"/>
  </si>
  <si>
    <t>ゴールドアリュール</t>
  </si>
  <si>
    <t>プレザントブリーズ</t>
  </si>
  <si>
    <t>リーチザクラウン</t>
  </si>
  <si>
    <t>クラウンピース</t>
  </si>
  <si>
    <t>ミスアンコール</t>
  </si>
  <si>
    <t>マイオプション</t>
  </si>
  <si>
    <t>レディアップステージ</t>
  </si>
  <si>
    <t>ボンバルリーナ</t>
  </si>
  <si>
    <t>レッドキャット</t>
  </si>
  <si>
    <t>ラッキーポケット</t>
  </si>
  <si>
    <t>ブラボーサンライズ</t>
  </si>
  <si>
    <t>松岡隆雄</t>
    <rPh sb="0" eb="2">
      <t>マツオカ</t>
    </rPh>
    <rPh sb="2" eb="4">
      <t>タカオ</t>
    </rPh>
    <phoneticPr fontId="6"/>
  </si>
  <si>
    <t>ワールドプレミア</t>
  </si>
  <si>
    <t>ベイドリーム</t>
  </si>
  <si>
    <t>ダイワバーガンディ</t>
  </si>
  <si>
    <t>ラブアンドピース</t>
  </si>
  <si>
    <t>矢野英一</t>
    <rPh sb="0" eb="2">
      <t>ヤノ</t>
    </rPh>
    <rPh sb="2" eb="4">
      <t>ヒデカズ</t>
    </rPh>
    <phoneticPr fontId="6"/>
  </si>
  <si>
    <t>ピースオブワールド</t>
  </si>
  <si>
    <t>飯田正剛</t>
    <rPh sb="0" eb="2">
      <t>イイダ</t>
    </rPh>
    <rPh sb="2" eb="3">
      <t>マサ</t>
    </rPh>
    <rPh sb="3" eb="4">
      <t>タケシ</t>
    </rPh>
    <phoneticPr fontId="6"/>
  </si>
  <si>
    <t>トウショウデザイア</t>
  </si>
  <si>
    <t>鶴留明雄</t>
    <rPh sb="0" eb="1">
      <t>ツル</t>
    </rPh>
    <rPh sb="1" eb="2">
      <t>ト</t>
    </rPh>
    <rPh sb="2" eb="4">
      <t>アキオ</t>
    </rPh>
    <phoneticPr fontId="6"/>
  </si>
  <si>
    <t>タバサトウショウ</t>
  </si>
  <si>
    <t>トウショウ産業</t>
    <rPh sb="5" eb="7">
      <t>サンギョウ</t>
    </rPh>
    <phoneticPr fontId="6"/>
  </si>
  <si>
    <t>トウショウ産業株式会社トウショウ牧場</t>
    <rPh sb="5" eb="7">
      <t>サンギョウ</t>
    </rPh>
    <rPh sb="7" eb="11">
      <t>カブシキガイシャ</t>
    </rPh>
    <rPh sb="16" eb="18">
      <t>ボクジョウ</t>
    </rPh>
    <phoneticPr fontId="6"/>
  </si>
  <si>
    <t>テイエムユメノコ</t>
  </si>
  <si>
    <t>新川恵</t>
    <rPh sb="0" eb="2">
      <t>シンカワ</t>
    </rPh>
    <rPh sb="2" eb="3">
      <t>メグミ</t>
    </rPh>
    <phoneticPr fontId="6"/>
  </si>
  <si>
    <t>テイエムオーシャン</t>
  </si>
  <si>
    <t>竹園正繼</t>
    <rPh sb="0" eb="2">
      <t>タケゾノ</t>
    </rPh>
    <phoneticPr fontId="6"/>
  </si>
  <si>
    <t>アプレザンレーヴ</t>
  </si>
  <si>
    <t>ナショナルヒーロー</t>
  </si>
  <si>
    <t>青山洋一</t>
    <rPh sb="0" eb="2">
      <t>アオヤマ</t>
    </rPh>
    <rPh sb="2" eb="4">
      <t>ヨウイチ</t>
    </rPh>
    <phoneticPr fontId="6"/>
  </si>
  <si>
    <t>ロードロックスター</t>
  </si>
  <si>
    <t>K.I.Farm</t>
  </si>
  <si>
    <t>トモダチ</t>
  </si>
  <si>
    <t>ツルマルボーイ</t>
  </si>
  <si>
    <t>メロンパン</t>
  </si>
  <si>
    <t>木村牧場</t>
    <rPh sb="0" eb="2">
      <t>キムラ</t>
    </rPh>
    <rPh sb="2" eb="4">
      <t>ボクジョウ</t>
    </rPh>
    <phoneticPr fontId="6"/>
  </si>
  <si>
    <t>ゴールデンチケット</t>
  </si>
  <si>
    <t>ジェルミナル</t>
  </si>
  <si>
    <t>オンブルリジェール</t>
  </si>
  <si>
    <t>オーバルシェープ</t>
  </si>
  <si>
    <t>ネオユニヴァース</t>
  </si>
  <si>
    <t>ネオレボルーション</t>
  </si>
  <si>
    <t>ロードイノセント</t>
  </si>
  <si>
    <t>ケイアイファーム</t>
  </si>
  <si>
    <t>レッドスコルピオン</t>
  </si>
  <si>
    <t>Victory Gallop</t>
  </si>
  <si>
    <t>ゴーカロライナ</t>
  </si>
  <si>
    <t>フライバイワイヤー</t>
  </si>
  <si>
    <t>エオリアンハープ</t>
  </si>
  <si>
    <t>ホーカーハンター</t>
  </si>
  <si>
    <t>スズカブリザード</t>
  </si>
  <si>
    <t>ブリイジースズカ</t>
  </si>
  <si>
    <t>サマーヒロイン</t>
  </si>
  <si>
    <t>阿部新生</t>
    <rPh sb="0" eb="2">
      <t>アベ</t>
    </rPh>
    <rPh sb="2" eb="4">
      <t>シンセイ</t>
    </rPh>
    <phoneticPr fontId="6"/>
  </si>
  <si>
    <t>マイネオリーブ</t>
  </si>
  <si>
    <t>コスモヴューファーム</t>
  </si>
  <si>
    <t>コスモパイレット</t>
  </si>
  <si>
    <t>Smarty Jones</t>
  </si>
  <si>
    <t>Confidently</t>
  </si>
  <si>
    <t>Chester Broman &amp; Mary R.Broman</t>
  </si>
  <si>
    <t>ラタンバスケット</t>
  </si>
  <si>
    <t>タツミニピンク</t>
  </si>
  <si>
    <t>ニシノファイナル</t>
  </si>
  <si>
    <t>小林祥晃</t>
    <rPh sb="0" eb="2">
      <t>コバヤシ</t>
    </rPh>
    <rPh sb="2" eb="3">
      <t>ショウ</t>
    </rPh>
    <rPh sb="3" eb="4">
      <t>コウ</t>
    </rPh>
    <phoneticPr fontId="6"/>
  </si>
  <si>
    <t>サマーラグーン</t>
  </si>
  <si>
    <t>飯田雄三</t>
    <rPh sb="0" eb="2">
      <t>イイダ</t>
    </rPh>
    <rPh sb="2" eb="3">
      <t>オ</t>
    </rPh>
    <rPh sb="3" eb="4">
      <t>サン</t>
    </rPh>
    <phoneticPr fontId="6"/>
  </si>
  <si>
    <t>ベラミロード</t>
  </si>
  <si>
    <t>ココペリ</t>
  </si>
  <si>
    <t>牧光二</t>
    <rPh sb="0" eb="1">
      <t>マキ</t>
    </rPh>
    <rPh sb="1" eb="3">
      <t>コウジ</t>
    </rPh>
    <phoneticPr fontId="6"/>
  </si>
  <si>
    <t>ドリームアスパイア</t>
  </si>
  <si>
    <t>スターシーキング</t>
  </si>
  <si>
    <t>前田牧場</t>
    <rPh sb="0" eb="2">
      <t>マエダ</t>
    </rPh>
    <rPh sb="2" eb="4">
      <t>ボクジョウ</t>
    </rPh>
    <phoneticPr fontId="6"/>
  </si>
  <si>
    <t>セイウンウィスパー</t>
  </si>
  <si>
    <t>水野貴広</t>
    <rPh sb="0" eb="2">
      <t>ミズノ</t>
    </rPh>
    <rPh sb="2" eb="4">
      <t>タカヒロ</t>
    </rPh>
    <phoneticPr fontId="6"/>
  </si>
  <si>
    <t>メローサンデー</t>
  </si>
  <si>
    <t>市川牧場</t>
    <rPh sb="0" eb="2">
      <t>イチカワ</t>
    </rPh>
    <rPh sb="2" eb="4">
      <t>ボクジョウ</t>
    </rPh>
    <phoneticPr fontId="6"/>
  </si>
  <si>
    <t>トウカイセレブ</t>
  </si>
  <si>
    <t>トウカイティアラ</t>
  </si>
  <si>
    <t>長浜牧場</t>
    <rPh sb="0" eb="2">
      <t>ナガハマ</t>
    </rPh>
    <rPh sb="2" eb="4">
      <t>ボクジョウ</t>
    </rPh>
    <phoneticPr fontId="6"/>
  </si>
  <si>
    <t>エアレブロン</t>
  </si>
  <si>
    <t>大類牧場</t>
  </si>
  <si>
    <t>フォゲッタブル</t>
  </si>
  <si>
    <t>ゴッドフェニックス</t>
  </si>
  <si>
    <t>ウマザイル</t>
  </si>
  <si>
    <t>フィロンルージュ</t>
  </si>
  <si>
    <t>ダノンエリモトップ</t>
  </si>
  <si>
    <t>サクセスオネスティ</t>
  </si>
  <si>
    <t>高嶋祐子</t>
    <rPh sb="0" eb="2">
      <t>タカシマ</t>
    </rPh>
    <rPh sb="2" eb="4">
      <t>ユウコ</t>
    </rPh>
    <phoneticPr fontId="6"/>
  </si>
  <si>
    <t>ローズリパブリック</t>
  </si>
  <si>
    <t>キリエ</t>
  </si>
  <si>
    <t>須貝尚介</t>
    <rPh sb="0" eb="2">
      <t>スガイ</t>
    </rPh>
    <rPh sb="2" eb="3">
      <t>ショウ</t>
    </rPh>
    <rPh sb="3" eb="4">
      <t>スケ</t>
    </rPh>
    <phoneticPr fontId="6"/>
  </si>
  <si>
    <t>チャペルコンサート</t>
  </si>
  <si>
    <t>アルーリングムーン</t>
  </si>
  <si>
    <t>野村彰彦</t>
    <rPh sb="0" eb="2">
      <t>ノムラ</t>
    </rPh>
    <rPh sb="2" eb="4">
      <t>アキヒコ</t>
    </rPh>
    <phoneticPr fontId="6"/>
  </si>
  <si>
    <t>ロイヤルネックレス</t>
  </si>
  <si>
    <t>テンペスタローザ</t>
  </si>
  <si>
    <t>アンライバルド</t>
  </si>
  <si>
    <t>トライアンフマーチ</t>
  </si>
  <si>
    <t>ルシルフ</t>
  </si>
  <si>
    <t>ラシルフィード</t>
  </si>
  <si>
    <t>ショウナンサミット</t>
  </si>
  <si>
    <t>ブライダルベール</t>
  </si>
  <si>
    <t>ファンシーブライド</t>
  </si>
  <si>
    <t>タガノアルデバラン</t>
  </si>
  <si>
    <t>バラファミー</t>
  </si>
  <si>
    <t>ショウナンタイリン</t>
  </si>
  <si>
    <t>ゴールデンページ</t>
  </si>
  <si>
    <t>ダノンフィーバー</t>
  </si>
  <si>
    <t>ビバノンノ</t>
  </si>
  <si>
    <t>レッドライオン</t>
  </si>
  <si>
    <t>古賀慎明</t>
    <rPh sb="0" eb="2">
      <t>コガ</t>
    </rPh>
    <rPh sb="2" eb="3">
      <t>シン</t>
    </rPh>
    <rPh sb="3" eb="4">
      <t>アキラ</t>
    </rPh>
    <phoneticPr fontId="6"/>
  </si>
  <si>
    <t>ウエスタンシャープ</t>
  </si>
  <si>
    <t>北西牧場</t>
    <rPh sb="0" eb="2">
      <t>ホクセイ</t>
    </rPh>
    <rPh sb="2" eb="4">
      <t>ボクジョウ</t>
    </rPh>
    <phoneticPr fontId="6"/>
  </si>
  <si>
    <t>藤田牧場</t>
  </si>
  <si>
    <t>トパンガ</t>
  </si>
  <si>
    <t>ワールドカルティエ</t>
  </si>
  <si>
    <t>イサドラ</t>
  </si>
  <si>
    <t>メジャーステージ</t>
  </si>
  <si>
    <t>崎山博樹</t>
    <rPh sb="0" eb="2">
      <t>サキヤマ</t>
    </rPh>
    <rPh sb="2" eb="4">
      <t>ヒロキ</t>
    </rPh>
    <phoneticPr fontId="6"/>
  </si>
  <si>
    <t>リンデンリリー</t>
  </si>
  <si>
    <t>阿部榮乃進</t>
    <rPh sb="0" eb="2">
      <t>アベ</t>
    </rPh>
    <rPh sb="2" eb="3">
      <t>エイ</t>
    </rPh>
    <rPh sb="3" eb="4">
      <t>ノ</t>
    </rPh>
    <rPh sb="4" eb="5">
      <t>シン</t>
    </rPh>
    <phoneticPr fontId="6"/>
  </si>
  <si>
    <t>阿部栄乃進</t>
    <rPh sb="0" eb="2">
      <t>アベ</t>
    </rPh>
    <rPh sb="2" eb="3">
      <t>エイ</t>
    </rPh>
    <rPh sb="3" eb="4">
      <t>ノ</t>
    </rPh>
    <rPh sb="4" eb="5">
      <t>スス</t>
    </rPh>
    <phoneticPr fontId="6"/>
  </si>
  <si>
    <t>プライドマウンテン</t>
  </si>
  <si>
    <t>アイルドフランス</t>
  </si>
  <si>
    <t>サイオン</t>
  </si>
  <si>
    <t>オレサイキョー</t>
  </si>
  <si>
    <t>マヤノカプリース</t>
  </si>
  <si>
    <t>大西牧場</t>
    <rPh sb="0" eb="2">
      <t>オオニシ</t>
    </rPh>
    <rPh sb="2" eb="4">
      <t>ボクジョウ</t>
    </rPh>
    <phoneticPr fontId="6"/>
  </si>
  <si>
    <t>ダンシングラプター</t>
  </si>
  <si>
    <t>ロッタラック</t>
  </si>
  <si>
    <t>ドリームルシード</t>
  </si>
  <si>
    <t>武市康男</t>
    <rPh sb="0" eb="2">
      <t>タケイチ</t>
    </rPh>
    <rPh sb="2" eb="4">
      <t>ヤスオ</t>
    </rPh>
    <phoneticPr fontId="6"/>
  </si>
  <si>
    <t>タケノタンポポ</t>
  </si>
  <si>
    <t>竹島幸治</t>
    <rPh sb="0" eb="2">
      <t>タケシマ</t>
    </rPh>
    <rPh sb="2" eb="4">
      <t>コウジ</t>
    </rPh>
    <phoneticPr fontId="6"/>
  </si>
  <si>
    <t>ブエナビスタ</t>
  </si>
  <si>
    <t>マッハロッド</t>
  </si>
  <si>
    <t>尾関知人</t>
    <rPh sb="0" eb="2">
      <t>オゼキ</t>
    </rPh>
    <rPh sb="2" eb="4">
      <t>チジン</t>
    </rPh>
    <phoneticPr fontId="6"/>
  </si>
  <si>
    <t>ピサノエグゼ</t>
  </si>
  <si>
    <t>シルバーコースト</t>
  </si>
  <si>
    <t>ダノンイチロー</t>
  </si>
  <si>
    <t>ハーストーリー</t>
  </si>
  <si>
    <t>ワールドコンパス</t>
  </si>
  <si>
    <t>サトノエンペラー</t>
  </si>
  <si>
    <t>スーア</t>
  </si>
  <si>
    <t>ニシノミーチャン</t>
  </si>
  <si>
    <t>ニシノプロミネンス</t>
  </si>
  <si>
    <t>ローズバンク</t>
  </si>
  <si>
    <t>小崎憲</t>
    <rPh sb="0" eb="2">
      <t>コザキ</t>
    </rPh>
    <rPh sb="2" eb="3">
      <t>ケン</t>
    </rPh>
    <phoneticPr fontId="6"/>
  </si>
  <si>
    <t>バンクシアローズ</t>
  </si>
  <si>
    <t>ニシノホウギョク</t>
  </si>
  <si>
    <t>トゥパックアマル</t>
  </si>
  <si>
    <t>オーディエンス</t>
  </si>
  <si>
    <t>トゥリオンファーレ</t>
  </si>
  <si>
    <t>カーナヴァル</t>
  </si>
  <si>
    <t>マナクーラ</t>
  </si>
  <si>
    <t>ウインスカイハイ</t>
  </si>
  <si>
    <t>デック</t>
  </si>
  <si>
    <t>カミイスタット</t>
  </si>
  <si>
    <t>ランズエッジ</t>
  </si>
  <si>
    <t>ランフォルセ</t>
  </si>
  <si>
    <t>カズノウォーニング</t>
  </si>
  <si>
    <t>小笠倫弘</t>
    <rPh sb="0" eb="2">
      <t>オガサ</t>
    </rPh>
    <rPh sb="2" eb="3">
      <t>リン</t>
    </rPh>
    <rPh sb="3" eb="4">
      <t>ヒロ</t>
    </rPh>
    <phoneticPr fontId="6"/>
  </si>
  <si>
    <t>サニングデール</t>
  </si>
  <si>
    <t>リンデンルレーブ</t>
  </si>
  <si>
    <t>鈴木可一</t>
    <rPh sb="0" eb="2">
      <t>スズキ</t>
    </rPh>
    <rPh sb="2" eb="3">
      <t>カ</t>
    </rPh>
    <rPh sb="3" eb="4">
      <t>イチ</t>
    </rPh>
    <phoneticPr fontId="6"/>
  </si>
  <si>
    <t>福田牧場</t>
    <rPh sb="0" eb="2">
      <t>フクダ</t>
    </rPh>
    <rPh sb="2" eb="4">
      <t>ボクジョウ</t>
    </rPh>
    <phoneticPr fontId="6"/>
  </si>
  <si>
    <t>ツルマルジャパン</t>
  </si>
  <si>
    <t>メモリーズオブロニー</t>
  </si>
  <si>
    <t>鶴田任男</t>
    <rPh sb="0" eb="2">
      <t>ツルタ</t>
    </rPh>
    <rPh sb="2" eb="3">
      <t>ニン</t>
    </rPh>
    <rPh sb="3" eb="4">
      <t>オトコ</t>
    </rPh>
    <phoneticPr fontId="6"/>
  </si>
  <si>
    <t>駿河牧場</t>
    <rPh sb="0" eb="2">
      <t>スルガ</t>
    </rPh>
    <rPh sb="2" eb="4">
      <t>ボクジョウ</t>
    </rPh>
    <phoneticPr fontId="6"/>
  </si>
  <si>
    <t>プラチナチャリス</t>
  </si>
  <si>
    <t>シルバーチャリス</t>
  </si>
  <si>
    <t>K.Yoshida</t>
  </si>
  <si>
    <t>セイウンワンダー</t>
  </si>
  <si>
    <t>領家政蔵</t>
    <rPh sb="0" eb="2">
      <t>リョウケ</t>
    </rPh>
    <rPh sb="2" eb="4">
      <t>セイゾウ</t>
    </rPh>
    <phoneticPr fontId="6"/>
  </si>
  <si>
    <t>セイウンクノイチ</t>
  </si>
  <si>
    <t>大谷高雄</t>
    <rPh sb="0" eb="2">
      <t>オオタニ</t>
    </rPh>
    <rPh sb="2" eb="4">
      <t>タカオ</t>
    </rPh>
    <phoneticPr fontId="6"/>
  </si>
  <si>
    <t>筒井征文</t>
    <rPh sb="0" eb="2">
      <t>ツツイ</t>
    </rPh>
    <rPh sb="2" eb="3">
      <t>セイ</t>
    </rPh>
    <rPh sb="3" eb="4">
      <t>フミ</t>
    </rPh>
    <phoneticPr fontId="6"/>
  </si>
  <si>
    <t>2009-2010</t>
    <phoneticPr fontId="6"/>
  </si>
  <si>
    <t>マイネルレイン</t>
  </si>
  <si>
    <t>ロージズインメイ</t>
  </si>
  <si>
    <t>ウォンビーロング</t>
  </si>
  <si>
    <t>Stravinsky</t>
  </si>
  <si>
    <t>スペシャルマン</t>
  </si>
  <si>
    <t>天間昭一</t>
    <rPh sb="0" eb="1">
      <t>テン</t>
    </rPh>
    <rPh sb="1" eb="2">
      <t>マ</t>
    </rPh>
    <rPh sb="2" eb="4">
      <t>ショウイチ</t>
    </rPh>
    <phoneticPr fontId="6"/>
  </si>
  <si>
    <t>オカノハーモニー</t>
  </si>
  <si>
    <t>臼井義太郎</t>
    <rPh sb="0" eb="2">
      <t>ウスイ</t>
    </rPh>
    <rPh sb="2" eb="5">
      <t>ヨシタロウ</t>
    </rPh>
    <phoneticPr fontId="6"/>
  </si>
  <si>
    <t>岡田スタッド</t>
    <rPh sb="0" eb="2">
      <t>オカダ</t>
    </rPh>
    <phoneticPr fontId="6"/>
  </si>
  <si>
    <t>モズ</t>
  </si>
  <si>
    <t>矢作芳人</t>
    <rPh sb="0" eb="2">
      <t>ヤハギ</t>
    </rPh>
    <rPh sb="2" eb="4">
      <t>ヨシト</t>
    </rPh>
    <phoneticPr fontId="6"/>
  </si>
  <si>
    <t>グランプリ</t>
  </si>
  <si>
    <t>トンデモナーク</t>
  </si>
  <si>
    <t>スプリットザナイト</t>
  </si>
  <si>
    <t>アドマイヤテンクウ</t>
  </si>
  <si>
    <t>エルダンジュ</t>
  </si>
  <si>
    <t>マイネルレガーロ</t>
  </si>
  <si>
    <t>飯田雄三</t>
    <rPh sb="0" eb="2">
      <t>イイダ</t>
    </rPh>
    <rPh sb="2" eb="4">
      <t>ユウゾウ</t>
    </rPh>
    <phoneticPr fontId="6"/>
  </si>
  <si>
    <t>コスモキャンドル</t>
  </si>
  <si>
    <t>ニシノヘレンド</t>
  </si>
  <si>
    <t>武藤善則</t>
    <rPh sb="0" eb="2">
      <t>ムトウ</t>
    </rPh>
    <rPh sb="2" eb="4">
      <t>ヨシノリ</t>
    </rPh>
    <phoneticPr fontId="6"/>
  </si>
  <si>
    <t>Oasis Dream</t>
  </si>
  <si>
    <t>パラディナ</t>
  </si>
  <si>
    <t>ベビーネイル</t>
  </si>
  <si>
    <t>ブライアンマリア</t>
  </si>
  <si>
    <t>エーシンハダル</t>
  </si>
  <si>
    <t>野中賢二</t>
    <rPh sb="0" eb="2">
      <t>ノナカ</t>
    </rPh>
    <rPh sb="2" eb="4">
      <t>ケンジ</t>
    </rPh>
    <phoneticPr fontId="6"/>
  </si>
  <si>
    <t>タイヘイ牧場</t>
    <rPh sb="4" eb="6">
      <t>ボクジョウ</t>
    </rPh>
    <phoneticPr fontId="6"/>
  </si>
  <si>
    <t>ヴェラブランカ</t>
  </si>
  <si>
    <t>ミルエンズパーク</t>
  </si>
  <si>
    <t>ライツェント</t>
  </si>
  <si>
    <t>パントクラトール</t>
  </si>
  <si>
    <t>ヴィクトリーバンク</t>
  </si>
  <si>
    <t>サリエル</t>
  </si>
  <si>
    <t>テラボルト</t>
  </si>
  <si>
    <t>リーピングキャット</t>
  </si>
  <si>
    <t>トーセンアレス</t>
  </si>
  <si>
    <t>スコアズビー</t>
  </si>
  <si>
    <t>ラヴセンス</t>
  </si>
  <si>
    <t>シックスセンス</t>
  </si>
  <si>
    <t>タイニーナイトラヴ</t>
  </si>
  <si>
    <t>阪神</t>
  </si>
  <si>
    <t>ダノンパッション</t>
  </si>
  <si>
    <t>リルダヴァル</t>
  </si>
  <si>
    <t>イザベルドスメーン</t>
  </si>
  <si>
    <t>オメガブルーグラス</t>
  </si>
  <si>
    <t>マチカネドウドウ</t>
  </si>
  <si>
    <t>デュランダル</t>
  </si>
  <si>
    <t>サンデーチョウサン</t>
  </si>
  <si>
    <t>ステイヤング</t>
  </si>
  <si>
    <t>長山尚義</t>
    <rPh sb="0" eb="2">
      <t>ナガヤマ</t>
    </rPh>
    <rPh sb="2" eb="3">
      <t>ナオ</t>
    </rPh>
    <rPh sb="3" eb="4">
      <t>ヨシ</t>
    </rPh>
    <phoneticPr fontId="6"/>
  </si>
  <si>
    <t>坂東牧場</t>
    <rPh sb="0" eb="2">
      <t>バンドウ</t>
    </rPh>
    <rPh sb="2" eb="4">
      <t>ボクジョウ</t>
    </rPh>
    <phoneticPr fontId="6"/>
  </si>
  <si>
    <t>エーシンウェズン</t>
  </si>
  <si>
    <t>Trippi</t>
  </si>
  <si>
    <t>Xtra Emblem</t>
  </si>
  <si>
    <t>Helen Y. Painter</t>
  </si>
  <si>
    <t>アドマイヤドラマ</t>
  </si>
  <si>
    <t>シンプルザベスト</t>
  </si>
  <si>
    <t>ホットチリペッパー</t>
  </si>
  <si>
    <t>牧浦充徳</t>
    <rPh sb="0" eb="1">
      <t>マキ</t>
    </rPh>
    <rPh sb="1" eb="2">
      <t>ウラ</t>
    </rPh>
    <rPh sb="2" eb="3">
      <t>ミツ</t>
    </rPh>
    <rPh sb="3" eb="4">
      <t>トク</t>
    </rPh>
    <phoneticPr fontId="6"/>
  </si>
  <si>
    <t>オウシュウサンクス</t>
  </si>
  <si>
    <t>フォーント</t>
  </si>
  <si>
    <t>西村専次</t>
    <rPh sb="0" eb="2">
      <t>ニシムラ</t>
    </rPh>
    <rPh sb="2" eb="4">
      <t>センジ</t>
    </rPh>
    <phoneticPr fontId="6"/>
  </si>
  <si>
    <t>ミッキーバラード</t>
  </si>
  <si>
    <t>セイントリースカウト</t>
  </si>
  <si>
    <t>野田みずき</t>
    <rPh sb="0" eb="2">
      <t>ノダ</t>
    </rPh>
    <phoneticPr fontId="6"/>
  </si>
  <si>
    <t>下屋敷牧場</t>
    <rPh sb="0" eb="3">
      <t>シモヤシキ</t>
    </rPh>
    <rPh sb="3" eb="5">
      <t>ボクジョウ</t>
    </rPh>
    <phoneticPr fontId="6"/>
  </si>
  <si>
    <t>バトードール</t>
  </si>
  <si>
    <t>エヴリウィスパー</t>
  </si>
  <si>
    <t>ラッキーダイス</t>
  </si>
  <si>
    <t>ミスベガス</t>
  </si>
  <si>
    <t>イオス</t>
  </si>
  <si>
    <t>バゴ</t>
  </si>
  <si>
    <t>チューニー</t>
  </si>
  <si>
    <t>アマファソン</t>
  </si>
  <si>
    <t>ジャズピアノ</t>
  </si>
  <si>
    <t>ソロリサイタル</t>
  </si>
  <si>
    <t>加藤正二郎</t>
    <rPh sb="0" eb="2">
      <t>カトウ</t>
    </rPh>
    <rPh sb="2" eb="3">
      <t>セイ</t>
    </rPh>
    <rPh sb="3" eb="5">
      <t>ジロウ</t>
    </rPh>
    <phoneticPr fontId="6"/>
  </si>
  <si>
    <t>ドレスアフェアー</t>
  </si>
  <si>
    <t>ジェミードレス</t>
  </si>
  <si>
    <t>バルトーロ</t>
  </si>
  <si>
    <t>レジュールダムール</t>
  </si>
  <si>
    <t>フェアリーバラード</t>
  </si>
  <si>
    <t>シャガール</t>
  </si>
  <si>
    <t>ダイワエルモーサ</t>
  </si>
  <si>
    <t>レーヴドリアン</t>
  </si>
  <si>
    <t>アドマイヤテンバ</t>
  </si>
  <si>
    <t>ダイワファルコン</t>
  </si>
  <si>
    <t>ツルマルジュピター</t>
  </si>
  <si>
    <t>オマイタ</t>
  </si>
  <si>
    <t>ローカパーラ</t>
  </si>
  <si>
    <t>Vindication</t>
  </si>
  <si>
    <t>プリモディーネ</t>
  </si>
  <si>
    <t>伊達敏明</t>
    <rPh sb="0" eb="2">
      <t>ダテ</t>
    </rPh>
    <rPh sb="2" eb="4">
      <t>トシアキ</t>
    </rPh>
    <phoneticPr fontId="6"/>
  </si>
  <si>
    <t>Hidekazu Date</t>
  </si>
  <si>
    <t>トーセンキャッスル</t>
  </si>
  <si>
    <t>ライジングタイド</t>
  </si>
  <si>
    <t>田原邦男</t>
    <rPh sb="0" eb="2">
      <t>タバラ</t>
    </rPh>
    <rPh sb="2" eb="4">
      <t>クニオ</t>
    </rPh>
    <phoneticPr fontId="6"/>
  </si>
  <si>
    <t>ハナヨメノレン</t>
  </si>
  <si>
    <t>トゥザグローリー</t>
  </si>
  <si>
    <t>カザンリク</t>
  </si>
  <si>
    <t>ローズキングダム</t>
  </si>
  <si>
    <t>セイクリッドセブン</t>
  </si>
  <si>
    <t>シーズンズベスト</t>
  </si>
  <si>
    <t>クラウソラス</t>
  </si>
  <si>
    <t>キャンパスライフ</t>
  </si>
  <si>
    <t>オーロラナイト</t>
  </si>
  <si>
    <t>フェアバンクス</t>
  </si>
  <si>
    <t>ソルスティス</t>
  </si>
  <si>
    <t>シーセモア</t>
  </si>
  <si>
    <t>アーリーデイズ</t>
  </si>
  <si>
    <t>Leroidesanimaux</t>
  </si>
  <si>
    <t>Java Drums</t>
  </si>
  <si>
    <t>加藤守</t>
    <rPh sb="0" eb="2">
      <t>カトウ</t>
    </rPh>
    <rPh sb="2" eb="3">
      <t>マモル</t>
    </rPh>
    <phoneticPr fontId="6"/>
  </si>
  <si>
    <t>George Pruette</t>
  </si>
  <si>
    <t>インペリアルマーチ</t>
  </si>
  <si>
    <t>アドマイヤハーレ</t>
  </si>
  <si>
    <t>レッドステラーノ</t>
  </si>
  <si>
    <t>リアライズトロイカ</t>
  </si>
  <si>
    <t>Balistroika</t>
  </si>
  <si>
    <t>入浦智洋</t>
  </si>
  <si>
    <t>Brushwood Stable</t>
  </si>
  <si>
    <t>ピサノユリシーズ</t>
  </si>
  <si>
    <t>ブルックリンハイツ</t>
  </si>
  <si>
    <t>セレスティアル</t>
  </si>
  <si>
    <t>尾形充弘</t>
    <rPh sb="0" eb="2">
      <t>オガタ</t>
    </rPh>
    <rPh sb="2" eb="3">
      <t>ジュウ</t>
    </rPh>
    <rPh sb="3" eb="4">
      <t>ヒロ</t>
    </rPh>
    <phoneticPr fontId="6"/>
  </si>
  <si>
    <t>レアミルフィーユ</t>
  </si>
  <si>
    <t>エアデルフィーヌ</t>
  </si>
  <si>
    <t>プルメリアチャーム</t>
  </si>
  <si>
    <t>グルーヴィーコマチ</t>
  </si>
  <si>
    <t>ニシノコマチ</t>
  </si>
  <si>
    <t>シルク</t>
  </si>
  <si>
    <t>大栄牧場</t>
    <rPh sb="0" eb="2">
      <t>ダイエイ</t>
    </rPh>
    <rPh sb="2" eb="4">
      <t>ボクジョウ</t>
    </rPh>
    <phoneticPr fontId="6"/>
  </si>
  <si>
    <t>テイラーバートン</t>
  </si>
  <si>
    <t>ルーラーシップ</t>
  </si>
  <si>
    <t>サンリヴァル</t>
  </si>
  <si>
    <t>コードゼット</t>
  </si>
  <si>
    <t>ヘヴンリーロマンス</t>
  </si>
  <si>
    <t>エンクリプション</t>
  </si>
  <si>
    <t>トリッキーコード</t>
  </si>
  <si>
    <t>ティルス</t>
  </si>
  <si>
    <t>タイキダイヤ</t>
  </si>
  <si>
    <t>マイネテレジア</t>
  </si>
  <si>
    <t>クリスマスキャロル</t>
  </si>
  <si>
    <t>ウィンターコスモス</t>
  </si>
  <si>
    <t>ミスパスカリ</t>
  </si>
  <si>
    <t>アースガルド</t>
  </si>
  <si>
    <t>レディフェアリー</t>
  </si>
  <si>
    <t>カレンナホホエミ</t>
  </si>
  <si>
    <t>テンシノキセキ</t>
  </si>
  <si>
    <t>川又政之</t>
    <rPh sb="0" eb="2">
      <t>カワマタ</t>
    </rPh>
    <rPh sb="2" eb="4">
      <t>マサユキ</t>
    </rPh>
    <phoneticPr fontId="6"/>
  </si>
  <si>
    <t>マカリオス</t>
  </si>
  <si>
    <t>リディル</t>
  </si>
  <si>
    <t>エリモピクシー</t>
  </si>
  <si>
    <t>スーブルソー</t>
  </si>
  <si>
    <t>フレンチバレリーナ</t>
  </si>
  <si>
    <t>スクーデリアピサ</t>
  </si>
  <si>
    <t>セブンスコード</t>
  </si>
  <si>
    <t>リトルハーモニー</t>
  </si>
  <si>
    <t>ライスヴェス</t>
  </si>
  <si>
    <t>メイショウホンマル</t>
  </si>
  <si>
    <t>キングヘイロー</t>
  </si>
  <si>
    <t>タカノセクレタリー</t>
  </si>
  <si>
    <t>三石川上牧場</t>
    <rPh sb="0" eb="2">
      <t>ミツイシ</t>
    </rPh>
    <rPh sb="2" eb="4">
      <t>カワカミ</t>
    </rPh>
    <rPh sb="4" eb="6">
      <t>ボクジョウ</t>
    </rPh>
    <phoneticPr fontId="6"/>
  </si>
  <si>
    <t>ネヴァマスタング</t>
  </si>
  <si>
    <t>フューチャローザ</t>
  </si>
  <si>
    <t>ティーエイチ</t>
  </si>
  <si>
    <t>石田牧場</t>
    <rPh sb="0" eb="2">
      <t>イシダ</t>
    </rPh>
    <rPh sb="2" eb="4">
      <t>ボクジョウ</t>
    </rPh>
    <phoneticPr fontId="6"/>
  </si>
  <si>
    <t>アドマイヤジャガー</t>
  </si>
  <si>
    <t>レジェンドトレイル</t>
  </si>
  <si>
    <t>バイブレイションズ</t>
  </si>
  <si>
    <t>シャイアーズエンデ</t>
  </si>
  <si>
    <t>アーデルハイト</t>
  </si>
  <si>
    <t>ニシノオフェンス</t>
  </si>
  <si>
    <t>ゴールスキー</t>
  </si>
  <si>
    <t>ラプリマステラ</t>
  </si>
  <si>
    <t>ラプーマ</t>
  </si>
  <si>
    <t>サイレントメロディ</t>
  </si>
  <si>
    <t>ツルマルスピリット</t>
  </si>
  <si>
    <t>タックスシェルター</t>
  </si>
  <si>
    <t>タイセイレジェンド</t>
  </si>
  <si>
    <t>シャープキック</t>
  </si>
  <si>
    <t>田中成奉</t>
    <rPh sb="0" eb="2">
      <t>タナカ</t>
    </rPh>
    <rPh sb="2" eb="3">
      <t>ナ</t>
    </rPh>
    <rPh sb="3" eb="4">
      <t>ホウ</t>
    </rPh>
    <phoneticPr fontId="6"/>
  </si>
  <si>
    <t>ハヤブサエミネンス</t>
  </si>
  <si>
    <t>Medaglia d'Oro</t>
  </si>
  <si>
    <t>武田修</t>
    <rPh sb="0" eb="2">
      <t>タケダ</t>
    </rPh>
    <rPh sb="2" eb="3">
      <t>オサム</t>
    </rPh>
    <phoneticPr fontId="6"/>
  </si>
  <si>
    <t>Grand Farm</t>
  </si>
  <si>
    <t>クォークスター</t>
  </si>
  <si>
    <t>ブルーミングアレー</t>
  </si>
  <si>
    <t>プリンセスオリビア</t>
  </si>
  <si>
    <t>トゥエルフスナイト</t>
    <phoneticPr fontId="6"/>
  </si>
  <si>
    <t>シーザリオ</t>
  </si>
  <si>
    <t>ジェンティール</t>
  </si>
  <si>
    <t>ノブレスオブリッジ</t>
  </si>
  <si>
    <t>クーゲルブリッツ</t>
  </si>
  <si>
    <t>プロミストスパーク</t>
  </si>
  <si>
    <t>ペン</t>
  </si>
  <si>
    <t>ヤングエブロス</t>
  </si>
  <si>
    <t>浦河小林牧場</t>
    <rPh sb="0" eb="2">
      <t>ウラカワ</t>
    </rPh>
    <rPh sb="2" eb="4">
      <t>コバヤシ</t>
    </rPh>
    <rPh sb="4" eb="6">
      <t>ボクジョウ</t>
    </rPh>
    <phoneticPr fontId="6"/>
  </si>
  <si>
    <t>ブルームーンピサ</t>
  </si>
  <si>
    <t>ピサノダイアナ</t>
  </si>
  <si>
    <t>エーシンテュポーン</t>
  </si>
  <si>
    <t>Dynaformer</t>
  </si>
  <si>
    <t>バーモントガール</t>
  </si>
  <si>
    <t>ポケットキャンディ</t>
  </si>
  <si>
    <t>伊藤大士</t>
    <rPh sb="0" eb="2">
      <t>イトウ</t>
    </rPh>
    <rPh sb="2" eb="3">
      <t>タイ</t>
    </rPh>
    <rPh sb="3" eb="4">
      <t>シ</t>
    </rPh>
    <phoneticPr fontId="6"/>
  </si>
  <si>
    <t>サザンフェアリー</t>
  </si>
  <si>
    <t>栗山良子</t>
    <rPh sb="0" eb="2">
      <t>クリヤマ</t>
    </rPh>
    <rPh sb="2" eb="4">
      <t>リョウコ</t>
    </rPh>
    <phoneticPr fontId="6"/>
  </si>
  <si>
    <t>エーシンホワイティ</t>
  </si>
  <si>
    <t>ライジングサンデー</t>
  </si>
  <si>
    <t>スターダムオーラ</t>
  </si>
  <si>
    <t>ピーチブローフィズ</t>
  </si>
  <si>
    <t>櫃間牧場</t>
  </si>
  <si>
    <t>アドマイヤプリンス</t>
  </si>
  <si>
    <t>ローザミスティカ</t>
  </si>
  <si>
    <t>メルヴェイユドール</t>
  </si>
  <si>
    <t>ジャポニズム</t>
  </si>
  <si>
    <t>サルヴェレジーナ</t>
  </si>
  <si>
    <t>トレノヴィジョン</t>
  </si>
  <si>
    <t>サクラプレジデント</t>
  </si>
  <si>
    <t>パールネツクレース</t>
  </si>
  <si>
    <t>廣崎利洋</t>
  </si>
  <si>
    <t>川上悦夫</t>
    <rPh sb="0" eb="2">
      <t>カワカミ</t>
    </rPh>
    <rPh sb="2" eb="4">
      <t>エツオ</t>
    </rPh>
    <phoneticPr fontId="6"/>
  </si>
  <si>
    <t>サトノレジェンド</t>
  </si>
  <si>
    <t>エクソセット</t>
  </si>
  <si>
    <t>ダノンシュナップス</t>
  </si>
  <si>
    <t>ミスベルベール</t>
  </si>
  <si>
    <t>ビーライト</t>
  </si>
  <si>
    <t>アイキボウユウキ</t>
  </si>
  <si>
    <t>斉藤四方司</t>
    <rPh sb="0" eb="2">
      <t>サイトウ</t>
    </rPh>
    <rPh sb="2" eb="3">
      <t>ヨン</t>
    </rPh>
    <rPh sb="3" eb="4">
      <t>カタ</t>
    </rPh>
    <rPh sb="4" eb="5">
      <t>シ</t>
    </rPh>
    <phoneticPr fontId="6"/>
  </si>
  <si>
    <t>2010-2011</t>
    <phoneticPr fontId="6"/>
  </si>
  <si>
    <t>ピカソ</t>
  </si>
  <si>
    <t>ローザアルラヴィス</t>
  </si>
  <si>
    <t>ダイワエタニティー</t>
  </si>
  <si>
    <t>トーセンサイレンス</t>
  </si>
  <si>
    <t>大久保龍志</t>
    <rPh sb="0" eb="3">
      <t>オオクボ</t>
    </rPh>
    <rPh sb="3" eb="4">
      <t>リュウ</t>
    </rPh>
    <rPh sb="4" eb="5">
      <t>シ</t>
    </rPh>
    <phoneticPr fontId="6"/>
  </si>
  <si>
    <t>カラータイマー</t>
  </si>
  <si>
    <t>ムーンレディ</t>
  </si>
  <si>
    <t>グルーヴィクイーン</t>
  </si>
  <si>
    <t>庄野靖志</t>
    <rPh sb="0" eb="1">
      <t>ショウ</t>
    </rPh>
    <rPh sb="1" eb="2">
      <t>ノ</t>
    </rPh>
    <phoneticPr fontId="6"/>
  </si>
  <si>
    <t>レッドディーヴァ</t>
  </si>
  <si>
    <t>アーティストチョイス</t>
  </si>
  <si>
    <t>Giant's Causeway</t>
  </si>
  <si>
    <t>ロベルタ</t>
  </si>
  <si>
    <t>ダイワロック</t>
  </si>
  <si>
    <t>浅野洋一郎</t>
    <rPh sb="0" eb="2">
      <t>アサノ</t>
    </rPh>
    <rPh sb="2" eb="5">
      <t>ヨウイチロウ</t>
    </rPh>
    <phoneticPr fontId="6"/>
  </si>
  <si>
    <t>ダイワキャンディ</t>
  </si>
  <si>
    <t>橋本牧場</t>
    <rPh sb="0" eb="2">
      <t>ハシモト</t>
    </rPh>
    <rPh sb="2" eb="4">
      <t>ボクジョウ</t>
    </rPh>
    <phoneticPr fontId="6"/>
  </si>
  <si>
    <t>グルヴェイグ</t>
  </si>
  <si>
    <t>エアジャクソン</t>
  </si>
  <si>
    <t>ハーキュリーズ</t>
  </si>
  <si>
    <t>ディープフィールド</t>
  </si>
  <si>
    <t>スリーダイメンションズ</t>
  </si>
  <si>
    <t>ヴァイオラ</t>
  </si>
  <si>
    <t>ギュスターヴクライ</t>
  </si>
  <si>
    <t>荒川義之</t>
    <rPh sb="0" eb="2">
      <t>アラカワ</t>
    </rPh>
    <rPh sb="2" eb="4">
      <t>ヨシユキ</t>
    </rPh>
    <phoneticPr fontId="6"/>
  </si>
  <si>
    <t>アドマイヤセプター</t>
  </si>
  <si>
    <t>カフナ</t>
  </si>
  <si>
    <t>池江泰寿</t>
    <rPh sb="0" eb="1">
      <t>イケ</t>
    </rPh>
    <rPh sb="1" eb="2">
      <t>エ</t>
    </rPh>
    <rPh sb="2" eb="4">
      <t>ヤストシ</t>
    </rPh>
    <phoneticPr fontId="6"/>
  </si>
  <si>
    <t>ノーザンリバー</t>
  </si>
  <si>
    <t>林正道</t>
    <rPh sb="0" eb="1">
      <t>ハヤシ</t>
    </rPh>
    <rPh sb="1" eb="3">
      <t>マサミチ</t>
    </rPh>
    <phoneticPr fontId="6"/>
  </si>
  <si>
    <t>サトノオー</t>
  </si>
  <si>
    <t>レーヴディソール</t>
  </si>
  <si>
    <t>松田博資</t>
    <rPh sb="0" eb="2">
      <t>マツダ</t>
    </rPh>
    <rPh sb="2" eb="3">
      <t>ヒロ</t>
    </rPh>
    <rPh sb="3" eb="4">
      <t>シ</t>
    </rPh>
    <phoneticPr fontId="6"/>
  </si>
  <si>
    <t>レッドジョーカー</t>
  </si>
  <si>
    <t>レッドディアーナ</t>
  </si>
  <si>
    <t>アサクサショパン</t>
  </si>
  <si>
    <t>田原慶子</t>
    <rPh sb="0" eb="2">
      <t>タバラ</t>
    </rPh>
    <rPh sb="2" eb="4">
      <t>ケイコ</t>
    </rPh>
    <phoneticPr fontId="6"/>
  </si>
  <si>
    <t>サニーデイサンデー</t>
  </si>
  <si>
    <t>社台ファーム</t>
    <rPh sb="0" eb="1">
      <t>シャ</t>
    </rPh>
    <rPh sb="1" eb="2">
      <t>ダイ</t>
    </rPh>
    <phoneticPr fontId="6"/>
  </si>
  <si>
    <t>アッパーイースト</t>
  </si>
  <si>
    <t>インナージョイ</t>
  </si>
  <si>
    <t>村山明</t>
    <rPh sb="0" eb="2">
      <t>ムラヤマ</t>
    </rPh>
    <rPh sb="2" eb="3">
      <t>アキラ</t>
    </rPh>
    <phoneticPr fontId="6"/>
  </si>
  <si>
    <t>エイシンピンキー</t>
  </si>
  <si>
    <t>デビッドジュニア</t>
  </si>
  <si>
    <t>ガッツ</t>
  </si>
  <si>
    <t>バズマイハート</t>
  </si>
  <si>
    <t>タイガースファーム</t>
    <phoneticPr fontId="6"/>
  </si>
  <si>
    <t>エルヴィスバローズ</t>
  </si>
  <si>
    <t>ファーザ</t>
  </si>
  <si>
    <t>テーオーゼウス</t>
  </si>
  <si>
    <t>小笠公也</t>
    <rPh sb="0" eb="2">
      <t>オガサ</t>
    </rPh>
    <rPh sb="2" eb="4">
      <t>キミヤ</t>
    </rPh>
    <phoneticPr fontId="6"/>
  </si>
  <si>
    <t>上水牧場</t>
    <rPh sb="0" eb="1">
      <t>ウエ</t>
    </rPh>
    <rPh sb="1" eb="2">
      <t>ミズ</t>
    </rPh>
    <rPh sb="2" eb="4">
      <t>ボクジョウ</t>
    </rPh>
    <phoneticPr fontId="6"/>
  </si>
  <si>
    <t>アドマイヤコリン</t>
  </si>
  <si>
    <t>コーイヌール</t>
  </si>
  <si>
    <t>マスクトヒーロー</t>
  </si>
  <si>
    <t>ビハインドザマスク</t>
  </si>
  <si>
    <t>ココモオレンジ</t>
  </si>
  <si>
    <t>ガムラン</t>
  </si>
  <si>
    <t>スカーレットベル</t>
  </si>
  <si>
    <t>ブリリアントクラン</t>
  </si>
  <si>
    <t>ユニオンオーナーズクラブ</t>
  </si>
  <si>
    <t>シャイニンオーラ</t>
  </si>
  <si>
    <t>シャイニンルビー</t>
  </si>
  <si>
    <t>Yoshimi Ichikawa</t>
  </si>
  <si>
    <t>エイシンエンブレム</t>
  </si>
  <si>
    <t>岡田稲男</t>
    <rPh sb="0" eb="2">
      <t>オカダ</t>
    </rPh>
    <rPh sb="2" eb="4">
      <t>イネオ</t>
    </rPh>
    <phoneticPr fontId="6"/>
  </si>
  <si>
    <t>Exchange Rate</t>
  </si>
  <si>
    <t>ラロメリア</t>
  </si>
  <si>
    <t>カーマイン</t>
  </si>
  <si>
    <t>シュプリームギフト</t>
  </si>
  <si>
    <t>須貝尚介</t>
    <rPh sb="0" eb="2">
      <t>スガイ</t>
    </rPh>
    <rPh sb="2" eb="4">
      <t>ナオスケ</t>
    </rPh>
    <phoneticPr fontId="6"/>
  </si>
  <si>
    <t>スーヴェニアギフト</t>
  </si>
  <si>
    <t>レイナカスターニャ</t>
  </si>
  <si>
    <t>アーセナルゴール</t>
  </si>
  <si>
    <t>ファミリーバイブル</t>
  </si>
  <si>
    <t>ミラグロッサ</t>
  </si>
  <si>
    <t>テンペル</t>
  </si>
  <si>
    <t>ヴァニラシャンティ</t>
  </si>
  <si>
    <t>ゲーリックストーム</t>
  </si>
  <si>
    <t>デュアルスウォード</t>
  </si>
  <si>
    <t>デュアルストーリー</t>
  </si>
  <si>
    <t>ダンスファンタジア</t>
  </si>
  <si>
    <t>プレイ</t>
  </si>
  <si>
    <t>岡田繁幸</t>
    <rPh sb="0" eb="2">
      <t>オカダ</t>
    </rPh>
    <rPh sb="2" eb="4">
      <t>シゲユキ</t>
    </rPh>
    <phoneticPr fontId="6"/>
  </si>
  <si>
    <t>ダッシャーワン</t>
  </si>
  <si>
    <t>ネガノ</t>
  </si>
  <si>
    <t>芦田信</t>
    <rPh sb="0" eb="2">
      <t>アシダ</t>
    </rPh>
    <rPh sb="2" eb="3">
      <t>ノブ</t>
    </rPh>
    <phoneticPr fontId="6"/>
  </si>
  <si>
    <t>マイネルラクリマ</t>
  </si>
  <si>
    <t>ティアドロップス</t>
  </si>
  <si>
    <t>武牧場</t>
    <rPh sb="0" eb="1">
      <t>タケ</t>
    </rPh>
    <rPh sb="1" eb="3">
      <t>ボクジョウ</t>
    </rPh>
    <phoneticPr fontId="6"/>
  </si>
  <si>
    <t>イイデタイガー</t>
  </si>
  <si>
    <t>池添兼雄</t>
    <rPh sb="0" eb="2">
      <t>イケゾエ</t>
    </rPh>
    <rPh sb="2" eb="4">
      <t>カネオ</t>
    </rPh>
    <phoneticPr fontId="6"/>
  </si>
  <si>
    <t>シャンハイレディ</t>
  </si>
  <si>
    <t>ダーズンローズ</t>
  </si>
  <si>
    <t>ノブサプライズ</t>
  </si>
  <si>
    <t>ユーワオトメ</t>
  </si>
  <si>
    <t>前田亘輝</t>
    <rPh sb="0" eb="2">
      <t>マエダ</t>
    </rPh>
    <phoneticPr fontId="6"/>
  </si>
  <si>
    <t>ムラカミファーム</t>
  </si>
  <si>
    <t>フェニックスソード</t>
  </si>
  <si>
    <t>ネヴァーフォゲット</t>
  </si>
  <si>
    <t>トゥハーモニー</t>
  </si>
  <si>
    <t>ターフ・スポート</t>
  </si>
  <si>
    <t>アルマフローラ</t>
  </si>
  <si>
    <t>オーゴンキング</t>
  </si>
  <si>
    <t>田中剛</t>
    <rPh sb="0" eb="2">
      <t>タナカ</t>
    </rPh>
    <rPh sb="2" eb="3">
      <t>ツヨシ</t>
    </rPh>
    <phoneticPr fontId="6"/>
  </si>
  <si>
    <t>オーゴンサンデー</t>
  </si>
  <si>
    <t>永田清男</t>
    <rPh sb="0" eb="2">
      <t>ナガタ</t>
    </rPh>
    <rPh sb="2" eb="4">
      <t>スガオ</t>
    </rPh>
    <phoneticPr fontId="6"/>
  </si>
  <si>
    <t>鎌田正嗣</t>
    <rPh sb="0" eb="2">
      <t>カマタ</t>
    </rPh>
    <rPh sb="2" eb="3">
      <t>マサ</t>
    </rPh>
    <rPh sb="3" eb="4">
      <t>シ</t>
    </rPh>
    <phoneticPr fontId="6"/>
  </si>
  <si>
    <t>トーセンレーヴ</t>
  </si>
  <si>
    <t>マルセリーナ</t>
  </si>
  <si>
    <t>マルバイユ</t>
  </si>
  <si>
    <t>インパクトゲーム</t>
  </si>
  <si>
    <t>グッドゲーム</t>
  </si>
  <si>
    <t>ヘヴンリーブリス</t>
  </si>
  <si>
    <t>ユニバーサルバンク</t>
  </si>
  <si>
    <t>ハンドインハンド</t>
  </si>
  <si>
    <t>シェイクハンド</t>
  </si>
  <si>
    <t>テキサスルビー</t>
  </si>
  <si>
    <t>ストレイトフロムテキサス</t>
  </si>
  <si>
    <t>ホーマンフリップ</t>
  </si>
  <si>
    <t>レーゲンボーゲン</t>
  </si>
  <si>
    <t>久保博文</t>
    <rPh sb="0" eb="2">
      <t>クボ</t>
    </rPh>
    <rPh sb="2" eb="4">
      <t>ヒロフミ</t>
    </rPh>
    <phoneticPr fontId="6"/>
  </si>
  <si>
    <t>フレールジャック</t>
  </si>
  <si>
    <t>ハルーワソング</t>
  </si>
  <si>
    <t>マイネルグラード</t>
  </si>
  <si>
    <t>松山将樹</t>
    <rPh sb="0" eb="2">
      <t>マツヤマ</t>
    </rPh>
    <rPh sb="2" eb="3">
      <t>ショウ</t>
    </rPh>
    <rPh sb="3" eb="4">
      <t>キ</t>
    </rPh>
    <phoneticPr fontId="6"/>
  </si>
  <si>
    <t>スズカマンボ</t>
  </si>
  <si>
    <t>タイグビジンソウ</t>
  </si>
  <si>
    <t>ヴィジャイ</t>
  </si>
  <si>
    <t>ソルデマーヨ</t>
  </si>
  <si>
    <t>アルゼンチンスター</t>
  </si>
  <si>
    <t>リトルダーリン</t>
  </si>
  <si>
    <t>ダノンバラード</t>
  </si>
  <si>
    <t>レディバラード</t>
  </si>
  <si>
    <t>ヒラボクインパクト</t>
  </si>
  <si>
    <t>ドリームカムカム</t>
  </si>
  <si>
    <t>平田牧場</t>
    <rPh sb="0" eb="2">
      <t>ヒラタ</t>
    </rPh>
    <rPh sb="2" eb="4">
      <t>ボクジョウ</t>
    </rPh>
    <phoneticPr fontId="6"/>
  </si>
  <si>
    <t>イグアス</t>
  </si>
  <si>
    <t>ペルレンケッテ</t>
  </si>
  <si>
    <t>プンティラ</t>
  </si>
  <si>
    <t>スズカアタック</t>
  </si>
  <si>
    <t>アキューズ</t>
  </si>
  <si>
    <t>セキサンキセキ</t>
  </si>
  <si>
    <t>セキサンシラオキ</t>
  </si>
  <si>
    <t>関澤産業</t>
    <rPh sb="0" eb="2">
      <t>セキザワ</t>
    </rPh>
    <rPh sb="2" eb="4">
      <t>サンギョウ</t>
    </rPh>
    <phoneticPr fontId="6"/>
  </si>
  <si>
    <t>笹島政信</t>
    <rPh sb="0" eb="1">
      <t>ササ</t>
    </rPh>
    <rPh sb="1" eb="2">
      <t>シマ</t>
    </rPh>
    <rPh sb="2" eb="4">
      <t>マサノブ</t>
    </rPh>
    <phoneticPr fontId="6"/>
  </si>
  <si>
    <t>エイシンオスマン</t>
  </si>
  <si>
    <t>ゲルニカ</t>
  </si>
  <si>
    <t>ノーザンレーシング</t>
  </si>
  <si>
    <t>アルゴリズム</t>
  </si>
  <si>
    <t>タイトーク</t>
  </si>
  <si>
    <t>鳥井牧場</t>
    <rPh sb="0" eb="2">
      <t>トリイ</t>
    </rPh>
    <rPh sb="2" eb="4">
      <t>ボクジョウ</t>
    </rPh>
    <phoneticPr fontId="6"/>
  </si>
  <si>
    <t>ファンドリソフィア</t>
  </si>
  <si>
    <t>セン</t>
  </si>
  <si>
    <t>クリアーパス</t>
  </si>
  <si>
    <t>水戸富雄</t>
    <rPh sb="0" eb="1">
      <t>ミズ</t>
    </rPh>
    <rPh sb="1" eb="2">
      <t>ト</t>
    </rPh>
    <rPh sb="2" eb="4">
      <t>トミオ</t>
    </rPh>
    <phoneticPr fontId="6"/>
  </si>
  <si>
    <t>スカイスクレイパー</t>
  </si>
  <si>
    <t>スウィフトオブフライト</t>
  </si>
  <si>
    <t>ディープサウンド</t>
  </si>
  <si>
    <t>ジョセット</t>
  </si>
  <si>
    <t>増田雄一</t>
    <rPh sb="0" eb="2">
      <t>マスダ</t>
    </rPh>
    <rPh sb="2" eb="3">
      <t>オ</t>
    </rPh>
    <rPh sb="3" eb="4">
      <t>イチ</t>
    </rPh>
    <phoneticPr fontId="6"/>
  </si>
  <si>
    <t>ファステストスター</t>
  </si>
  <si>
    <t>マイベストスター</t>
  </si>
  <si>
    <t>アージュドール</t>
  </si>
  <si>
    <t>レクレドール</t>
  </si>
  <si>
    <t>アグネスアンジュ</t>
  </si>
  <si>
    <t>アグネスバラード</t>
  </si>
  <si>
    <t>メジロサンノウ</t>
  </si>
  <si>
    <t>ヴェイロン</t>
  </si>
  <si>
    <t>リアルインパクト</t>
  </si>
  <si>
    <t>松山牧場</t>
    <rPh sb="0" eb="2">
      <t>マツヤマ</t>
    </rPh>
    <rPh sb="2" eb="4">
      <t>ボクジョウ</t>
    </rPh>
    <phoneticPr fontId="6"/>
  </si>
  <si>
    <t>プランスデトワール</t>
  </si>
  <si>
    <t>パッションダンス</t>
  </si>
  <si>
    <t>コティリオン</t>
  </si>
  <si>
    <t>トーセンラー</t>
  </si>
  <si>
    <t>スラストライン</t>
  </si>
  <si>
    <t>Redoute's Choice</t>
  </si>
  <si>
    <t>フィエラメンテ</t>
  </si>
  <si>
    <t>コモノドラゴン</t>
  </si>
  <si>
    <t>加藤敬二</t>
    <rPh sb="0" eb="2">
      <t>カトウ</t>
    </rPh>
    <rPh sb="2" eb="4">
      <t>ケイジ</t>
    </rPh>
    <phoneticPr fontId="6"/>
  </si>
  <si>
    <t>ティコティコタック</t>
  </si>
  <si>
    <t>バンブー牧場</t>
    <rPh sb="4" eb="6">
      <t>ボクジョウ</t>
    </rPh>
    <phoneticPr fontId="6"/>
  </si>
  <si>
    <t>エーシンミズーリ</t>
  </si>
  <si>
    <t>セントルイスガール</t>
  </si>
  <si>
    <t>栄進堂</t>
  </si>
  <si>
    <t>小島牧場</t>
    <rPh sb="0" eb="2">
      <t>コジマ</t>
    </rPh>
    <rPh sb="2" eb="4">
      <t>ボクジョウ</t>
    </rPh>
    <phoneticPr fontId="6"/>
  </si>
  <si>
    <t>ブレスマイハート</t>
  </si>
  <si>
    <t>岩戸孝樹</t>
    <rPh sb="0" eb="2">
      <t>イワト</t>
    </rPh>
    <rPh sb="2" eb="4">
      <t>タカキ</t>
    </rPh>
    <phoneticPr fontId="6"/>
  </si>
  <si>
    <t>岡田牧雄</t>
    <rPh sb="0" eb="2">
      <t>オカダ</t>
    </rPh>
    <rPh sb="2" eb="4">
      <t>マキオ</t>
    </rPh>
    <phoneticPr fontId="6"/>
  </si>
  <si>
    <t>折手牧場</t>
    <rPh sb="0" eb="1">
      <t>オリ</t>
    </rPh>
    <rPh sb="1" eb="2">
      <t>テ</t>
    </rPh>
    <rPh sb="2" eb="4">
      <t>ボクジョウ</t>
    </rPh>
    <phoneticPr fontId="6"/>
  </si>
  <si>
    <t>デボネア</t>
  </si>
  <si>
    <t>Ｈ．Ｈ．シェイク・モハメド</t>
  </si>
  <si>
    <t>アヴェンチュラ</t>
  </si>
  <si>
    <t>アドマイヤスコール</t>
  </si>
  <si>
    <t>ロジポケット</t>
  </si>
  <si>
    <t>大竹正博</t>
    <rPh sb="0" eb="2">
      <t>オオタケ</t>
    </rPh>
    <rPh sb="2" eb="4">
      <t>マサヒロ</t>
    </rPh>
    <phoneticPr fontId="6"/>
  </si>
  <si>
    <t>フランダース</t>
  </si>
  <si>
    <t>久保田正明</t>
    <rPh sb="0" eb="3">
      <t>クボタ</t>
    </rPh>
    <rPh sb="3" eb="5">
      <t>マサアキ</t>
    </rPh>
    <phoneticPr fontId="6"/>
  </si>
  <si>
    <t>ロジホープ</t>
  </si>
  <si>
    <t>ステファニーズホープ</t>
  </si>
  <si>
    <t>藤本ファーム</t>
    <rPh sb="0" eb="2">
      <t>フジモト</t>
    </rPh>
    <phoneticPr fontId="6"/>
  </si>
  <si>
    <t>マギストラ</t>
  </si>
  <si>
    <t>リヴォルバー</t>
  </si>
  <si>
    <t>オーシャンドリーム</t>
  </si>
  <si>
    <t>畑佐博</t>
    <rPh sb="0" eb="1">
      <t>ハタケ</t>
    </rPh>
    <rPh sb="1" eb="2">
      <t>サ</t>
    </rPh>
    <rPh sb="2" eb="3">
      <t>ヒロシ</t>
    </rPh>
    <phoneticPr fontId="6"/>
  </si>
  <si>
    <t>ローザディアマント</t>
  </si>
  <si>
    <t>羽月友彦</t>
    <rPh sb="0" eb="2">
      <t>ハヅキ</t>
    </rPh>
    <rPh sb="2" eb="4">
      <t>トモヒコ</t>
    </rPh>
    <phoneticPr fontId="6"/>
  </si>
  <si>
    <t>ピンクガーター</t>
  </si>
  <si>
    <t>ヴィクトリースター</t>
  </si>
  <si>
    <t>ヴィクトリークライ</t>
  </si>
  <si>
    <t>ノーステア</t>
  </si>
  <si>
    <t>ムガール</t>
  </si>
  <si>
    <t>ジョーアポロン</t>
  </si>
  <si>
    <t>ジョープシケ</t>
  </si>
  <si>
    <t>上田けい子</t>
    <rPh sb="0" eb="2">
      <t>ウエダ</t>
    </rPh>
    <rPh sb="4" eb="5">
      <t>コ</t>
    </rPh>
    <phoneticPr fontId="6"/>
  </si>
  <si>
    <t>ハッピーネモファーム</t>
  </si>
  <si>
    <t>村山牧場</t>
    <rPh sb="0" eb="2">
      <t>ムラヤマ</t>
    </rPh>
    <rPh sb="2" eb="4">
      <t>ボクジョウ</t>
    </rPh>
    <phoneticPr fontId="6"/>
  </si>
  <si>
    <t>エアジョイント</t>
  </si>
  <si>
    <t>リフトザウイングス</t>
  </si>
  <si>
    <t>レンドフェリーチェ</t>
  </si>
  <si>
    <t>マイネクイーン</t>
  </si>
  <si>
    <t>ファストルック</t>
  </si>
  <si>
    <t>アソルータ</t>
  </si>
  <si>
    <t>セレブリティ</t>
  </si>
  <si>
    <t>タニノシスター</t>
  </si>
  <si>
    <t>カグニザント</t>
  </si>
  <si>
    <t>インコグニート</t>
  </si>
  <si>
    <t>クリアンサス</t>
  </si>
  <si>
    <t>ローマンレジェンド</t>
  </si>
  <si>
    <t>パーソナルレジェンド</t>
  </si>
  <si>
    <t>太田美實</t>
    <rPh sb="0" eb="2">
      <t>オオタ</t>
    </rPh>
    <rPh sb="2" eb="4">
      <t>ヨシミ</t>
    </rPh>
    <phoneticPr fontId="6"/>
  </si>
  <si>
    <t>オルフェーヴル</t>
  </si>
  <si>
    <t>ゼマティス</t>
  </si>
  <si>
    <t>吉田直弘</t>
    <rPh sb="0" eb="2">
      <t>ヨシダ</t>
    </rPh>
    <rPh sb="2" eb="4">
      <t>ナオヒロ</t>
    </rPh>
    <phoneticPr fontId="6"/>
  </si>
  <si>
    <t>アコースティクス</t>
  </si>
  <si>
    <t>吉田和美</t>
    <rPh sb="0" eb="2">
      <t>ヨシダ</t>
    </rPh>
    <rPh sb="2" eb="4">
      <t>カズミ</t>
    </rPh>
    <phoneticPr fontId="6"/>
  </si>
  <si>
    <t xml:space="preserve">Jungle Pocket Pty Ltd &amp; Rich Hill Thoroughbreds Ltd </t>
  </si>
  <si>
    <t>土井ムギムギ牧場</t>
    <phoneticPr fontId="6"/>
  </si>
  <si>
    <t>メジロダイボサツ</t>
  </si>
  <si>
    <t>リベルタス</t>
  </si>
  <si>
    <t>ルルーシュ</t>
  </si>
  <si>
    <t>ダンスーズデトワール</t>
  </si>
  <si>
    <t>ベルシャザール</t>
  </si>
  <si>
    <t>ダノンマックイン</t>
  </si>
  <si>
    <t>ハリウッドレビュー</t>
  </si>
  <si>
    <t>ミラクルカクテル</t>
  </si>
  <si>
    <t>ミラクルレイザー</t>
  </si>
  <si>
    <t>ダノンハロー</t>
  </si>
  <si>
    <t>ペルヴィアンリリー</t>
  </si>
  <si>
    <t>バロンルージュ</t>
  </si>
  <si>
    <t>万波健二</t>
    <rPh sb="0" eb="1">
      <t>バン</t>
    </rPh>
    <rPh sb="1" eb="2">
      <t>ナミ</t>
    </rPh>
    <rPh sb="2" eb="4">
      <t>ケンジ</t>
    </rPh>
    <phoneticPr fontId="6"/>
  </si>
  <si>
    <t>マリアヴェロニカ</t>
  </si>
  <si>
    <t>ラプリメーラ</t>
  </si>
  <si>
    <t>大熊牧場</t>
    <rPh sb="0" eb="4">
      <t>オオクマボクジョウ</t>
    </rPh>
    <phoneticPr fontId="8"/>
  </si>
  <si>
    <t>ディープブリランテ</t>
  </si>
  <si>
    <t>牡</t>
    <rPh sb="0" eb="1">
      <t>ボ</t>
    </rPh>
    <phoneticPr fontId="8"/>
  </si>
  <si>
    <t>栗東</t>
    <rPh sb="0" eb="2">
      <t>リットウ</t>
    </rPh>
    <phoneticPr fontId="8"/>
  </si>
  <si>
    <t>矢作芳人</t>
    <rPh sb="0" eb="2">
      <t>ヤハギ</t>
    </rPh>
    <rPh sb="2" eb="4">
      <t>ヨシト</t>
    </rPh>
    <phoneticPr fontId="8"/>
  </si>
  <si>
    <t>ラヴアンドバブルズ</t>
  </si>
  <si>
    <t>マスクオフ</t>
  </si>
  <si>
    <t>牝</t>
    <rPh sb="0" eb="1">
      <t>ヒン</t>
    </rPh>
    <phoneticPr fontId="8"/>
  </si>
  <si>
    <t>美浦</t>
    <rPh sb="0" eb="2">
      <t>ミホ</t>
    </rPh>
    <phoneticPr fontId="8"/>
  </si>
  <si>
    <t>和田正道</t>
    <rPh sb="0" eb="4">
      <t>ワダマサミチ</t>
    </rPh>
    <phoneticPr fontId="8"/>
  </si>
  <si>
    <t>吉田照哉</t>
    <rPh sb="0" eb="4">
      <t>ヨシダ</t>
    </rPh>
    <phoneticPr fontId="8"/>
  </si>
  <si>
    <t>社台ファーム</t>
    <rPh sb="0" eb="6">
      <t>シャダイ</t>
    </rPh>
    <phoneticPr fontId="8"/>
  </si>
  <si>
    <t>リバーオリエンタル</t>
  </si>
  <si>
    <t>大久保洋吉</t>
    <rPh sb="0" eb="5">
      <t>オオクボヨウキチ</t>
    </rPh>
    <phoneticPr fontId="8"/>
  </si>
  <si>
    <t>吉田和美</t>
    <rPh sb="0" eb="2">
      <t>ヨシダ</t>
    </rPh>
    <rPh sb="2" eb="4">
      <t>カズミ</t>
    </rPh>
    <phoneticPr fontId="8"/>
  </si>
  <si>
    <t>メジロ牧場</t>
    <rPh sb="3" eb="5">
      <t>ボクジョウ</t>
    </rPh>
    <phoneticPr fontId="8"/>
  </si>
  <si>
    <t>デルマハゴロモ</t>
  </si>
  <si>
    <t>堀井雅広</t>
    <rPh sb="0" eb="2">
      <t>ホリイ</t>
    </rPh>
    <rPh sb="2" eb="4">
      <t>マサヒロ</t>
    </rPh>
    <phoneticPr fontId="8"/>
  </si>
  <si>
    <t>浅沼廣幸</t>
    <rPh sb="0" eb="2">
      <t>アサヌマ</t>
    </rPh>
    <rPh sb="2" eb="4">
      <t>ヒロユキ</t>
    </rPh>
    <phoneticPr fontId="8"/>
  </si>
  <si>
    <t>社台ファーム</t>
    <rPh sb="0" eb="2">
      <t>シャダイ</t>
    </rPh>
    <phoneticPr fontId="8"/>
  </si>
  <si>
    <t>ダイワネクサス</t>
  </si>
  <si>
    <t>上原博之</t>
    <rPh sb="0" eb="4">
      <t>ウエハ</t>
    </rPh>
    <phoneticPr fontId="8"/>
  </si>
  <si>
    <t>大城敬三</t>
    <rPh sb="0" eb="2">
      <t>オオシロ</t>
    </rPh>
    <rPh sb="2" eb="4">
      <t>ケイゾウ</t>
    </rPh>
    <phoneticPr fontId="8"/>
  </si>
  <si>
    <t>アンチュラス</t>
  </si>
  <si>
    <t>安田隆行</t>
    <rPh sb="0" eb="2">
      <t>ヤスダ</t>
    </rPh>
    <rPh sb="2" eb="4">
      <t>タカユキ</t>
    </rPh>
    <phoneticPr fontId="8"/>
  </si>
  <si>
    <t>アンチョ</t>
  </si>
  <si>
    <t>Ｇ１レーシング</t>
  </si>
  <si>
    <t>追分ファーム</t>
    <rPh sb="0" eb="2">
      <t>オイワケ</t>
    </rPh>
    <phoneticPr fontId="8"/>
  </si>
  <si>
    <t>ベルニーニ</t>
  </si>
  <si>
    <t>栗東</t>
    <rPh sb="0" eb="2">
      <t>リバー</t>
    </rPh>
    <phoneticPr fontId="8"/>
  </si>
  <si>
    <t>岡田稲男</t>
    <rPh sb="0" eb="2">
      <t>オカダ</t>
    </rPh>
    <rPh sb="2" eb="4">
      <t>イナオ</t>
    </rPh>
    <phoneticPr fontId="8"/>
  </si>
  <si>
    <t>スカルプトレス</t>
  </si>
  <si>
    <t>Ｈ．Ｈ．シェイク・ハムダン</t>
  </si>
  <si>
    <t>エーシングランダム</t>
  </si>
  <si>
    <t>小崎憲</t>
    <rPh sb="0" eb="3">
      <t>OZAKIケン</t>
    </rPh>
    <phoneticPr fontId="8"/>
  </si>
  <si>
    <t>栄進堂</t>
    <rPh sb="0" eb="3">
      <t>エイシンドウ</t>
    </rPh>
    <phoneticPr fontId="8"/>
  </si>
  <si>
    <t>多田善弘</t>
    <rPh sb="0" eb="2">
      <t>タダ</t>
    </rPh>
    <rPh sb="2" eb="4">
      <t>ヨシヒロ</t>
    </rPh>
    <phoneticPr fontId="8"/>
  </si>
  <si>
    <t>エーシンクイチャー</t>
  </si>
  <si>
    <t>畠山吉宏</t>
    <rPh sb="0" eb="2">
      <t>ハタケヤマ</t>
    </rPh>
    <rPh sb="2" eb="4">
      <t>ヨシヒロ</t>
    </rPh>
    <phoneticPr fontId="8"/>
  </si>
  <si>
    <t>エイシンリーズン</t>
  </si>
  <si>
    <t>栄進牧場</t>
    <rPh sb="0" eb="4">
      <t>エイシンボクジョウ</t>
    </rPh>
    <phoneticPr fontId="8"/>
  </si>
  <si>
    <t>エーシンルクソール</t>
  </si>
  <si>
    <t>野中賢二</t>
    <rPh sb="0" eb="2">
      <t>ノナカ</t>
    </rPh>
    <rPh sb="2" eb="4">
      <t>ケンジ</t>
    </rPh>
    <phoneticPr fontId="8"/>
  </si>
  <si>
    <t>レマーズガール</t>
  </si>
  <si>
    <t>栄進牧場</t>
    <rPh sb="0" eb="4">
      <t>エイシ</t>
    </rPh>
    <phoneticPr fontId="8"/>
  </si>
  <si>
    <t>大類牧場</t>
    <rPh sb="0" eb="2">
      <t>オオ</t>
    </rPh>
    <rPh sb="2" eb="4">
      <t>ボクジョウ</t>
    </rPh>
    <phoneticPr fontId="8"/>
  </si>
  <si>
    <t>アドマイヤトライ</t>
  </si>
  <si>
    <t>橋田満</t>
    <rPh sb="0" eb="2">
      <t>ハシダ</t>
    </rPh>
    <rPh sb="2" eb="3">
      <t>ミツル</t>
    </rPh>
    <phoneticPr fontId="8"/>
  </si>
  <si>
    <t>近藤利一</t>
    <rPh sb="0" eb="4">
      <t>コンドウリイチ</t>
    </rPh>
    <phoneticPr fontId="8"/>
  </si>
  <si>
    <t>シェイクスピア</t>
  </si>
  <si>
    <t>栗東</t>
    <rPh sb="0" eb="2">
      <t>リ</t>
    </rPh>
    <phoneticPr fontId="8"/>
  </si>
  <si>
    <t>角居勝彦</t>
    <rPh sb="0" eb="4">
      <t>スミイ</t>
    </rPh>
    <phoneticPr fontId="8"/>
  </si>
  <si>
    <t>近藤英子</t>
    <rPh sb="0" eb="4">
      <t>コンドウエイコ</t>
    </rPh>
    <phoneticPr fontId="8"/>
  </si>
  <si>
    <t>エネアド</t>
  </si>
  <si>
    <t>戸田博文</t>
    <rPh sb="0" eb="4">
      <t>トダヒロフミ</t>
    </rPh>
    <phoneticPr fontId="8"/>
  </si>
  <si>
    <t>キュー</t>
  </si>
  <si>
    <t>社台コーポレーション白老ファーム</t>
    <rPh sb="0" eb="2">
      <t>シャダイ</t>
    </rPh>
    <rPh sb="10" eb="12">
      <t>シラオイ</t>
    </rPh>
    <phoneticPr fontId="8"/>
  </si>
  <si>
    <t>アムールレジェンド</t>
  </si>
  <si>
    <t>藤原英昭</t>
    <rPh sb="0" eb="2">
      <t>フジワラ</t>
    </rPh>
    <rPh sb="2" eb="3">
      <t>エイ</t>
    </rPh>
    <rPh sb="3" eb="4">
      <t>アキラ</t>
    </rPh>
    <phoneticPr fontId="8"/>
  </si>
  <si>
    <t>太田美賓</t>
    <rPh sb="0" eb="2">
      <t>オオタ</t>
    </rPh>
    <rPh sb="2" eb="3">
      <t>ウツク</t>
    </rPh>
    <rPh sb="3" eb="4">
      <t>ヒン</t>
    </rPh>
    <phoneticPr fontId="8"/>
  </si>
  <si>
    <t>ジェノアチャリス</t>
  </si>
  <si>
    <t>国枝栄</t>
    <rPh sb="0" eb="3">
      <t>クニエダ</t>
    </rPh>
    <phoneticPr fontId="8"/>
  </si>
  <si>
    <t>アドマイヤレイ</t>
  </si>
  <si>
    <t>友道康夫</t>
    <rPh sb="0" eb="4">
      <t>トモミチヤスオ</t>
    </rPh>
    <phoneticPr fontId="8"/>
  </si>
  <si>
    <t>近藤利一</t>
    <rPh sb="0" eb="4">
      <t>コン</t>
    </rPh>
    <phoneticPr fontId="8"/>
  </si>
  <si>
    <t>エアルプロン</t>
  </si>
  <si>
    <t>池江泰寿</t>
    <rPh sb="0" eb="2">
      <t>イケエ</t>
    </rPh>
    <rPh sb="2" eb="4">
      <t>ヤス</t>
    </rPh>
    <phoneticPr fontId="8"/>
  </si>
  <si>
    <t>オースミイチバン</t>
  </si>
  <si>
    <t>荒川義之</t>
    <rPh sb="0" eb="2">
      <t>アラカワ</t>
    </rPh>
    <rPh sb="2" eb="4">
      <t>ヨシユキ</t>
    </rPh>
    <phoneticPr fontId="8"/>
  </si>
  <si>
    <t>オースミハルカ</t>
  </si>
  <si>
    <t>鮫川啓一</t>
    <rPh sb="0" eb="2">
      <t>サメカワ</t>
    </rPh>
    <rPh sb="2" eb="4">
      <t>ケイイチ</t>
    </rPh>
    <phoneticPr fontId="8"/>
  </si>
  <si>
    <t>ブラインドサイド</t>
  </si>
  <si>
    <t>加藤征弘</t>
    <rPh sb="0" eb="4">
      <t>カトウ</t>
    </rPh>
    <phoneticPr fontId="8"/>
  </si>
  <si>
    <t>ギミーシェルター</t>
  </si>
  <si>
    <t>諸江幸祐</t>
    <rPh sb="0" eb="2">
      <t>モロエ</t>
    </rPh>
    <rPh sb="2" eb="3">
      <t>サチ</t>
    </rPh>
    <rPh sb="3" eb="4">
      <t>ユウ</t>
    </rPh>
    <phoneticPr fontId="8"/>
  </si>
  <si>
    <t>マシュマロ</t>
  </si>
  <si>
    <t>吉田直弘</t>
    <rPh sb="0" eb="2">
      <t>ヨシダ</t>
    </rPh>
    <rPh sb="2" eb="4">
      <t>ナオヒロ</t>
    </rPh>
    <phoneticPr fontId="8"/>
  </si>
  <si>
    <t>金子真人ホールディングス</t>
    <rPh sb="0" eb="12">
      <t>カネコ</t>
    </rPh>
    <phoneticPr fontId="8"/>
  </si>
  <si>
    <t>健太郎牧場</t>
    <rPh sb="0" eb="5">
      <t>ケンt</t>
    </rPh>
    <phoneticPr fontId="8"/>
  </si>
  <si>
    <t>クランモンタナ</t>
  </si>
  <si>
    <t>音無秀孝</t>
    <rPh sb="0" eb="4">
      <t>オトナシ</t>
    </rPh>
    <phoneticPr fontId="8"/>
  </si>
  <si>
    <t>社台レースホース</t>
    <rPh sb="0" eb="8">
      <t>シャダイレ</t>
    </rPh>
    <phoneticPr fontId="8"/>
  </si>
  <si>
    <t>社台ファーム</t>
    <rPh sb="0" eb="6">
      <t>シャダイファ</t>
    </rPh>
    <phoneticPr fontId="8"/>
  </si>
  <si>
    <t>ヴァンセンヌ</t>
  </si>
  <si>
    <t>松永幹夫</t>
    <rPh sb="0" eb="4">
      <t>マツナガミキ</t>
    </rPh>
    <phoneticPr fontId="8"/>
  </si>
  <si>
    <t>社台レースホース</t>
    <rPh sb="0" eb="8">
      <t>シャダイ</t>
    </rPh>
    <phoneticPr fontId="8"/>
  </si>
  <si>
    <t>グルトップ</t>
  </si>
  <si>
    <t>サトノギャラント</t>
  </si>
  <si>
    <t>藤沢和雄</t>
    <rPh sb="0" eb="4">
      <t>フジサワ</t>
    </rPh>
    <phoneticPr fontId="8"/>
  </si>
  <si>
    <t>里見治</t>
    <rPh sb="0" eb="2">
      <t>サトミ</t>
    </rPh>
    <rPh sb="2" eb="3">
      <t>オサム</t>
    </rPh>
    <phoneticPr fontId="8"/>
  </si>
  <si>
    <t>社台ファーム</t>
    <rPh sb="0" eb="6">
      <t>シャダ</t>
    </rPh>
    <phoneticPr fontId="8"/>
  </si>
  <si>
    <t>エボニーナイト</t>
  </si>
  <si>
    <t>高野友和</t>
    <rPh sb="0" eb="2">
      <t>タカノ</t>
    </rPh>
    <rPh sb="2" eb="4">
      <t>トモカズ</t>
    </rPh>
    <phoneticPr fontId="8"/>
  </si>
  <si>
    <t>アデンピアモ</t>
  </si>
  <si>
    <t>橋口弘次郎</t>
    <rPh sb="0" eb="5">
      <t>ハシグチ</t>
    </rPh>
    <phoneticPr fontId="8"/>
  </si>
  <si>
    <t>吉田勝己</t>
    <rPh sb="0" eb="2">
      <t>ヨシダ</t>
    </rPh>
    <rPh sb="2" eb="4">
      <t>カツミ</t>
    </rPh>
    <phoneticPr fontId="8"/>
  </si>
  <si>
    <t>トーセンロレンス</t>
  </si>
  <si>
    <t>大久保龍志</t>
    <rPh sb="0" eb="3">
      <t>オオクボ</t>
    </rPh>
    <rPh sb="3" eb="5">
      <t>リュウ</t>
    </rPh>
    <phoneticPr fontId="8"/>
  </si>
  <si>
    <t>島川隆哉</t>
    <rPh sb="0" eb="4">
      <t>シマカワ</t>
    </rPh>
    <phoneticPr fontId="8"/>
  </si>
  <si>
    <t>ロンギングダンサー</t>
  </si>
  <si>
    <t>勢司和浩</t>
    <rPh sb="0" eb="2">
      <t>Sayジ</t>
    </rPh>
    <rPh sb="2" eb="4">
      <t>カズヒロ</t>
    </rPh>
    <phoneticPr fontId="8"/>
  </si>
  <si>
    <t>坂本浩一</t>
    <rPh sb="0" eb="2">
      <t>サカモト</t>
    </rPh>
    <rPh sb="2" eb="4">
      <t>コウイチ</t>
    </rPh>
    <phoneticPr fontId="8"/>
  </si>
  <si>
    <t>ラプラドライト</t>
  </si>
  <si>
    <t>音無秀孝</t>
    <rPh sb="0" eb="4">
      <t>オト</t>
    </rPh>
    <phoneticPr fontId="8"/>
  </si>
  <si>
    <t>タンザナイト</t>
  </si>
  <si>
    <t>吉田勝己</t>
    <rPh sb="0" eb="4">
      <t>ヨシダ</t>
    </rPh>
    <phoneticPr fontId="8"/>
  </si>
  <si>
    <t>堀宣行</t>
    <rPh sb="0" eb="1">
      <t>ホリセンコウ</t>
    </rPh>
    <rPh sb="1" eb="3">
      <t>ノブユキ</t>
    </rPh>
    <phoneticPr fontId="8"/>
  </si>
  <si>
    <t>里見治</t>
    <rPh sb="0" eb="3">
      <t>サトミ</t>
    </rPh>
    <phoneticPr fontId="8"/>
  </si>
  <si>
    <t>心平牧場</t>
    <rPh sb="0" eb="4">
      <t>シンペイボクジョウ</t>
    </rPh>
    <phoneticPr fontId="8"/>
  </si>
  <si>
    <t>ワールドエース</t>
  </si>
  <si>
    <t>マンデラ</t>
  </si>
  <si>
    <t>ディアデラバンデラ</t>
  </si>
  <si>
    <t>角居勝彦</t>
    <rPh sb="0" eb="2">
      <t>スミイ</t>
    </rPh>
    <rPh sb="2" eb="4">
      <t>カツヒコ</t>
    </rPh>
    <phoneticPr fontId="8"/>
  </si>
  <si>
    <t>ディアデラノビア</t>
  </si>
  <si>
    <t>ククイナッツレイ</t>
  </si>
  <si>
    <t>松田国英</t>
    <rPh sb="0" eb="2">
      <t>マツダ</t>
    </rPh>
    <rPh sb="2" eb="4">
      <t>クニエイ</t>
    </rPh>
    <phoneticPr fontId="8"/>
  </si>
  <si>
    <t>シェルズレイ</t>
  </si>
  <si>
    <t>金子真人ホールディングス</t>
    <rPh sb="0" eb="4">
      <t>カネコマサト</t>
    </rPh>
    <phoneticPr fontId="8"/>
  </si>
  <si>
    <t>シャンボールフィズ</t>
  </si>
  <si>
    <t>小島太</t>
    <rPh sb="0" eb="2">
      <t>コジマ</t>
    </rPh>
    <rPh sb="2" eb="3">
      <t>フトシ</t>
    </rPh>
    <phoneticPr fontId="8"/>
  </si>
  <si>
    <t>社台レースホース</t>
    <rPh sb="0" eb="8">
      <t>シャダイレースホー</t>
    </rPh>
    <phoneticPr fontId="8"/>
  </si>
  <si>
    <t>アドマイヤラック</t>
  </si>
  <si>
    <t>橋口弘次郎</t>
    <rPh sb="0" eb="2">
      <t>ハシグチ</t>
    </rPh>
    <rPh sb="2" eb="5">
      <t>コウジロウ</t>
    </rPh>
    <phoneticPr fontId="8"/>
  </si>
  <si>
    <t>アドマイヤムーン</t>
  </si>
  <si>
    <t>近藤利一</t>
    <rPh sb="0" eb="2">
      <t>コンドウ</t>
    </rPh>
    <rPh sb="2" eb="4">
      <t>リイ</t>
    </rPh>
    <phoneticPr fontId="8"/>
  </si>
  <si>
    <t>辻牧場</t>
    <rPh sb="0" eb="3">
      <t>ツジボクジョウ</t>
    </rPh>
    <phoneticPr fontId="8"/>
  </si>
  <si>
    <t>ルサビ</t>
  </si>
  <si>
    <t>石坂正</t>
    <rPh sb="0" eb="3">
      <t>イシザカタダシ</t>
    </rPh>
    <phoneticPr fontId="8"/>
  </si>
  <si>
    <t>アビ</t>
  </si>
  <si>
    <t>水上行雄</t>
    <rPh sb="0" eb="2">
      <t>ミズカミ</t>
    </rPh>
    <rPh sb="2" eb="4">
      <t>ユキオ</t>
    </rPh>
    <phoneticPr fontId="8"/>
  </si>
  <si>
    <t>笠松牧場</t>
    <rPh sb="0" eb="2">
      <t>カサマツ</t>
    </rPh>
    <rPh sb="2" eb="4">
      <t>ボクジョウ</t>
    </rPh>
    <phoneticPr fontId="8"/>
  </si>
  <si>
    <t>モントリヒト</t>
  </si>
  <si>
    <t>藤沢和雄</t>
    <rPh sb="0" eb="4">
      <t>フジサワカズオ</t>
    </rPh>
    <phoneticPr fontId="8"/>
  </si>
  <si>
    <t>アンナモンダ</t>
  </si>
  <si>
    <t>エーシンドクトル</t>
  </si>
  <si>
    <t>松永昌博</t>
    <rPh sb="0" eb="2">
      <t>マツナガ</t>
    </rPh>
    <rPh sb="2" eb="4">
      <t>マサヒロ</t>
    </rPh>
    <phoneticPr fontId="8"/>
  </si>
  <si>
    <t>モンジュー</t>
  </si>
  <si>
    <t>Solaia</t>
  </si>
  <si>
    <t>Denford Stud and Balmerino Bloodstock</t>
  </si>
  <si>
    <t>ヒシサイクロン</t>
  </si>
  <si>
    <t>佐山優</t>
    <rPh sb="0" eb="2">
      <t>サヤマ</t>
    </rPh>
    <rPh sb="2" eb="3">
      <t>スグル</t>
    </rPh>
    <phoneticPr fontId="8"/>
  </si>
  <si>
    <t>阿部雅一郎</t>
  </si>
  <si>
    <t>テイエムオペラドン</t>
  </si>
  <si>
    <t>新川恵</t>
    <rPh sb="0" eb="3">
      <t>アラカワケイ</t>
    </rPh>
    <phoneticPr fontId="8"/>
  </si>
  <si>
    <t>竹園正繼</t>
    <rPh sb="0" eb="2">
      <t>タケゾノ</t>
    </rPh>
    <rPh sb="2" eb="4">
      <t>マサ</t>
    </rPh>
    <phoneticPr fontId="8"/>
  </si>
  <si>
    <t>川越ファーム</t>
    <rPh sb="0" eb="2">
      <t>カワゴエ</t>
    </rPh>
    <phoneticPr fontId="8"/>
  </si>
  <si>
    <t>西原牧場</t>
    <rPh sb="0" eb="4">
      <t>ニシハラボクジョウ</t>
    </rPh>
    <phoneticPr fontId="8"/>
  </si>
  <si>
    <t>ローゼンケーニッヒ</t>
  </si>
  <si>
    <t>アーカイブ</t>
  </si>
  <si>
    <t>堀宣行</t>
    <rPh sb="0" eb="3">
      <t>ホリノブユキ</t>
    </rPh>
    <phoneticPr fontId="8"/>
  </si>
  <si>
    <t>データ</t>
  </si>
  <si>
    <t>プレリアル</t>
  </si>
  <si>
    <t>アルティメイトラブ</t>
  </si>
  <si>
    <t>牝</t>
    <rPh sb="0" eb="1">
      <t>ヒ</t>
    </rPh>
    <phoneticPr fontId="8"/>
  </si>
  <si>
    <t>奥平雅士</t>
    <rPh sb="0" eb="4">
      <t>オクヒラ</t>
    </rPh>
    <phoneticPr fontId="8"/>
  </si>
  <si>
    <t>コイウタ</t>
  </si>
  <si>
    <t>アストライオス</t>
  </si>
  <si>
    <t>ビーナスライン</t>
  </si>
  <si>
    <t>酒井牧場</t>
    <rPh sb="0" eb="4">
      <t>サカイボクジョウ</t>
    </rPh>
    <phoneticPr fontId="8"/>
  </si>
  <si>
    <t>ジェンティルドンナ</t>
  </si>
  <si>
    <t>ドナブリーニ</t>
  </si>
  <si>
    <t>マイネルエトランゼ</t>
  </si>
  <si>
    <t>宮徹</t>
    <rPh sb="0" eb="1">
      <t>ミヤ</t>
    </rPh>
    <rPh sb="1" eb="2">
      <t>トオル</t>
    </rPh>
    <phoneticPr fontId="8"/>
  </si>
  <si>
    <t>Stevie Wonderboy</t>
  </si>
  <si>
    <t>Amybdancing</t>
  </si>
  <si>
    <t>Karen S. Farrar &amp; Gary M. Farrar</t>
  </si>
  <si>
    <t>キャトルフィーユ</t>
  </si>
  <si>
    <t>ワンフォーローズ</t>
  </si>
  <si>
    <t>ヴェルメリオ</t>
  </si>
  <si>
    <t>石坂正</t>
    <rPh sb="0" eb="3">
      <t>イシザk</t>
    </rPh>
    <phoneticPr fontId="8"/>
  </si>
  <si>
    <t>アロヒラニ</t>
  </si>
  <si>
    <t>久保田貴士</t>
    <rPh sb="0" eb="5">
      <t>クボタタカシ</t>
    </rPh>
    <phoneticPr fontId="8"/>
  </si>
  <si>
    <t>羽田牧場</t>
    <rPh sb="0" eb="4">
      <t>ハダボクジョウ</t>
    </rPh>
    <phoneticPr fontId="8"/>
  </si>
  <si>
    <t>サトノプレジデント</t>
  </si>
  <si>
    <t>藤沢和雄</t>
    <rPh sb="0" eb="4">
      <t>フジサ</t>
    </rPh>
    <phoneticPr fontId="8"/>
  </si>
  <si>
    <t>トーセンサミット</t>
  </si>
  <si>
    <t>島川隆哉</t>
    <rPh sb="0" eb="2">
      <t>シマカワ</t>
    </rPh>
    <rPh sb="2" eb="4">
      <t>タ</t>
    </rPh>
    <phoneticPr fontId="8"/>
  </si>
  <si>
    <t>アドマイヤキュート</t>
  </si>
  <si>
    <t>友道康夫</t>
    <rPh sb="0" eb="2">
      <t>トモミチ</t>
    </rPh>
    <rPh sb="2" eb="4">
      <t>ヤスオ</t>
    </rPh>
    <phoneticPr fontId="8"/>
  </si>
  <si>
    <t>ロージーミスト</t>
  </si>
  <si>
    <t>近藤利一</t>
    <rPh sb="0" eb="4">
      <t>コンドウ</t>
    </rPh>
    <phoneticPr fontId="8"/>
  </si>
  <si>
    <t>ジョーラプター</t>
  </si>
  <si>
    <t>柴田光陽</t>
    <rPh sb="0" eb="2">
      <t>シバタ</t>
    </rPh>
    <rPh sb="2" eb="4">
      <t>コウヨウ</t>
    </rPh>
    <phoneticPr fontId="8"/>
  </si>
  <si>
    <t>ジョーフュージョン</t>
  </si>
  <si>
    <t>上田けい子</t>
    <rPh sb="0" eb="2">
      <t>ウエダ</t>
    </rPh>
    <rPh sb="4" eb="5">
      <t>コ</t>
    </rPh>
    <phoneticPr fontId="8"/>
  </si>
  <si>
    <t>マイネルアトラクト</t>
  </si>
  <si>
    <t>齋藤誠</t>
    <rPh sb="0" eb="2">
      <t>サイトウ</t>
    </rPh>
    <rPh sb="2" eb="3">
      <t>マコト</t>
    </rPh>
    <phoneticPr fontId="8"/>
  </si>
  <si>
    <t>マイネディーバ</t>
  </si>
  <si>
    <t>マイネサヴァラン</t>
  </si>
  <si>
    <t>清水英克</t>
    <rPh sb="0" eb="2">
      <t>シミズ</t>
    </rPh>
    <rPh sb="2" eb="4">
      <t>エイカツ</t>
    </rPh>
    <phoneticPr fontId="8"/>
  </si>
  <si>
    <t>マイネデセール</t>
  </si>
  <si>
    <t>オーシャンゼリゼ</t>
  </si>
  <si>
    <t>二ノ宮敬宇</t>
    <rPh sb="0" eb="1">
      <t>ニ</t>
    </rPh>
    <rPh sb="2" eb="3">
      <t>ミヤ</t>
    </rPh>
    <rPh sb="3" eb="5">
      <t>ケイウ</t>
    </rPh>
    <phoneticPr fontId="8"/>
  </si>
  <si>
    <t>マドモアゼルドパリ</t>
  </si>
  <si>
    <t>サクラメガチャンプ</t>
  </si>
  <si>
    <t>新和牧場</t>
    <rPh sb="0" eb="2">
      <t>シンワ</t>
    </rPh>
    <rPh sb="2" eb="4">
      <t>ボクジョウ</t>
    </rPh>
    <phoneticPr fontId="8"/>
  </si>
  <si>
    <t>アドマイヤリリーフ</t>
  </si>
  <si>
    <t>上原博之</t>
    <rPh sb="0" eb="2">
      <t>ウエハラ</t>
    </rPh>
    <rPh sb="2" eb="4">
      <t>ヒロユキ</t>
    </rPh>
    <phoneticPr fontId="8"/>
  </si>
  <si>
    <t>オレニホレルナヨ</t>
  </si>
  <si>
    <t>南井克巳</t>
    <rPh sb="0" eb="2">
      <t>ミナイ</t>
    </rPh>
    <rPh sb="2" eb="4">
      <t>カツミ</t>
    </rPh>
    <phoneticPr fontId="8"/>
  </si>
  <si>
    <t>マチカネホレルナヨ</t>
  </si>
  <si>
    <t>待兼牧場</t>
    <rPh sb="0" eb="2">
      <t>マチカネ</t>
    </rPh>
    <rPh sb="2" eb="4">
      <t>ボクジョウ</t>
    </rPh>
    <phoneticPr fontId="8"/>
  </si>
  <si>
    <t>播磨牧場</t>
    <rPh sb="0" eb="4">
      <t>ハリマボクジョウ</t>
    </rPh>
    <phoneticPr fontId="8"/>
  </si>
  <si>
    <t>ジョワドヴィーヴル</t>
  </si>
  <si>
    <t>松田博資</t>
    <rPh sb="0" eb="2">
      <t>マツダ</t>
    </rPh>
    <rPh sb="2" eb="4">
      <t>ヒロシ</t>
    </rPh>
    <phoneticPr fontId="8"/>
  </si>
  <si>
    <t>アダムスピーク</t>
  </si>
  <si>
    <t>石坂正</t>
    <rPh sb="0" eb="3">
      <t>イシザカ</t>
    </rPh>
    <phoneticPr fontId="8"/>
  </si>
  <si>
    <t>シンハリーズ</t>
  </si>
  <si>
    <t>ファイナルフォーム</t>
  </si>
  <si>
    <t>ファイナルデスティネーション</t>
  </si>
  <si>
    <t>社台レースホース</t>
    <rPh sb="0" eb="8">
      <t>シャダ</t>
    </rPh>
    <phoneticPr fontId="8"/>
  </si>
  <si>
    <t>ストレートラブ</t>
  </si>
  <si>
    <t>松田博資</t>
    <rPh sb="0" eb="4">
      <t>マツダヒロシ</t>
    </rPh>
    <phoneticPr fontId="8"/>
  </si>
  <si>
    <t>ラリーズン</t>
  </si>
  <si>
    <t>万波健二</t>
    <rPh sb="0" eb="1">
      <t>マン</t>
    </rPh>
    <rPh sb="1" eb="2">
      <t>ナミ</t>
    </rPh>
    <rPh sb="2" eb="4">
      <t>ケンジ</t>
    </rPh>
    <phoneticPr fontId="8"/>
  </si>
  <si>
    <t>マウントシャスタ</t>
  </si>
  <si>
    <t>金子真人ホールディングス</t>
    <rPh sb="0" eb="12">
      <t>カネ</t>
    </rPh>
    <phoneticPr fontId="8"/>
  </si>
  <si>
    <t>ウィケットキーパー</t>
  </si>
  <si>
    <t>国枝栄</t>
    <rPh sb="0" eb="2">
      <t>クニエダ</t>
    </rPh>
    <rPh sb="2" eb="3">
      <t>サカエ</t>
    </rPh>
    <phoneticPr fontId="8"/>
  </si>
  <si>
    <t>コートアウト</t>
  </si>
  <si>
    <t>吉田照哉</t>
    <rPh sb="0" eb="4">
      <t>ヨシダテルヤ</t>
    </rPh>
    <phoneticPr fontId="8"/>
  </si>
  <si>
    <t>ライズアゲイン</t>
  </si>
  <si>
    <t>ジェームズバローズ</t>
  </si>
  <si>
    <t>中竹和也</t>
    <rPh sb="0" eb="2">
      <t>ナカタケ</t>
    </rPh>
    <rPh sb="2" eb="4">
      <t>カズヤ</t>
    </rPh>
    <phoneticPr fontId="8"/>
  </si>
  <si>
    <t>ミスフーバフーバ</t>
  </si>
  <si>
    <t>猪熊広次</t>
    <rPh sb="0" eb="2">
      <t>イノクマ</t>
    </rPh>
    <rPh sb="2" eb="3">
      <t>コウジ</t>
    </rPh>
    <rPh sb="3" eb="4">
      <t>ツギ</t>
    </rPh>
    <phoneticPr fontId="8"/>
  </si>
  <si>
    <t>折手牧場</t>
    <rPh sb="0" eb="2">
      <t>オリテ</t>
    </rPh>
    <rPh sb="2" eb="4">
      <t>ボクジョウ</t>
    </rPh>
    <phoneticPr fontId="8"/>
  </si>
  <si>
    <t>マイネルヴェリタス</t>
  </si>
  <si>
    <t>斎藤誠</t>
    <rPh sb="0" eb="3">
      <t>サイトウマコト</t>
    </rPh>
    <phoneticPr fontId="8"/>
  </si>
  <si>
    <t>カルチョラタン</t>
  </si>
  <si>
    <t>荻伏三好ファーム</t>
    <rPh sb="0" eb="2">
      <t>オギフシ</t>
    </rPh>
    <rPh sb="2" eb="3">
      <t>ミツ</t>
    </rPh>
    <rPh sb="3" eb="4">
      <t>ス</t>
    </rPh>
    <phoneticPr fontId="8"/>
  </si>
  <si>
    <t>チアフルウェルカム</t>
  </si>
  <si>
    <t>田村康仁</t>
    <rPh sb="0" eb="2">
      <t>タムラ</t>
    </rPh>
    <rPh sb="2" eb="4">
      <t>ヤスヒト</t>
    </rPh>
    <phoneticPr fontId="8"/>
  </si>
  <si>
    <t>アグネスチーアフル</t>
  </si>
  <si>
    <t>阪神</t>
    <rPh sb="0" eb="2">
      <t>ハンシン</t>
    </rPh>
    <phoneticPr fontId="8"/>
  </si>
  <si>
    <t>ワンサイドゲーム</t>
  </si>
  <si>
    <t>松永幹夫</t>
    <rPh sb="0" eb="4">
      <t>マツナガミキオ</t>
    </rPh>
    <phoneticPr fontId="8"/>
  </si>
  <si>
    <t>ビキニブロンド</t>
  </si>
  <si>
    <t>モンローブロンド</t>
  </si>
  <si>
    <t>ミッキーチャド</t>
  </si>
  <si>
    <t>野田みづき</t>
    <rPh sb="0" eb="2">
      <t>ノダ</t>
    </rPh>
    <phoneticPr fontId="8"/>
  </si>
  <si>
    <t>ロードガラード</t>
  </si>
  <si>
    <t>池江泰寿</t>
    <rPh sb="0" eb="4">
      <t>イケエ</t>
    </rPh>
    <phoneticPr fontId="8"/>
  </si>
  <si>
    <t>レディブラッサム</t>
  </si>
  <si>
    <t>ピュアソウル</t>
  </si>
  <si>
    <t>松田博資</t>
    <rPh sb="0" eb="4">
      <t>マツダ</t>
    </rPh>
    <phoneticPr fontId="8"/>
  </si>
  <si>
    <t>ヒストリックスター</t>
  </si>
  <si>
    <t>トリップ</t>
  </si>
  <si>
    <t>松田博資</t>
    <rPh sb="0" eb="4">
      <t>マツ</t>
    </rPh>
    <phoneticPr fontId="8"/>
  </si>
  <si>
    <t>アナスタシアブルー</t>
  </si>
  <si>
    <t>オリービン</t>
  </si>
  <si>
    <t>橋口弘次郎</t>
    <rPh sb="0" eb="5">
      <t>ハシ</t>
    </rPh>
    <phoneticPr fontId="8"/>
  </si>
  <si>
    <t>吉田照哉</t>
    <rPh sb="0" eb="4">
      <t>ヨシ</t>
    </rPh>
    <phoneticPr fontId="8"/>
  </si>
  <si>
    <t>ニンジャ</t>
  </si>
  <si>
    <t>宮徹</t>
    <rPh sb="0" eb="2">
      <t>ミヤトオル</t>
    </rPh>
    <phoneticPr fontId="8"/>
  </si>
  <si>
    <t>エレガンスワールド</t>
  </si>
  <si>
    <t>ロイヤルパーク</t>
  </si>
  <si>
    <t>土居忠吉</t>
    <rPh sb="0" eb="2">
      <t>ドイ</t>
    </rPh>
    <rPh sb="2" eb="4">
      <t>タダヨシ</t>
    </rPh>
    <phoneticPr fontId="8"/>
  </si>
  <si>
    <t>トラ</t>
  </si>
  <si>
    <t>河野通文</t>
    <rPh sb="0" eb="2">
      <t>コウノ</t>
    </rPh>
    <rPh sb="2" eb="4">
      <t>ツウブン</t>
    </rPh>
    <phoneticPr fontId="8"/>
  </si>
  <si>
    <t>アルカセット</t>
  </si>
  <si>
    <t>ダンツサンデー</t>
  </si>
  <si>
    <t>石川幸司</t>
    <rPh sb="0" eb="2">
      <t>イシカワ</t>
    </rPh>
    <rPh sb="2" eb="4">
      <t>コウジ</t>
    </rPh>
    <phoneticPr fontId="8"/>
  </si>
  <si>
    <t>漆原一也</t>
    <rPh sb="0" eb="2">
      <t>ウルシハラ</t>
    </rPh>
    <rPh sb="2" eb="4">
      <t>カズヤ</t>
    </rPh>
    <phoneticPr fontId="8"/>
  </si>
  <si>
    <t>福石牧場</t>
    <rPh sb="0" eb="4">
      <t>フクイシボクジョウ</t>
    </rPh>
    <phoneticPr fontId="8"/>
  </si>
  <si>
    <t>サングヒーロー</t>
  </si>
  <si>
    <t>音無秀孝</t>
    <rPh sb="0" eb="4">
      <t>オトナシヒ</t>
    </rPh>
    <phoneticPr fontId="8"/>
  </si>
  <si>
    <t>エポキシ</t>
  </si>
  <si>
    <t>国枝栄</t>
    <rPh sb="0" eb="3">
      <t>クニエダサカエ</t>
    </rPh>
    <phoneticPr fontId="8"/>
  </si>
  <si>
    <t>ディサイファ</t>
  </si>
  <si>
    <t>小島太</t>
    <rPh sb="0" eb="3">
      <t>コジマフトシ</t>
    </rPh>
    <phoneticPr fontId="8"/>
  </si>
  <si>
    <t>ミズナ</t>
  </si>
  <si>
    <t>オコレマルーナ</t>
  </si>
  <si>
    <t>堀宣行</t>
    <rPh sb="0" eb="3">
      <t>ホリ</t>
    </rPh>
    <phoneticPr fontId="8"/>
  </si>
  <si>
    <t>ラスリングカプス</t>
  </si>
  <si>
    <t>金子真人ホールディングス</t>
    <rPh sb="0" eb="12">
      <t>カ</t>
    </rPh>
    <phoneticPr fontId="8"/>
  </si>
  <si>
    <t>社台ファーム</t>
    <rPh sb="0" eb="6">
      <t>シャ</t>
    </rPh>
    <phoneticPr fontId="8"/>
  </si>
  <si>
    <t>ロードハリケーン</t>
  </si>
  <si>
    <t>池江泰寿</t>
    <rPh sb="0" eb="4">
      <t>イケ</t>
    </rPh>
    <phoneticPr fontId="8"/>
  </si>
  <si>
    <t>アルーア</t>
  </si>
  <si>
    <t>栗東</t>
    <rPh sb="0" eb="2">
      <t>リガ</t>
    </rPh>
    <phoneticPr fontId="8"/>
  </si>
  <si>
    <t>野村彰彦</t>
    <rPh sb="0" eb="2">
      <t>ノムラ</t>
    </rPh>
    <rPh sb="2" eb="4">
      <t>アキヒコ</t>
    </rPh>
    <phoneticPr fontId="8"/>
  </si>
  <si>
    <t>セングレン</t>
  </si>
  <si>
    <t>ホワットケイティーディド</t>
  </si>
  <si>
    <t>ダローネガ</t>
  </si>
  <si>
    <t>佐々木晶三</t>
    <rPh sb="0" eb="3">
      <t>ササキ</t>
    </rPh>
    <rPh sb="3" eb="5">
      <t>ショウゾウ</t>
    </rPh>
    <phoneticPr fontId="8"/>
  </si>
  <si>
    <t>カメリアローズ</t>
  </si>
  <si>
    <t>セトブリッジ</t>
  </si>
  <si>
    <t>森秀行</t>
    <rPh sb="0" eb="3">
      <t>モリヒデユキ</t>
    </rPh>
    <phoneticPr fontId="8"/>
  </si>
  <si>
    <t>シアトルブリッジ</t>
  </si>
  <si>
    <t>難波澄子</t>
    <rPh sb="0" eb="2">
      <t>ナンバ</t>
    </rPh>
    <rPh sb="2" eb="4">
      <t>スミコ</t>
    </rPh>
    <phoneticPr fontId="8"/>
  </si>
  <si>
    <t>新井昭二</t>
    <rPh sb="0" eb="4">
      <t>アライショウジ</t>
    </rPh>
    <phoneticPr fontId="8"/>
  </si>
  <si>
    <t>ゼロス</t>
  </si>
  <si>
    <t>領家政蔵</t>
    <rPh sb="0" eb="2">
      <t>リョウケ</t>
    </rPh>
    <rPh sb="2" eb="4">
      <t>マサゾウ</t>
    </rPh>
    <phoneticPr fontId="8"/>
  </si>
  <si>
    <t>サムソンフェアリー</t>
  </si>
  <si>
    <t>杉澤光雄</t>
    <rPh sb="0" eb="2">
      <t>スギサワ</t>
    </rPh>
    <rPh sb="2" eb="3">
      <t>ヒカリ</t>
    </rPh>
    <rPh sb="3" eb="4">
      <t>♂</t>
    </rPh>
    <phoneticPr fontId="8"/>
  </si>
  <si>
    <t>坂牧場</t>
    <rPh sb="0" eb="1">
      <t>サカ</t>
    </rPh>
    <rPh sb="1" eb="3">
      <t>ボクジョウ</t>
    </rPh>
    <phoneticPr fontId="8"/>
  </si>
  <si>
    <t>藤田牧場</t>
    <rPh sb="0" eb="4">
      <t>フジタボクジョウ</t>
    </rPh>
    <phoneticPr fontId="8"/>
  </si>
  <si>
    <t>クラレント</t>
  </si>
  <si>
    <t>ノースヒルズ</t>
  </si>
  <si>
    <t>ロードアクレイム</t>
  </si>
  <si>
    <t>レデイパステル</t>
  </si>
  <si>
    <t>メテオライト</t>
  </si>
  <si>
    <t>藤原英昭</t>
    <rPh sb="0" eb="4">
      <t>フジワラヒデアキ</t>
    </rPh>
    <phoneticPr fontId="8"/>
  </si>
  <si>
    <t>カヴィオラ</t>
  </si>
  <si>
    <t>サンライズチケット</t>
  </si>
  <si>
    <t>メインリー</t>
  </si>
  <si>
    <t>松岡隆雄</t>
    <rPh sb="0" eb="2">
      <t>マツオカ</t>
    </rPh>
    <rPh sb="2" eb="4">
      <t>タカオ</t>
    </rPh>
    <phoneticPr fontId="8"/>
  </si>
  <si>
    <t>下河辺牧場</t>
    <rPh sb="0" eb="3">
      <t>シモカワベ</t>
    </rPh>
    <rPh sb="3" eb="5">
      <t>ボクジョウ</t>
    </rPh>
    <phoneticPr fontId="8"/>
  </si>
  <si>
    <t>キングモンブラン</t>
  </si>
  <si>
    <t>境直行</t>
    <rPh sb="0" eb="3">
      <t>サカイ</t>
    </rPh>
    <phoneticPr fontId="8"/>
  </si>
  <si>
    <t>ドリームスピカ</t>
  </si>
  <si>
    <t>沼川一彦</t>
    <rPh sb="0" eb="2">
      <t>ヌマカワ</t>
    </rPh>
    <rPh sb="2" eb="4">
      <t>カズヒコ</t>
    </rPh>
    <phoneticPr fontId="8"/>
  </si>
  <si>
    <t>杵臼牧場</t>
    <rPh sb="0" eb="2">
      <t>キネウス</t>
    </rPh>
    <rPh sb="2" eb="4">
      <t>ボクジョウ</t>
    </rPh>
    <phoneticPr fontId="8"/>
  </si>
  <si>
    <t>マイネルエクレウス</t>
  </si>
  <si>
    <t>畠山重則</t>
    <rPh sb="0" eb="2">
      <t>ハタケヤマ</t>
    </rPh>
    <rPh sb="2" eb="4">
      <t>シゲノリ</t>
    </rPh>
    <phoneticPr fontId="8"/>
  </si>
  <si>
    <t>マイネエストレヤ</t>
  </si>
  <si>
    <t>ハッピーシャワー</t>
  </si>
  <si>
    <t>牧光二</t>
    <rPh sb="0" eb="3">
      <t>マキコウジ</t>
    </rPh>
    <phoneticPr fontId="8"/>
  </si>
  <si>
    <t>ディアアドマイヤ</t>
  </si>
  <si>
    <t>馬場幸夫</t>
    <rPh sb="0" eb="2">
      <t>ババ</t>
    </rPh>
    <rPh sb="2" eb="4">
      <t>ユキオ</t>
    </rPh>
    <phoneticPr fontId="8"/>
  </si>
  <si>
    <t>フォルトファーレン</t>
  </si>
  <si>
    <t>クリソプレーズ</t>
  </si>
  <si>
    <t>サトノシーザー</t>
  </si>
  <si>
    <t>ウィルダネスストーム</t>
  </si>
  <si>
    <t>里見治</t>
    <rPh sb="0" eb="3">
      <t>サト</t>
    </rPh>
    <phoneticPr fontId="8"/>
  </si>
  <si>
    <t>サウンドガリレオ</t>
  </si>
  <si>
    <t>ハシルジョウオー</t>
  </si>
  <si>
    <t>増田雄一</t>
    <rPh sb="0" eb="2">
      <t>マスダ</t>
    </rPh>
    <rPh sb="2" eb="4">
      <t>ユウイチ</t>
    </rPh>
    <phoneticPr fontId="8"/>
  </si>
  <si>
    <t>大曲牧場</t>
    <rPh sb="0" eb="4">
      <t>オオマガリボクジョウ</t>
    </rPh>
    <phoneticPr fontId="8"/>
  </si>
  <si>
    <t>松山牧場</t>
    <rPh sb="0" eb="4">
      <t>マツヤマボクジョウ</t>
    </rPh>
    <phoneticPr fontId="8"/>
  </si>
  <si>
    <t>スピルバーグ</t>
  </si>
  <si>
    <t>山本英俊</t>
    <rPh sb="0" eb="2">
      <t>ヤマモト</t>
    </rPh>
    <rPh sb="2" eb="4">
      <t>ヒデトシ</t>
    </rPh>
    <phoneticPr fontId="8"/>
  </si>
  <si>
    <t>トーセンホマレボシ</t>
  </si>
  <si>
    <t>池江泰寿</t>
    <rPh sb="0" eb="4">
      <t>イ</t>
    </rPh>
    <phoneticPr fontId="8"/>
  </si>
  <si>
    <t>島川隆哉</t>
    <rPh sb="0" eb="4">
      <t>シマ</t>
    </rPh>
    <phoneticPr fontId="8"/>
  </si>
  <si>
    <t>エーシンエムディー</t>
  </si>
  <si>
    <t>大久保龍志</t>
    <rPh sb="0" eb="5">
      <t>オオクボ</t>
    </rPh>
    <phoneticPr fontId="8"/>
  </si>
  <si>
    <t>エイシンルーデンス</t>
  </si>
  <si>
    <t>栄進堂</t>
    <rPh sb="0" eb="2">
      <t>エイシン</t>
    </rPh>
    <rPh sb="2" eb="3">
      <t>ドウ</t>
    </rPh>
    <phoneticPr fontId="8"/>
  </si>
  <si>
    <t>プレレフア</t>
  </si>
  <si>
    <t>ダノンオリエント</t>
  </si>
  <si>
    <t>オメガマイトガイ</t>
  </si>
  <si>
    <t>Manduro</t>
  </si>
  <si>
    <t>パイタ</t>
  </si>
  <si>
    <t>原礼子</t>
    <rPh sb="0" eb="3">
      <t>ハラレイコ</t>
    </rPh>
    <phoneticPr fontId="8"/>
  </si>
  <si>
    <t>モンテエクリプス</t>
  </si>
  <si>
    <t>毛利喜昭</t>
    <rPh sb="0" eb="2">
      <t>モウリ</t>
    </rPh>
    <rPh sb="2" eb="4">
      <t>ヨシアキ</t>
    </rPh>
    <phoneticPr fontId="8"/>
  </si>
  <si>
    <t>ゲンテン</t>
  </si>
  <si>
    <t>矢作芳人</t>
    <rPh sb="0" eb="4">
      <t>ヤハギ</t>
    </rPh>
    <phoneticPr fontId="8"/>
  </si>
  <si>
    <t>Bernardini</t>
  </si>
  <si>
    <t>Miss Terrible</t>
  </si>
  <si>
    <t>林正道</t>
    <rPh sb="0" eb="1">
      <t>ハヤシ</t>
    </rPh>
    <rPh sb="1" eb="3">
      <t>マサミチ</t>
    </rPh>
    <phoneticPr fontId="8"/>
  </si>
  <si>
    <t>Carol Hammersmith</t>
  </si>
  <si>
    <t>パストフォリア</t>
  </si>
  <si>
    <t>藤沢和雄</t>
    <rPh sb="0" eb="4">
      <t>フジ</t>
    </rPh>
    <phoneticPr fontId="8"/>
  </si>
  <si>
    <t>ハッピーパス</t>
  </si>
  <si>
    <t>エイトビート</t>
  </si>
  <si>
    <t>宮本博</t>
    <rPh sb="0" eb="2">
      <t>ミヤモト</t>
    </rPh>
    <rPh sb="2" eb="3">
      <t>ヒロシ</t>
    </rPh>
    <phoneticPr fontId="8"/>
  </si>
  <si>
    <t>ドレスコード</t>
  </si>
  <si>
    <t>前田晋二</t>
    <rPh sb="0" eb="4">
      <t>マエダシンジ</t>
    </rPh>
    <phoneticPr fontId="8"/>
  </si>
  <si>
    <t>光生牧場</t>
    <rPh sb="0" eb="2">
      <t>ミツオ</t>
    </rPh>
    <rPh sb="2" eb="4">
      <t>ボクジョウ</t>
    </rPh>
    <phoneticPr fontId="8"/>
  </si>
  <si>
    <t>エックスマーク</t>
  </si>
  <si>
    <t>ショアー</t>
  </si>
  <si>
    <t>角居勝彦</t>
    <rPh sb="0" eb="4">
      <t>ス</t>
    </rPh>
    <phoneticPr fontId="8"/>
  </si>
  <si>
    <t>クローチェ</t>
  </si>
  <si>
    <t>橋田満</t>
    <rPh sb="0" eb="3">
      <t>ハシダミツル</t>
    </rPh>
    <phoneticPr fontId="8"/>
  </si>
  <si>
    <t>クルソラ</t>
  </si>
  <si>
    <t>フォントルロイ</t>
  </si>
  <si>
    <t>村山明</t>
    <rPh sb="0" eb="3">
      <t>ムラヤマアキラ</t>
    </rPh>
    <phoneticPr fontId="8"/>
  </si>
  <si>
    <t>大林一彦</t>
    <rPh sb="0" eb="4">
      <t>オオバヤシカズヒコ</t>
    </rPh>
    <phoneticPr fontId="8"/>
  </si>
  <si>
    <t>スマイルゲート</t>
  </si>
  <si>
    <t>上水牧場</t>
    <rPh sb="0" eb="2">
      <t>ジョウスイ</t>
    </rPh>
    <rPh sb="2" eb="4">
      <t>ボクジョウ</t>
    </rPh>
    <phoneticPr fontId="8"/>
  </si>
  <si>
    <t>オリーブジュエル</t>
  </si>
  <si>
    <t>エーシングリフォン</t>
  </si>
  <si>
    <t>坂口正則</t>
    <rPh sb="0" eb="2">
      <t>サカグチ</t>
    </rPh>
    <rPh sb="2" eb="4">
      <t>マサノリ</t>
    </rPh>
    <phoneticPr fontId="8"/>
  </si>
  <si>
    <t>Wind Flow</t>
  </si>
  <si>
    <t>Indian Charlie</t>
  </si>
  <si>
    <t>Colts and Fillies Investments LLC</t>
  </si>
  <si>
    <t>トウショウジュピタ</t>
  </si>
  <si>
    <t>鶴留明雄</t>
    <rPh sb="0" eb="2">
      <t>ツルトメ</t>
    </rPh>
    <rPh sb="2" eb="4">
      <t>アキオ</t>
    </rPh>
    <phoneticPr fontId="8"/>
  </si>
  <si>
    <t>シリウストウショウ</t>
  </si>
  <si>
    <t>トウショウ産業</t>
    <rPh sb="5" eb="7">
      <t>サンギョウ</t>
    </rPh>
    <phoneticPr fontId="8"/>
  </si>
  <si>
    <t>トウショウ産業株式会社トウショウ牧場</t>
    <rPh sb="5" eb="7">
      <t>サンギョウ</t>
    </rPh>
    <rPh sb="7" eb="11">
      <t>カブシキガイシャ</t>
    </rPh>
    <rPh sb="16" eb="18">
      <t>ボクジョウ</t>
    </rPh>
    <phoneticPr fontId="8"/>
  </si>
  <si>
    <t>ボルボレッタ</t>
  </si>
  <si>
    <t>マイネヴォヤージ</t>
  </si>
  <si>
    <t>Teofilo</t>
  </si>
  <si>
    <t>Hambye</t>
  </si>
  <si>
    <t>Curtasse S A S</t>
  </si>
  <si>
    <t>みどり牧場</t>
    <rPh sb="3" eb="5">
      <t>ボクジョウ</t>
    </rPh>
    <phoneticPr fontId="8"/>
  </si>
  <si>
    <t>ダノンムーン</t>
  </si>
  <si>
    <t>藤原英昭</t>
    <rPh sb="0" eb="4">
      <t>フジワラ</t>
    </rPh>
    <phoneticPr fontId="8"/>
  </si>
  <si>
    <t>デアリングプライド</t>
  </si>
  <si>
    <t>デアリングダンジグ</t>
  </si>
  <si>
    <t>コーダリー</t>
  </si>
  <si>
    <t>橋口弘次郎</t>
    <rPh sb="0" eb="5">
      <t>ハシグチコウジロウ</t>
    </rPh>
    <phoneticPr fontId="8"/>
  </si>
  <si>
    <t>エキストラエンド</t>
  </si>
  <si>
    <t>角居勝彦</t>
    <rPh sb="0" eb="4">
      <t>スミ</t>
    </rPh>
    <phoneticPr fontId="8"/>
  </si>
  <si>
    <t>ファンタビュラス</t>
  </si>
  <si>
    <t>エフィシェントフロンティア</t>
  </si>
  <si>
    <t>松浦牧場</t>
    <rPh sb="0" eb="2">
      <t>マツウラ</t>
    </rPh>
    <rPh sb="2" eb="4">
      <t>ボクジョウ</t>
    </rPh>
    <phoneticPr fontId="8"/>
  </si>
  <si>
    <t>アドマイヤバラード</t>
  </si>
  <si>
    <t>サイレントクロップ</t>
  </si>
  <si>
    <t>レイナデアブリル</t>
  </si>
  <si>
    <t>小島茂之</t>
    <rPh sb="0" eb="4">
      <t>コジマシゲユキ</t>
    </rPh>
    <phoneticPr fontId="8"/>
  </si>
  <si>
    <t>丸山担</t>
    <rPh sb="0" eb="2">
      <t>マルヤマ</t>
    </rPh>
    <rPh sb="2" eb="3">
      <t>カツ</t>
    </rPh>
    <phoneticPr fontId="8"/>
  </si>
  <si>
    <t>ファビラスタイム</t>
  </si>
  <si>
    <t>長浜博之</t>
    <rPh sb="0" eb="2">
      <t>ナガハマ</t>
    </rPh>
    <rPh sb="2" eb="4">
      <t>ヒロユキ</t>
    </rPh>
    <phoneticPr fontId="8"/>
  </si>
  <si>
    <t>吉田和子</t>
    <rPh sb="0" eb="4">
      <t>ヨシダカズコ</t>
    </rPh>
    <phoneticPr fontId="8"/>
  </si>
  <si>
    <t>テーオーフェアリー</t>
  </si>
  <si>
    <t>岡田稲男</t>
    <rPh sb="0" eb="4">
      <t>オカダイナオ</t>
    </rPh>
    <phoneticPr fontId="8"/>
  </si>
  <si>
    <t>小笹公也</t>
    <rPh sb="0" eb="2">
      <t>オササ</t>
    </rPh>
    <rPh sb="2" eb="4">
      <t>キミヤ</t>
    </rPh>
    <phoneticPr fontId="8"/>
  </si>
  <si>
    <t>三嶋牧場</t>
    <rPh sb="0" eb="2">
      <t>ミシマ</t>
    </rPh>
    <rPh sb="2" eb="4">
      <t>ボクジョウ</t>
    </rPh>
    <phoneticPr fontId="8"/>
  </si>
  <si>
    <t>むぎむぎ</t>
  </si>
  <si>
    <t>ダノンドリーム</t>
  </si>
  <si>
    <t>オールザウェイベイビー</t>
  </si>
  <si>
    <t>トーセンシーザー</t>
  </si>
  <si>
    <t>加藤征弘</t>
    <rPh sb="0" eb="4">
      <t>カトウマサヒロ</t>
    </rPh>
    <phoneticPr fontId="8"/>
  </si>
  <si>
    <t>ジュエルトウショウ</t>
  </si>
  <si>
    <t>スイープトウショウ</t>
  </si>
  <si>
    <t>マイネエカテリーナ</t>
  </si>
  <si>
    <t>稲葉隆一</t>
    <rPh sb="0" eb="2">
      <t>イナバ</t>
    </rPh>
    <rPh sb="2" eb="4">
      <t>リュウイチ</t>
    </rPh>
    <phoneticPr fontId="8"/>
  </si>
  <si>
    <t>ミーシャレヴュー</t>
  </si>
  <si>
    <t>ネームヴァリュー</t>
  </si>
  <si>
    <t>飛野牧場</t>
    <rPh sb="0" eb="2">
      <t>Hiンo</t>
    </rPh>
    <rPh sb="2" eb="4">
      <t>ボクジョウ</t>
    </rPh>
    <phoneticPr fontId="8"/>
  </si>
  <si>
    <t>リュウシンアクシス</t>
  </si>
  <si>
    <t>ラグレスロマニー</t>
  </si>
  <si>
    <t>ダイヤモンドファーム</t>
  </si>
  <si>
    <t>ビッグビート</t>
  </si>
  <si>
    <t>テストマッチ</t>
  </si>
  <si>
    <t>近藤英子</t>
    <rPh sb="0" eb="4">
      <t>コンドウ</t>
    </rPh>
    <phoneticPr fontId="8"/>
  </si>
  <si>
    <t>マイネエミリー</t>
  </si>
  <si>
    <t>武藤善則</t>
    <rPh sb="0" eb="2">
      <t>ムトウ</t>
    </rPh>
    <rPh sb="2" eb="4">
      <t>ヨシノリ</t>
    </rPh>
    <phoneticPr fontId="8"/>
  </si>
  <si>
    <t>ベストオブベスト</t>
  </si>
  <si>
    <t>沖芳夫</t>
    <rPh sb="0" eb="1">
      <t>オキ</t>
    </rPh>
    <rPh sb="1" eb="3">
      <t>ヨシオ</t>
    </rPh>
    <phoneticPr fontId="8"/>
  </si>
  <si>
    <t>吉田勝己</t>
    <rPh sb="0" eb="4">
      <t>ヨシダカツミ</t>
    </rPh>
    <phoneticPr fontId="8"/>
  </si>
  <si>
    <t>村山牧場</t>
    <rPh sb="0" eb="4">
      <t>ムラヤマボクジョウ</t>
    </rPh>
    <phoneticPr fontId="8"/>
  </si>
  <si>
    <t>マトゥラー</t>
  </si>
  <si>
    <t>グランデッツァ</t>
  </si>
  <si>
    <t>平田修</t>
    <rPh sb="0" eb="3">
      <t>ヒラタ</t>
    </rPh>
    <phoneticPr fontId="8"/>
  </si>
  <si>
    <t>モルトフェリーチェ</t>
  </si>
  <si>
    <t>社台レースホース</t>
    <rPh sb="0" eb="2">
      <t>シャダイ</t>
    </rPh>
    <phoneticPr fontId="8"/>
  </si>
  <si>
    <t>アワーグラス</t>
  </si>
  <si>
    <t>ザグレース</t>
  </si>
  <si>
    <t>社台レースホース</t>
    <rPh sb="0" eb="8">
      <t>シャ</t>
    </rPh>
    <phoneticPr fontId="8"/>
  </si>
  <si>
    <t>ロジサンデー</t>
  </si>
  <si>
    <t>古賀慎明</t>
    <rPh sb="0" eb="2">
      <t>コガ</t>
    </rPh>
    <rPh sb="2" eb="4">
      <t>シンメイ</t>
    </rPh>
    <phoneticPr fontId="8"/>
  </si>
  <si>
    <t>マイネノエル</t>
  </si>
  <si>
    <t>久米田正明</t>
    <rPh sb="0" eb="3">
      <t>クメタ</t>
    </rPh>
    <rPh sb="3" eb="5">
      <t>マサアキ</t>
    </rPh>
    <phoneticPr fontId="8"/>
  </si>
  <si>
    <t>田中裕之</t>
    <rPh sb="0" eb="2">
      <t>タナカ</t>
    </rPh>
    <rPh sb="2" eb="4">
      <t>ヒロユキ</t>
    </rPh>
    <phoneticPr fontId="8"/>
  </si>
  <si>
    <t>レッドグルーヴァー</t>
  </si>
  <si>
    <t>Any Given Saturday</t>
  </si>
  <si>
    <t>Wake up Kiss</t>
  </si>
  <si>
    <t>東京ホースレーシング</t>
    <rPh sb="0" eb="2">
      <t>トウキョウ</t>
    </rPh>
    <phoneticPr fontId="8"/>
  </si>
  <si>
    <t>Edition Farm</t>
  </si>
  <si>
    <t>ミチャエル</t>
  </si>
  <si>
    <t>Summertime Val</t>
  </si>
  <si>
    <t>陳偉殷</t>
  </si>
  <si>
    <t>オリオンファーム</t>
  </si>
  <si>
    <t>マイネカメリア</t>
  </si>
  <si>
    <t>国枝栄</t>
    <rPh sb="0" eb="3">
      <t>クニエ</t>
    </rPh>
    <phoneticPr fontId="8"/>
  </si>
  <si>
    <t>ダイワマッジョーレ</t>
  </si>
  <si>
    <t>大城敬三</t>
    <rPh sb="0" eb="4">
      <t>オオシロ</t>
    </rPh>
    <phoneticPr fontId="8"/>
  </si>
  <si>
    <t>ID</t>
    <phoneticPr fontId="3"/>
  </si>
  <si>
    <t>PO</t>
    <phoneticPr fontId="6"/>
  </si>
  <si>
    <t>所属</t>
    <rPh sb="0" eb="2">
      <t>ショゾク</t>
    </rPh>
    <phoneticPr fontId="6"/>
  </si>
  <si>
    <t>2011-2012</t>
  </si>
  <si>
    <t>西原牧場</t>
    <rPh sb="0" eb="4">
      <t>ニシハラボクジョウ</t>
    </rPh>
    <phoneticPr fontId="4"/>
  </si>
  <si>
    <t>播磨牧場</t>
    <rPh sb="0" eb="4">
      <t>ハリマボクジョウ</t>
    </rPh>
    <phoneticPr fontId="4"/>
  </si>
  <si>
    <t>村山牧場</t>
    <rPh sb="0" eb="4">
      <t>ムラヤマボクジョウ</t>
    </rPh>
    <phoneticPr fontId="4"/>
  </si>
  <si>
    <t>阪神</t>
    <rPh sb="0" eb="2">
      <t>ハンシン</t>
    </rPh>
    <phoneticPr fontId="4"/>
  </si>
  <si>
    <t>藤田牧場</t>
    <rPh sb="0" eb="4">
      <t>フジタボクジョウ</t>
    </rPh>
    <phoneticPr fontId="4"/>
  </si>
  <si>
    <t>福石牧場</t>
    <rPh sb="0" eb="4">
      <t>フクイシボクジョウ</t>
    </rPh>
    <phoneticPr fontId="4"/>
  </si>
  <si>
    <t>松山牧場</t>
    <rPh sb="0" eb="4">
      <t>マツヤマボクジョウ</t>
    </rPh>
    <phoneticPr fontId="4"/>
  </si>
  <si>
    <t>心平牧場</t>
    <rPh sb="0" eb="4">
      <t>シンペイボクジョウ</t>
    </rPh>
    <phoneticPr fontId="4"/>
  </si>
  <si>
    <t>ローズヘレン</t>
    <phoneticPr fontId="3"/>
  </si>
  <si>
    <t>黒川信男</t>
    <rPh sb="0" eb="2">
      <t>クロカワ</t>
    </rPh>
    <rPh sb="2" eb="4">
      <t>ノブオ</t>
    </rPh>
    <phoneticPr fontId="3"/>
  </si>
  <si>
    <t>松平牧場</t>
    <rPh sb="0" eb="4">
      <t>マツダイラボクジョウ</t>
    </rPh>
    <phoneticPr fontId="3"/>
  </si>
  <si>
    <t>平野三郎</t>
    <rPh sb="0" eb="2">
      <t>ヒラノ</t>
    </rPh>
    <rPh sb="2" eb="4">
      <t>サブロウ</t>
    </rPh>
    <phoneticPr fontId="3"/>
  </si>
  <si>
    <t>John R. Gaines Thoroughbreds LLC</t>
    <phoneticPr fontId="3"/>
  </si>
  <si>
    <t>水戸眞知子</t>
    <rPh sb="0" eb="2">
      <t>ミト</t>
    </rPh>
    <rPh sb="2" eb="3">
      <t>マチコ</t>
    </rPh>
    <rPh sb="3" eb="4">
      <t>シ</t>
    </rPh>
    <rPh sb="4" eb="5">
      <t>コドモ</t>
    </rPh>
    <phoneticPr fontId="3"/>
  </si>
  <si>
    <t>槇本牧場</t>
    <rPh sb="0" eb="1">
      <t>マキ</t>
    </rPh>
    <rPh sb="1" eb="2">
      <t>モト</t>
    </rPh>
    <rPh sb="2" eb="4">
      <t>ボクジョウ</t>
    </rPh>
    <phoneticPr fontId="3"/>
  </si>
  <si>
    <t>高嶋哲</t>
    <rPh sb="0" eb="2">
      <t>タカシマ</t>
    </rPh>
    <rPh sb="2" eb="3">
      <t>テツ</t>
    </rPh>
    <phoneticPr fontId="3"/>
  </si>
  <si>
    <t>タニグチ牧場</t>
    <rPh sb="4" eb="6">
      <t>ボクジョウ</t>
    </rPh>
    <phoneticPr fontId="3"/>
  </si>
  <si>
    <t>岸和田グランドホール</t>
    <rPh sb="0" eb="3">
      <t>キシワダ</t>
    </rPh>
    <phoneticPr fontId="3"/>
  </si>
  <si>
    <t>浦河日成牧場</t>
    <rPh sb="0" eb="2">
      <t>ウラカワ</t>
    </rPh>
    <rPh sb="2" eb="4">
      <t>ニッセイ</t>
    </rPh>
    <rPh sb="4" eb="6">
      <t>ボクジョウ</t>
    </rPh>
    <phoneticPr fontId="3"/>
  </si>
  <si>
    <t>山本哲二</t>
    <rPh sb="0" eb="2">
      <t>ヤマモト</t>
    </rPh>
    <rPh sb="2" eb="4">
      <t>テツジ</t>
    </rPh>
    <phoneticPr fontId="3"/>
  </si>
  <si>
    <t>村上雅規</t>
    <rPh sb="0" eb="2">
      <t>ムラカミ</t>
    </rPh>
    <rPh sb="2" eb="3">
      <t>マサシ</t>
    </rPh>
    <rPh sb="3" eb="4">
      <t>ジョウギ</t>
    </rPh>
    <phoneticPr fontId="3"/>
  </si>
  <si>
    <t>ノースヒルズマネジメント</t>
    <phoneticPr fontId="3"/>
  </si>
  <si>
    <t>北星村田牧場</t>
    <rPh sb="0" eb="2">
      <t>キタホシ</t>
    </rPh>
    <rPh sb="2" eb="3">
      <t>ムラ</t>
    </rPh>
    <rPh sb="3" eb="4">
      <t>タ</t>
    </rPh>
    <rPh sb="4" eb="6">
      <t>ボクジョウ</t>
    </rPh>
    <phoneticPr fontId="3"/>
  </si>
  <si>
    <t>横瀬兼二</t>
    <rPh sb="0" eb="2">
      <t>ヨコセ</t>
    </rPh>
    <rPh sb="2" eb="3">
      <t>ケン</t>
    </rPh>
    <rPh sb="3" eb="4">
      <t>ニ</t>
    </rPh>
    <phoneticPr fontId="3"/>
  </si>
  <si>
    <t>守矢牧場</t>
    <rPh sb="0" eb="1">
      <t>モリヤ</t>
    </rPh>
    <rPh sb="1" eb="2">
      <t>ヤ</t>
    </rPh>
    <rPh sb="2" eb="4">
      <t>ボクジョウ</t>
    </rPh>
    <phoneticPr fontId="3"/>
  </si>
  <si>
    <t>柏木務</t>
    <rPh sb="0" eb="2">
      <t>カシワギ</t>
    </rPh>
    <rPh sb="2" eb="3">
      <t>ツトム</t>
    </rPh>
    <phoneticPr fontId="3"/>
  </si>
  <si>
    <t>むぎ</t>
  </si>
  <si>
    <t>播磨牧場</t>
    <rPh sb="0" eb="4">
      <t>ハリマボクジョウ</t>
    </rPh>
    <phoneticPr fontId="1"/>
  </si>
  <si>
    <t>阪神</t>
    <rPh sb="0" eb="2">
      <t>ハンシン</t>
    </rPh>
    <phoneticPr fontId="1"/>
  </si>
  <si>
    <t>村山牧場</t>
    <rPh sb="0" eb="4">
      <t>ムラヤマボクジョウ</t>
    </rPh>
    <phoneticPr fontId="1"/>
  </si>
  <si>
    <t>藤田牧場</t>
    <rPh sb="0" eb="4">
      <t>フジタボクジョウ</t>
    </rPh>
    <phoneticPr fontId="1"/>
  </si>
  <si>
    <t>健太郎牧場</t>
    <rPh sb="0" eb="5">
      <t>ケンタロウボクジョウ</t>
    </rPh>
    <phoneticPr fontId="1"/>
  </si>
  <si>
    <t>心平牧場</t>
    <rPh sb="0" eb="4">
      <t>シンペイボクジョウ</t>
    </rPh>
    <phoneticPr fontId="1"/>
  </si>
  <si>
    <t>みどり牧場</t>
    <rPh sb="3" eb="5">
      <t>ボクジョウ</t>
    </rPh>
    <phoneticPr fontId="1"/>
  </si>
  <si>
    <t>光生牧場</t>
    <rPh sb="0" eb="4">
      <t>ミツオボクジョウ</t>
    </rPh>
    <phoneticPr fontId="1"/>
  </si>
  <si>
    <t>2012-2013</t>
    <phoneticPr fontId="3"/>
  </si>
  <si>
    <t>アドマイヤキンカク</t>
  </si>
  <si>
    <t>牡</t>
    <rPh sb="0" eb="1">
      <t>ボ</t>
    </rPh>
    <phoneticPr fontId="2"/>
  </si>
  <si>
    <t>栗東</t>
    <rPh sb="0" eb="2">
      <t>リットウ</t>
    </rPh>
    <phoneticPr fontId="2"/>
  </si>
  <si>
    <t>友道康夫</t>
    <rPh sb="0" eb="2">
      <t>トモミチ</t>
    </rPh>
    <rPh sb="2" eb="4">
      <t>ヤスオ</t>
    </rPh>
    <phoneticPr fontId="2"/>
  </si>
  <si>
    <t>ソニックグルーヴ</t>
  </si>
  <si>
    <t>近藤利一</t>
    <rPh sb="0" eb="4">
      <t>コンドウリイチ</t>
    </rPh>
    <phoneticPr fontId="2"/>
  </si>
  <si>
    <t>アルテミスハート</t>
  </si>
  <si>
    <t>牝</t>
    <rPh sb="0" eb="1">
      <t>ヒン</t>
    </rPh>
    <phoneticPr fontId="2"/>
  </si>
  <si>
    <t>藤原英昭</t>
  </si>
  <si>
    <t>社台レースホース</t>
    <rPh sb="0" eb="2">
      <t>シャダイ</t>
    </rPh>
    <phoneticPr fontId="2"/>
  </si>
  <si>
    <t>社台ファーム</t>
    <rPh sb="0" eb="2">
      <t>シャダイ</t>
    </rPh>
    <phoneticPr fontId="2"/>
  </si>
  <si>
    <t>オレアリア</t>
  </si>
  <si>
    <t>石坂正</t>
    <rPh sb="0" eb="3">
      <t>イシザカタダシ</t>
    </rPh>
    <phoneticPr fontId="2"/>
  </si>
  <si>
    <t>ブルーメンブラット</t>
  </si>
  <si>
    <t>ファミーユ</t>
  </si>
  <si>
    <t>美浦</t>
    <rPh sb="0" eb="2">
      <t>ミホ</t>
    </rPh>
    <phoneticPr fontId="2"/>
  </si>
  <si>
    <t>戸田博文</t>
    <rPh sb="0" eb="2">
      <t>トダ</t>
    </rPh>
    <rPh sb="2" eb="4">
      <t>ヒロフミ</t>
    </rPh>
    <phoneticPr fontId="2"/>
  </si>
  <si>
    <t>チチカステナンゴ</t>
  </si>
  <si>
    <t>キストゥヘヴン</t>
  </si>
  <si>
    <t>吉田和子</t>
    <rPh sb="0" eb="4">
      <t>ヨシダカズコ</t>
    </rPh>
    <phoneticPr fontId="2"/>
  </si>
  <si>
    <t>社台コーポレーション白老ファーム</t>
  </si>
  <si>
    <t>コナブリュワーズ</t>
  </si>
  <si>
    <t>平田修</t>
    <rPh sb="0" eb="3">
      <t>ヒラタオサム</t>
    </rPh>
    <phoneticPr fontId="2"/>
  </si>
  <si>
    <t>アンブロワーズ</t>
  </si>
  <si>
    <t>ハイヤーゾーン</t>
  </si>
  <si>
    <t>テイクミーハイヤー</t>
  </si>
  <si>
    <t>追分ファーム</t>
    <rPh sb="0" eb="2">
      <t>オイワケ</t>
    </rPh>
    <phoneticPr fontId="2"/>
  </si>
  <si>
    <t>スクワドロン</t>
  </si>
  <si>
    <t>橋口弘次郎</t>
    <rPh sb="0" eb="5">
      <t>ハシグチコウジロウ</t>
    </rPh>
    <phoneticPr fontId="2"/>
  </si>
  <si>
    <t>レッドマニッシュ</t>
  </si>
  <si>
    <t>国枝栄</t>
    <rPh sb="0" eb="3">
      <t>クニエダサカエ</t>
    </rPh>
    <phoneticPr fontId="2"/>
  </si>
  <si>
    <t>東京ホースレーシング</t>
    <rPh sb="0" eb="2">
      <t>トウキョウ</t>
    </rPh>
    <phoneticPr fontId="2"/>
  </si>
  <si>
    <t>サトノプレステージ</t>
  </si>
  <si>
    <t>ディメンティカタ</t>
  </si>
  <si>
    <t>里見治</t>
    <rPh sb="0" eb="2">
      <t>サトミ</t>
    </rPh>
    <rPh sb="2" eb="3">
      <t>オサム</t>
    </rPh>
    <phoneticPr fontId="2"/>
  </si>
  <si>
    <t>アドマイヤキンボシ</t>
  </si>
  <si>
    <t>橋田満</t>
    <rPh sb="0" eb="2">
      <t>ハシダ</t>
    </rPh>
    <rPh sb="2" eb="3">
      <t>ミツル</t>
    </rPh>
    <phoneticPr fontId="2"/>
  </si>
  <si>
    <t>リグヴェーダ</t>
  </si>
  <si>
    <t>池江泰寿</t>
    <rPh sb="0" eb="2">
      <t>イケエ</t>
    </rPh>
    <rPh sb="2" eb="4">
      <t>ヤストシ</t>
    </rPh>
    <phoneticPr fontId="2"/>
  </si>
  <si>
    <t>社台レースホース</t>
    <rPh sb="0" eb="8">
      <t>シャダイ</t>
    </rPh>
    <phoneticPr fontId="2"/>
  </si>
  <si>
    <t>シェーンメーア</t>
  </si>
  <si>
    <t>藤沢和雄</t>
    <rPh sb="0" eb="4">
      <t>フジサワカズオ</t>
    </rPh>
    <phoneticPr fontId="2"/>
  </si>
  <si>
    <t>Arch</t>
  </si>
  <si>
    <t>Chatham</t>
  </si>
  <si>
    <t>窪田康志</t>
    <rPh sb="0" eb="2">
      <t>クボタ</t>
    </rPh>
    <rPh sb="2" eb="4">
      <t>ヤスシ</t>
    </rPh>
    <phoneticPr fontId="2"/>
  </si>
  <si>
    <t>Stone Farm</t>
  </si>
  <si>
    <t>スイートメドゥーサ</t>
  </si>
  <si>
    <t>松元茂樹</t>
    <rPh sb="0" eb="2">
      <t>マツモト</t>
    </rPh>
    <rPh sb="2" eb="4">
      <t>シゲキ</t>
    </rPh>
    <phoneticPr fontId="2"/>
  </si>
  <si>
    <t>ローブデコルテ</t>
  </si>
  <si>
    <t>ローザズカレッジ</t>
  </si>
  <si>
    <t>ローザロバータ</t>
  </si>
  <si>
    <t>ロジヒット</t>
  </si>
  <si>
    <t>古賀慎明</t>
  </si>
  <si>
    <t>ヒットザボード</t>
  </si>
  <si>
    <t>久米田正明</t>
    <rPh sb="0" eb="3">
      <t>クメダ</t>
    </rPh>
    <rPh sb="3" eb="5">
      <t>マサアキ</t>
    </rPh>
    <phoneticPr fontId="2"/>
  </si>
  <si>
    <t>井高牧場</t>
    <rPh sb="0" eb="4">
      <t>イダカボクジョウ</t>
    </rPh>
    <phoneticPr fontId="2"/>
  </si>
  <si>
    <t>ディアデラマドレ</t>
  </si>
  <si>
    <t>角居勝彦</t>
    <rPh sb="0" eb="2">
      <t>スミイ</t>
    </rPh>
    <rPh sb="2" eb="4">
      <t>カツヒコ</t>
    </rPh>
    <phoneticPr fontId="2"/>
  </si>
  <si>
    <t>レッドジャイヴ</t>
  </si>
  <si>
    <t>マンボスルー</t>
  </si>
  <si>
    <t>エーシンセノーテ</t>
  </si>
  <si>
    <t>坂口正則</t>
    <rPh sb="0" eb="2">
      <t>サカグチ</t>
    </rPh>
    <rPh sb="2" eb="4">
      <t>マサノリ</t>
    </rPh>
    <phoneticPr fontId="2"/>
  </si>
  <si>
    <t>栄進堂</t>
    <rPh sb="0" eb="2">
      <t>エイシン</t>
    </rPh>
    <rPh sb="2" eb="3">
      <t>ドウ</t>
    </rPh>
    <phoneticPr fontId="2"/>
  </si>
  <si>
    <t>小島牧場</t>
    <rPh sb="0" eb="4">
      <t>コジマボクジョウ</t>
    </rPh>
    <phoneticPr fontId="2"/>
  </si>
  <si>
    <t>ラトーナ</t>
  </si>
  <si>
    <t>矢作芳人</t>
  </si>
  <si>
    <t>Dansili</t>
  </si>
  <si>
    <t>レト２</t>
  </si>
  <si>
    <t>ザッツトライアンフ</t>
  </si>
  <si>
    <t>バロネッセ</t>
  </si>
  <si>
    <t>桑畑隆信</t>
    <rPh sb="0" eb="2">
      <t>クワバタ</t>
    </rPh>
    <rPh sb="2" eb="4">
      <t>タカノブ</t>
    </rPh>
    <phoneticPr fontId="2"/>
  </si>
  <si>
    <t>松浦牧場</t>
    <rPh sb="0" eb="2">
      <t>マツウラ</t>
    </rPh>
    <rPh sb="2" eb="4">
      <t>ボクジョウ</t>
    </rPh>
    <phoneticPr fontId="2"/>
  </si>
  <si>
    <t>牡</t>
  </si>
  <si>
    <t>堀宣行</t>
    <rPh sb="0" eb="2">
      <t>ホリノブユキ</t>
    </rPh>
    <rPh sb="2" eb="3">
      <t>イ</t>
    </rPh>
    <phoneticPr fontId="2"/>
  </si>
  <si>
    <t>ダイワレーヌ</t>
  </si>
  <si>
    <t>チチカステナンド</t>
  </si>
  <si>
    <t>ダイワスカーレット</t>
  </si>
  <si>
    <t>大城敬三</t>
  </si>
  <si>
    <t>社台ファーム</t>
  </si>
  <si>
    <t>アウォーディー</t>
  </si>
  <si>
    <t>松永幹夫</t>
    <rPh sb="0" eb="2">
      <t>マツナガ</t>
    </rPh>
    <rPh sb="2" eb="4">
      <t>ミキオ</t>
    </rPh>
    <phoneticPr fontId="2"/>
  </si>
  <si>
    <t>前田幸治</t>
    <rPh sb="0" eb="2">
      <t>マエダ</t>
    </rPh>
    <rPh sb="2" eb="4">
      <t>コウジ</t>
    </rPh>
    <phoneticPr fontId="2"/>
  </si>
  <si>
    <t>ラカ</t>
  </si>
  <si>
    <t>松田博資</t>
    <rPh sb="0" eb="2">
      <t>マツダ</t>
    </rPh>
    <rPh sb="2" eb="3">
      <t>ヒロシ</t>
    </rPh>
    <rPh sb="3" eb="4">
      <t>シリョウ</t>
    </rPh>
    <phoneticPr fontId="2"/>
  </si>
  <si>
    <t>アドマイヤツヨシ</t>
  </si>
  <si>
    <t>タイムフェアレディ</t>
  </si>
  <si>
    <t>近藤利一</t>
  </si>
  <si>
    <t>新冠橋本牧場</t>
  </si>
  <si>
    <t>コメットシーカー</t>
  </si>
  <si>
    <t>ガヴィオラ</t>
  </si>
  <si>
    <t>ホールロッタラヴ</t>
  </si>
  <si>
    <t>吉田勝己</t>
  </si>
  <si>
    <t>ゴダール</t>
  </si>
  <si>
    <t>吉田直弘</t>
    <rPh sb="0" eb="2">
      <t>ヨシダ</t>
    </rPh>
    <rPh sb="2" eb="4">
      <t>ナオヒロ</t>
    </rPh>
    <phoneticPr fontId="2"/>
  </si>
  <si>
    <t>金子真人ホールディングス</t>
    <rPh sb="0" eb="4">
      <t>カネコマサト</t>
    </rPh>
    <phoneticPr fontId="2"/>
  </si>
  <si>
    <t>スカーレットポピー</t>
  </si>
  <si>
    <t>田村康仁</t>
    <rPh sb="0" eb="2">
      <t>タムラ</t>
    </rPh>
    <rPh sb="2" eb="4">
      <t>ヤスヒト</t>
    </rPh>
    <phoneticPr fontId="2"/>
  </si>
  <si>
    <t>吉田千津</t>
    <rPh sb="0" eb="2">
      <t>ヨシダ</t>
    </rPh>
    <rPh sb="2" eb="4">
      <t>チヅ</t>
    </rPh>
    <phoneticPr fontId="2"/>
  </si>
  <si>
    <t>ダブルウォー</t>
  </si>
  <si>
    <t>戸田博文</t>
  </si>
  <si>
    <t>リジェネレーション</t>
  </si>
  <si>
    <t>ローゼンガルテン</t>
  </si>
  <si>
    <t>ヘルデンテノール</t>
  </si>
  <si>
    <t>ディーバ</t>
  </si>
  <si>
    <t>社台レースホース</t>
  </si>
  <si>
    <t>トルストイ</t>
  </si>
  <si>
    <t>音無秀孝</t>
    <rPh sb="0" eb="2">
      <t>オトナシ</t>
    </rPh>
    <rPh sb="2" eb="4">
      <t>ヒデタカ</t>
    </rPh>
    <phoneticPr fontId="2"/>
  </si>
  <si>
    <t>近藤英子</t>
    <rPh sb="0" eb="4">
      <t>コンドウエイコ</t>
    </rPh>
    <phoneticPr fontId="2"/>
  </si>
  <si>
    <t>カレンバッドボーイ</t>
  </si>
  <si>
    <t>ロレットチャペル</t>
  </si>
  <si>
    <t>鈴木隆司</t>
    <rPh sb="0" eb="4">
      <t>スズキリュウジ</t>
    </rPh>
    <phoneticPr fontId="2"/>
  </si>
  <si>
    <t>ローズマンブリッジ</t>
  </si>
  <si>
    <t>サミットヴィル</t>
  </si>
  <si>
    <t>アンブリッジローズ</t>
  </si>
  <si>
    <t>クラシックローズ</t>
  </si>
  <si>
    <t>ベステゲシェンク</t>
  </si>
  <si>
    <t>バルトロメオ</t>
  </si>
  <si>
    <t>ケイティープライド</t>
  </si>
  <si>
    <t>角田晃一</t>
  </si>
  <si>
    <t>ケイティーズギフト</t>
  </si>
  <si>
    <t>エルミラドール</t>
  </si>
  <si>
    <t>笹田和秀</t>
    <rPh sb="0" eb="2">
      <t>ササダ</t>
    </rPh>
    <rPh sb="2" eb="4">
      <t>カズヒデ</t>
    </rPh>
    <phoneticPr fontId="2"/>
  </si>
  <si>
    <t>ラストグルーヴ</t>
  </si>
  <si>
    <t>山本英俊</t>
    <rPh sb="0" eb="2">
      <t>ヤマモト</t>
    </rPh>
    <rPh sb="2" eb="4">
      <t>ヒデトシ</t>
    </rPh>
    <phoneticPr fontId="2"/>
  </si>
  <si>
    <t>ワープドライブ</t>
  </si>
  <si>
    <t>久保田貴士</t>
    <rPh sb="0" eb="3">
      <t>クボタ</t>
    </rPh>
    <rPh sb="3" eb="4">
      <t>タカシ</t>
    </rPh>
    <rPh sb="4" eb="5">
      <t>シ</t>
    </rPh>
    <phoneticPr fontId="2"/>
  </si>
  <si>
    <t>ミライエ</t>
  </si>
  <si>
    <t>アドマイヤキラメキ</t>
  </si>
  <si>
    <t>林正道</t>
    <rPh sb="0" eb="3">
      <t>ハヤシマサミチ</t>
    </rPh>
    <phoneticPr fontId="2"/>
  </si>
  <si>
    <t>カーヴィシャス</t>
  </si>
  <si>
    <t>松永幹夫</t>
    <rPh sb="0" eb="4">
      <t>マツナガミキオ</t>
    </rPh>
    <phoneticPr fontId="2"/>
  </si>
  <si>
    <t>エルマンボ</t>
  </si>
  <si>
    <t>レッドエンブレム</t>
  </si>
  <si>
    <t>レッドルーラー</t>
  </si>
  <si>
    <t>アウトシャイン</t>
  </si>
  <si>
    <t>安田隆行</t>
    <rPh sb="0" eb="2">
      <t>ヤスダ</t>
    </rPh>
    <rPh sb="2" eb="4">
      <t>タカユキ</t>
    </rPh>
    <phoneticPr fontId="2"/>
  </si>
  <si>
    <t>ファイアマーシャル</t>
  </si>
  <si>
    <t>国枝栄</t>
    <rPh sb="0" eb="2">
      <t>クニエダ</t>
    </rPh>
    <rPh sb="2" eb="3">
      <t>サカ</t>
    </rPh>
    <phoneticPr fontId="2"/>
  </si>
  <si>
    <t>ブッシュファイヤー</t>
  </si>
  <si>
    <t>ネオウィズダム</t>
  </si>
  <si>
    <t>ゴレラ</t>
  </si>
  <si>
    <t>キズナ</t>
  </si>
  <si>
    <t>佐々木晶三</t>
    <rPh sb="0" eb="3">
      <t>ササキ</t>
    </rPh>
    <rPh sb="3" eb="4">
      <t>アキラ</t>
    </rPh>
    <rPh sb="4" eb="5">
      <t>サン</t>
    </rPh>
    <phoneticPr fontId="2"/>
  </si>
  <si>
    <t>前田晋二</t>
    <rPh sb="0" eb="2">
      <t>マエダ</t>
    </rPh>
    <rPh sb="2" eb="3">
      <t>シンジ</t>
    </rPh>
    <rPh sb="3" eb="4">
      <t>ニ</t>
    </rPh>
    <phoneticPr fontId="2"/>
  </si>
  <si>
    <t>ハッピーモーメント</t>
  </si>
  <si>
    <t>フラムドグロワール</t>
  </si>
  <si>
    <t>藤沢和雄</t>
    <rPh sb="0" eb="2">
      <t>フジサワ</t>
    </rPh>
    <rPh sb="2" eb="4">
      <t>カズオ</t>
    </rPh>
    <phoneticPr fontId="2"/>
  </si>
  <si>
    <t>エーシンサミット</t>
  </si>
  <si>
    <t>西園正都</t>
    <rPh sb="0" eb="2">
      <t>ニシゾノ</t>
    </rPh>
    <rPh sb="2" eb="3">
      <t>マサ</t>
    </rPh>
    <rPh sb="3" eb="4">
      <t>ミヤコ</t>
    </rPh>
    <phoneticPr fontId="2"/>
  </si>
  <si>
    <t>Montbrook</t>
  </si>
  <si>
    <t>My Golden Quest</t>
  </si>
  <si>
    <t>Centaur Farms Inc.</t>
  </si>
  <si>
    <t>ウリウリ</t>
  </si>
  <si>
    <t>オリジナルスマイル</t>
  </si>
  <si>
    <t>和田正道</t>
    <rPh sb="0" eb="2">
      <t>ワダ</t>
    </rPh>
    <rPh sb="2" eb="4">
      <t>マサミチ</t>
    </rPh>
    <phoneticPr fontId="2"/>
  </si>
  <si>
    <t>メイショウサムソン</t>
  </si>
  <si>
    <t>エミーズスマイル</t>
  </si>
  <si>
    <t>チェリーボンバ</t>
  </si>
  <si>
    <t>領家政蔵</t>
    <rPh sb="0" eb="2">
      <t>リョウケ</t>
    </rPh>
    <rPh sb="2" eb="3">
      <t>セイ</t>
    </rPh>
    <rPh sb="3" eb="4">
      <t>クラ</t>
    </rPh>
    <phoneticPr fontId="2"/>
  </si>
  <si>
    <t>エンキャンタドゥ</t>
  </si>
  <si>
    <t>大谷高雄</t>
    <rPh sb="0" eb="2">
      <t>オオタニ</t>
    </rPh>
    <rPh sb="2" eb="4">
      <t>タカオ</t>
    </rPh>
    <phoneticPr fontId="2"/>
  </si>
  <si>
    <t>辻牧場</t>
    <rPh sb="0" eb="1">
      <t>ツジ</t>
    </rPh>
    <rPh sb="1" eb="3">
      <t>ボクジョウ</t>
    </rPh>
    <phoneticPr fontId="2"/>
  </si>
  <si>
    <t>ティーハーフ</t>
  </si>
  <si>
    <t>西浦勝一</t>
    <rPh sb="0" eb="2">
      <t>ニシウラ</t>
    </rPh>
    <rPh sb="2" eb="3">
      <t>カツイシ</t>
    </rPh>
    <rPh sb="3" eb="4">
      <t>イチ</t>
    </rPh>
    <phoneticPr fontId="2"/>
  </si>
  <si>
    <t>ストーミングホーム</t>
  </si>
  <si>
    <t>ビールジャント</t>
  </si>
  <si>
    <t>H．H．シェイク・モハメド</t>
  </si>
  <si>
    <t>アウトオブシャドウ</t>
  </si>
  <si>
    <t>ルンバロッカ</t>
  </si>
  <si>
    <t>飯塚知一</t>
    <rPh sb="0" eb="2">
      <t>イイズカ</t>
    </rPh>
    <rPh sb="2" eb="3">
      <t>トモ</t>
    </rPh>
    <rPh sb="3" eb="4">
      <t>カズ</t>
    </rPh>
    <phoneticPr fontId="2"/>
  </si>
  <si>
    <t>ランギロア</t>
  </si>
  <si>
    <t>ハルーワスウィート</t>
  </si>
  <si>
    <t>佐々木主浩</t>
    <rPh sb="0" eb="3">
      <t>ササキ</t>
    </rPh>
    <rPh sb="3" eb="4">
      <t>ヌシ</t>
    </rPh>
    <rPh sb="4" eb="5">
      <t>ヒロ</t>
    </rPh>
    <phoneticPr fontId="2"/>
  </si>
  <si>
    <t>ベアトリッツ</t>
  </si>
  <si>
    <t>バルドウィナ</t>
  </si>
  <si>
    <t>フィールフリーリー</t>
  </si>
  <si>
    <t>吉田照哉</t>
    <rPh sb="0" eb="4">
      <t>ヨシダテルヤ</t>
    </rPh>
    <phoneticPr fontId="2"/>
  </si>
  <si>
    <t>ホアピリ</t>
  </si>
  <si>
    <t>ライラックレーン</t>
  </si>
  <si>
    <t>ブロードソード</t>
  </si>
  <si>
    <t>松田国英</t>
    <rPh sb="0" eb="4">
      <t>マツダクニエイ</t>
    </rPh>
    <phoneticPr fontId="2"/>
  </si>
  <si>
    <t>イキ</t>
  </si>
  <si>
    <t>前田幸治</t>
    <rPh sb="0" eb="4">
      <t>マエダコウジ</t>
    </rPh>
    <phoneticPr fontId="2"/>
  </si>
  <si>
    <t>シェイクザバーレイ</t>
  </si>
  <si>
    <t>Duke of Marmalade</t>
  </si>
  <si>
    <t>アドアード</t>
  </si>
  <si>
    <t>Galileo</t>
  </si>
  <si>
    <t>トゥビーウィズユー</t>
  </si>
  <si>
    <t>山本剛史</t>
    <rPh sb="0" eb="2">
      <t>ヤマモト</t>
    </rPh>
    <rPh sb="2" eb="4">
      <t>タケシ</t>
    </rPh>
    <phoneticPr fontId="2"/>
  </si>
  <si>
    <t>アイズオンリー</t>
  </si>
  <si>
    <t>アイランドファッション</t>
  </si>
  <si>
    <t>エイシンガリレイ</t>
  </si>
  <si>
    <t>沖芳夫</t>
    <rPh sb="0" eb="2">
      <t>オキヨシオ</t>
    </rPh>
    <rPh sb="2" eb="3">
      <t>オット</t>
    </rPh>
    <phoneticPr fontId="2"/>
  </si>
  <si>
    <t>Adoration</t>
  </si>
  <si>
    <t>平井豊光</t>
    <rPh sb="0" eb="2">
      <t>ヒライ</t>
    </rPh>
    <rPh sb="2" eb="4">
      <t>トヨミツ</t>
    </rPh>
    <phoneticPr fontId="2"/>
  </si>
  <si>
    <t>Smithfield Inc</t>
  </si>
  <si>
    <t>トーセンリュー</t>
  </si>
  <si>
    <t>大久保龍志</t>
  </si>
  <si>
    <t>島川隆哉</t>
  </si>
  <si>
    <t>アドマイヤディープ</t>
  </si>
  <si>
    <t>トゥザレジェンド</t>
  </si>
  <si>
    <t>アドマイヤオウジャ</t>
  </si>
  <si>
    <t>橋田満</t>
    <rPh sb="0" eb="3">
      <t>ハシダミツル</t>
    </rPh>
    <phoneticPr fontId="2"/>
  </si>
  <si>
    <t>シーズオールエルティッシュ</t>
  </si>
  <si>
    <t>オーキッドレイ</t>
  </si>
  <si>
    <t>村山明</t>
  </si>
  <si>
    <t>金子真人ホールディングス</t>
  </si>
  <si>
    <t>クライナーヘルツ</t>
  </si>
  <si>
    <t>ライジングクロス</t>
  </si>
  <si>
    <t>マンボネフュー</t>
  </si>
  <si>
    <t>パゴ</t>
  </si>
  <si>
    <t>セカンドハピネス</t>
  </si>
  <si>
    <t>シアワセノホシ</t>
  </si>
  <si>
    <t>鈴木伸尋</t>
  </si>
  <si>
    <t>ゴールデンシルヴァー</t>
  </si>
  <si>
    <t>木村牧場</t>
  </si>
  <si>
    <t>ベッラヴォーチェ</t>
  </si>
  <si>
    <t>野中賢二</t>
  </si>
  <si>
    <t>トークショウ</t>
  </si>
  <si>
    <t>アットウィル</t>
  </si>
  <si>
    <t>領家政藏</t>
  </si>
  <si>
    <t>アフレタータ</t>
  </si>
  <si>
    <t>宮川純造</t>
  </si>
  <si>
    <t>富田牧場</t>
  </si>
  <si>
    <t>ラウンドワールド</t>
  </si>
  <si>
    <t>ドリーミートーツ</t>
  </si>
  <si>
    <t>橋口弘次郎</t>
    <rPh sb="0" eb="2">
      <t>ハシグチ</t>
    </rPh>
    <rPh sb="2" eb="5">
      <t>コウジロウ</t>
    </rPh>
    <phoneticPr fontId="2"/>
  </si>
  <si>
    <t>吉田和美</t>
    <rPh sb="0" eb="2">
      <t>ヨシダ</t>
    </rPh>
    <rPh sb="2" eb="4">
      <t>カズミ</t>
    </rPh>
    <phoneticPr fontId="2"/>
  </si>
  <si>
    <t>ウンベラータ</t>
  </si>
  <si>
    <t>加用正</t>
    <rPh sb="0" eb="2">
      <t>カヨウ</t>
    </rPh>
    <rPh sb="2" eb="3">
      <t>タダシ</t>
    </rPh>
    <phoneticPr fontId="2"/>
  </si>
  <si>
    <t>スペシャルリッチ</t>
  </si>
  <si>
    <t>宇田豊</t>
    <rPh sb="0" eb="2">
      <t>ウダ</t>
    </rPh>
    <rPh sb="2" eb="3">
      <t>ユタカ</t>
    </rPh>
    <phoneticPr fontId="2"/>
  </si>
  <si>
    <t>トーセンジャステス</t>
  </si>
  <si>
    <t>鈴木康弘</t>
    <rPh sb="0" eb="2">
      <t>スズキ</t>
    </rPh>
    <rPh sb="2" eb="4">
      <t>ヤスヒロ</t>
    </rPh>
    <phoneticPr fontId="2"/>
  </si>
  <si>
    <t>島川隆哉</t>
    <rPh sb="0" eb="2">
      <t>シマカワ</t>
    </rPh>
    <rPh sb="2" eb="4">
      <t>タカヤ</t>
    </rPh>
    <phoneticPr fontId="2"/>
  </si>
  <si>
    <t>グローバルハート</t>
  </si>
  <si>
    <t>グローバルピース</t>
  </si>
  <si>
    <t>窪田芳郎</t>
    <rPh sb="0" eb="2">
      <t>クボタ</t>
    </rPh>
    <rPh sb="2" eb="4">
      <t>ヨシロウ</t>
    </rPh>
    <phoneticPr fontId="2"/>
  </si>
  <si>
    <t>千代田牧場</t>
    <rPh sb="0" eb="5">
      <t>チヨダボクジョウ</t>
    </rPh>
    <phoneticPr fontId="2"/>
  </si>
  <si>
    <t>ヴレロワ</t>
  </si>
  <si>
    <t>ドラゴンレジェンド</t>
  </si>
  <si>
    <t>プランタンビジュー</t>
  </si>
  <si>
    <t>スプリングチケット</t>
  </si>
  <si>
    <t>エンジェリックレイ</t>
  </si>
  <si>
    <t>リヤンドファミユ</t>
  </si>
  <si>
    <t>社台コーポレーション白老ファーム</t>
    <rPh sb="0" eb="2">
      <t>シャダイ</t>
    </rPh>
    <rPh sb="10" eb="12">
      <t>シラオイ</t>
    </rPh>
    <phoneticPr fontId="2"/>
  </si>
  <si>
    <t>ノーブルコロネット</t>
  </si>
  <si>
    <t>ノーブルステラ</t>
  </si>
  <si>
    <t>ワナビーザベスト</t>
  </si>
  <si>
    <t>勢司和浩</t>
    <rPh sb="0" eb="2">
      <t>セイジ</t>
    </rPh>
    <rPh sb="2" eb="4">
      <t>カズヒロ</t>
    </rPh>
    <phoneticPr fontId="2"/>
  </si>
  <si>
    <t>ライドンシャフト</t>
  </si>
  <si>
    <t>エピファネイア</t>
  </si>
  <si>
    <t>ルリビタキ</t>
  </si>
  <si>
    <t>エリンバード</t>
  </si>
  <si>
    <t>ルラックデシーニュ</t>
  </si>
  <si>
    <t>長浜博之</t>
    <rPh sb="0" eb="4">
      <t>ナガハマヒロユキ</t>
    </rPh>
    <phoneticPr fontId="2"/>
  </si>
  <si>
    <t>タニノタキシード</t>
  </si>
  <si>
    <t>谷水雄三</t>
    <rPh sb="0" eb="2">
      <t>タニミズ</t>
    </rPh>
    <rPh sb="2" eb="4">
      <t>ユウゾウ</t>
    </rPh>
    <phoneticPr fontId="2"/>
  </si>
  <si>
    <t>カントリー牧場</t>
    <rPh sb="5" eb="7">
      <t>ボクジョウ</t>
    </rPh>
    <phoneticPr fontId="2"/>
  </si>
  <si>
    <t>ブロンドヒロイン</t>
  </si>
  <si>
    <t>武市康男</t>
    <rPh sb="0" eb="2">
      <t>タケチ</t>
    </rPh>
    <rPh sb="2" eb="4">
      <t>ヤスオ</t>
    </rPh>
    <phoneticPr fontId="2"/>
  </si>
  <si>
    <t>ランニングヒロイン</t>
  </si>
  <si>
    <t>アースストライカー</t>
  </si>
  <si>
    <t>宮本博</t>
    <rPh sb="0" eb="2">
      <t>ミヤモト</t>
    </rPh>
    <rPh sb="2" eb="3">
      <t>ヒロシ</t>
    </rPh>
    <phoneticPr fontId="2"/>
  </si>
  <si>
    <t>テキスタイル</t>
  </si>
  <si>
    <t>西山茂行</t>
    <rPh sb="0" eb="2">
      <t>ニシヤマ</t>
    </rPh>
    <rPh sb="2" eb="4">
      <t>シゲユキ</t>
    </rPh>
    <phoneticPr fontId="2"/>
  </si>
  <si>
    <t>川上牧場</t>
    <rPh sb="0" eb="4">
      <t>カワカミボクジョウ</t>
    </rPh>
    <phoneticPr fontId="2"/>
  </si>
  <si>
    <t>レッドアリオン</t>
  </si>
  <si>
    <t>サトノトレジャー</t>
  </si>
  <si>
    <t>ディープウェーブ</t>
  </si>
  <si>
    <t>万波健二</t>
    <rPh sb="0" eb="1">
      <t>マン</t>
    </rPh>
    <rPh sb="1" eb="2">
      <t>ナミ</t>
    </rPh>
    <rPh sb="2" eb="4">
      <t>ケンジ</t>
    </rPh>
    <phoneticPr fontId="2"/>
  </si>
  <si>
    <t>ラブリーデイ</t>
  </si>
  <si>
    <t>ポップコーンジャズ</t>
  </si>
  <si>
    <t>トミケンミューク</t>
  </si>
  <si>
    <t>富樫賢二</t>
    <rPh sb="0" eb="2">
      <t>トガシ</t>
    </rPh>
    <rPh sb="2" eb="4">
      <t>ケンジ</t>
    </rPh>
    <phoneticPr fontId="2"/>
  </si>
  <si>
    <t>市川牧場</t>
    <rPh sb="0" eb="4">
      <t>イチカワボクジョウ</t>
    </rPh>
    <phoneticPr fontId="2"/>
  </si>
  <si>
    <t>サンデーサプライズ</t>
  </si>
  <si>
    <t>浅見秀一</t>
    <rPh sb="0" eb="2">
      <t>アサミ</t>
    </rPh>
    <rPh sb="2" eb="4">
      <t>ヒデカズ</t>
    </rPh>
    <phoneticPr fontId="2"/>
  </si>
  <si>
    <t>エポカローザ</t>
  </si>
  <si>
    <t>レッドデュード</t>
  </si>
  <si>
    <t>ショウダウン</t>
  </si>
  <si>
    <t>ヤマニンレジーナ</t>
  </si>
  <si>
    <t>マダニナ</t>
  </si>
  <si>
    <t>土井肇</t>
    <rPh sb="0" eb="3">
      <t>ドイハジメ</t>
    </rPh>
    <phoneticPr fontId="2"/>
  </si>
  <si>
    <t>錦岡牧場</t>
    <rPh sb="0" eb="4">
      <t>ニシキオカボクジョウ</t>
    </rPh>
    <phoneticPr fontId="2"/>
  </si>
  <si>
    <t>ホワイトフリート</t>
  </si>
  <si>
    <t>マンインザムーン</t>
  </si>
  <si>
    <t>カミノタサハラ</t>
  </si>
  <si>
    <t>サトノノブレス</t>
  </si>
  <si>
    <t>クライウィズジョイ</t>
  </si>
  <si>
    <t>メジロ牧場</t>
    <rPh sb="3" eb="5">
      <t>ボクジョウ</t>
    </rPh>
    <phoneticPr fontId="2"/>
  </si>
  <si>
    <t>ディオジェーヌ</t>
  </si>
  <si>
    <t>フォーシンズ</t>
  </si>
  <si>
    <t>インナーアージ</t>
  </si>
  <si>
    <t>ミュージカルウェイ</t>
  </si>
  <si>
    <t>コディーノ</t>
  </si>
  <si>
    <t>ジンジャーミスト</t>
  </si>
  <si>
    <t>ジンジャーパンチ</t>
  </si>
  <si>
    <t>クルトメッシュ</t>
  </si>
  <si>
    <t>奥平雅士</t>
    <rPh sb="0" eb="2">
      <t>オクヒラ</t>
    </rPh>
    <rPh sb="2" eb="4">
      <t>マサシ</t>
    </rPh>
    <phoneticPr fontId="2"/>
  </si>
  <si>
    <t>ヒカルエリントン</t>
  </si>
  <si>
    <t>ディクシージャズ</t>
  </si>
  <si>
    <t>高橋京子</t>
    <rPh sb="0" eb="4">
      <t>タカハシキョウコ</t>
    </rPh>
    <phoneticPr fontId="2"/>
  </si>
  <si>
    <t>スペクトロライト</t>
  </si>
  <si>
    <t>バランセラ</t>
  </si>
  <si>
    <t>ヤマニンブルジョン</t>
  </si>
  <si>
    <t>トーセンパワフル</t>
  </si>
  <si>
    <t>ディアマイベイビー</t>
  </si>
  <si>
    <t>バジンガ</t>
  </si>
  <si>
    <t>ゼンノコリオリ</t>
  </si>
  <si>
    <t>ヒシアイドル</t>
  </si>
  <si>
    <t>大迫久美子</t>
    <rPh sb="0" eb="2">
      <t>オオサコ</t>
    </rPh>
    <rPh sb="2" eb="5">
      <t>クミコ</t>
    </rPh>
    <phoneticPr fontId="2"/>
  </si>
  <si>
    <t>中村雅明</t>
    <rPh sb="0" eb="2">
      <t>ナカムラ</t>
    </rPh>
    <rPh sb="2" eb="4">
      <t>マサアキ</t>
    </rPh>
    <phoneticPr fontId="2"/>
  </si>
  <si>
    <t>エキサイトゲーム</t>
  </si>
  <si>
    <t>シェアードワールド</t>
  </si>
  <si>
    <t>手塚貴久</t>
    <rPh sb="0" eb="2">
      <t>テヅカ</t>
    </rPh>
    <rPh sb="2" eb="4">
      <t>タカヒサ</t>
    </rPh>
    <phoneticPr fontId="2"/>
  </si>
  <si>
    <t>マイネチリペッパー</t>
  </si>
  <si>
    <t>齋藤誠</t>
    <rPh sb="0" eb="2">
      <t>サイトウ</t>
    </rPh>
    <rPh sb="2" eb="3">
      <t>マコト</t>
    </rPh>
    <phoneticPr fontId="2"/>
  </si>
  <si>
    <t>コウエイレディー</t>
  </si>
  <si>
    <t>タケカワルキューレ</t>
  </si>
  <si>
    <t>西岡静男</t>
    <rPh sb="0" eb="2">
      <t>ニシオカ</t>
    </rPh>
    <rPh sb="2" eb="4">
      <t>シズオ</t>
    </rPh>
    <phoneticPr fontId="2"/>
  </si>
  <si>
    <t>小泉牧場</t>
    <rPh sb="0" eb="4">
      <t>コイズミボクジョウ</t>
    </rPh>
    <phoneticPr fontId="2"/>
  </si>
  <si>
    <t>レネットグルーヴ</t>
  </si>
  <si>
    <t>トーセンソレイユ</t>
  </si>
  <si>
    <t>みどり牧場</t>
    <rPh sb="3" eb="5">
      <t>ボクジョウ</t>
    </rPh>
    <phoneticPr fontId="2"/>
  </si>
  <si>
    <t>若井牧場</t>
    <rPh sb="0" eb="2">
      <t>ワカイ</t>
    </rPh>
    <rPh sb="2" eb="4">
      <t>ボクジョウ</t>
    </rPh>
    <phoneticPr fontId="2"/>
  </si>
  <si>
    <t>健太郎牧場</t>
    <rPh sb="0" eb="3">
      <t>ケンタロウ</t>
    </rPh>
    <rPh sb="3" eb="5">
      <t>ボクジョウ</t>
    </rPh>
    <phoneticPr fontId="2"/>
  </si>
  <si>
    <t>光生牧場</t>
    <rPh sb="0" eb="4">
      <t>ミツオボクジョウ</t>
    </rPh>
    <phoneticPr fontId="2"/>
  </si>
  <si>
    <t>阪神</t>
    <rPh sb="0" eb="2">
      <t>ハンシン</t>
    </rPh>
    <phoneticPr fontId="2"/>
  </si>
  <si>
    <t>松山牧場</t>
    <rPh sb="0" eb="4">
      <t>マツヤマボクジョウ</t>
    </rPh>
    <phoneticPr fontId="2"/>
  </si>
  <si>
    <t>心平牧場</t>
    <rPh sb="0" eb="4">
      <t>シンペイボクジョウ</t>
    </rPh>
    <phoneticPr fontId="2"/>
  </si>
  <si>
    <t>西原牧場</t>
    <rPh sb="0" eb="4">
      <t>ニシハラボクジョウ</t>
    </rPh>
    <phoneticPr fontId="2"/>
  </si>
  <si>
    <t>村山牧場</t>
    <rPh sb="0" eb="4">
      <t>ムラヤマボクジョウ</t>
    </rPh>
    <phoneticPr fontId="2"/>
  </si>
  <si>
    <t>藤田牧場</t>
    <rPh sb="0" eb="4">
      <t>フジタボクジョウ</t>
    </rPh>
    <phoneticPr fontId="2"/>
  </si>
  <si>
    <t>播磨牧場</t>
    <rPh sb="0" eb="4">
      <t>ハリマボクジョウ</t>
    </rPh>
    <phoneticPr fontId="2"/>
  </si>
  <si>
    <t>福石牧場</t>
    <rPh sb="0" eb="4">
      <t>フクイシボクジョウ</t>
    </rPh>
    <phoneticPr fontId="2"/>
  </si>
  <si>
    <t>トパーズ</t>
    <phoneticPr fontId="3"/>
  </si>
  <si>
    <t>ウィキウィキ</t>
    <phoneticPr fontId="3"/>
  </si>
  <si>
    <t>（）</t>
    <phoneticPr fontId="3"/>
  </si>
  <si>
    <t>賞罰</t>
    <rPh sb="0" eb="2">
      <t>ショウバツ</t>
    </rPh>
    <phoneticPr fontId="3"/>
  </si>
  <si>
    <t>Owner Record</t>
    <phoneticPr fontId="3"/>
  </si>
  <si>
    <t>獲得賞金</t>
    <rPh sb="0" eb="4">
      <t>カクトクショウキンオウ</t>
    </rPh>
    <phoneticPr fontId="3"/>
  </si>
  <si>
    <t>勝利数</t>
    <rPh sb="0" eb="3">
      <t>ショウリスウ</t>
    </rPh>
    <phoneticPr fontId="3"/>
  </si>
  <si>
    <t>出走数</t>
    <rPh sb="0" eb="3">
      <t>シュッソウスウ</t>
    </rPh>
    <phoneticPr fontId="3"/>
  </si>
  <si>
    <t>勝率</t>
    <rPh sb="0" eb="2">
      <t>ショウリツ</t>
    </rPh>
    <phoneticPr fontId="3"/>
  </si>
  <si>
    <t>Point</t>
    <phoneticPr fontId="3"/>
  </si>
  <si>
    <t>Kichiku</t>
    <phoneticPr fontId="3"/>
  </si>
  <si>
    <t>Horse Record</t>
    <phoneticPr fontId="3"/>
  </si>
  <si>
    <t>みどり牧場</t>
    <rPh sb="3" eb="5">
      <t>ボクジョウ</t>
    </rPh>
    <phoneticPr fontId="3"/>
  </si>
  <si>
    <t>光生牧場</t>
    <rPh sb="0" eb="4">
      <t>ミツオボクジョウ</t>
    </rPh>
    <phoneticPr fontId="3"/>
  </si>
  <si>
    <t>阪神</t>
    <rPh sb="0" eb="2">
      <t>ハンシン</t>
    </rPh>
    <phoneticPr fontId="3"/>
  </si>
  <si>
    <t>福石牧場</t>
    <rPh sb="0" eb="4">
      <t>フクイシボクジョウ</t>
    </rPh>
    <phoneticPr fontId="3"/>
  </si>
  <si>
    <t>健太郎牧場</t>
    <rPh sb="0" eb="5">
      <t>ケンタロウボクジョウ</t>
    </rPh>
    <phoneticPr fontId="3"/>
  </si>
  <si>
    <t>西原牧場</t>
    <rPh sb="0" eb="4">
      <t>ニシハラボクジョウ</t>
    </rPh>
    <phoneticPr fontId="3"/>
  </si>
  <si>
    <t>心平牧場</t>
    <rPh sb="0" eb="4">
      <t>シンペイボクジョウ</t>
    </rPh>
    <phoneticPr fontId="3"/>
  </si>
  <si>
    <t>播磨牧場</t>
    <rPh sb="0" eb="4">
      <t>ハリマボクジョウ</t>
    </rPh>
    <phoneticPr fontId="3"/>
  </si>
  <si>
    <t>松山牧場</t>
    <rPh sb="0" eb="4">
      <t>マツヤマボクジョウ</t>
    </rPh>
    <phoneticPr fontId="3"/>
  </si>
  <si>
    <t>若井牧場</t>
    <rPh sb="0" eb="4">
      <t>ワカイボクジョウ</t>
    </rPh>
    <phoneticPr fontId="3"/>
  </si>
  <si>
    <t>村山牧場</t>
    <rPh sb="0" eb="4">
      <t>ムラヤマボクジョウ</t>
    </rPh>
    <phoneticPr fontId="3"/>
  </si>
  <si>
    <t>オルドリン</t>
  </si>
  <si>
    <t>牡</t>
    <rPh sb="0" eb="1">
      <t>ボ</t>
    </rPh>
    <phoneticPr fontId="1"/>
  </si>
  <si>
    <t>栗東</t>
    <rPh sb="0" eb="2">
      <t>リットウ</t>
    </rPh>
    <phoneticPr fontId="1"/>
  </si>
  <si>
    <t>角居勝彦</t>
    <rPh sb="0" eb="2">
      <t>スミイ</t>
    </rPh>
    <rPh sb="2" eb="4">
      <t>カツヒコ</t>
    </rPh>
    <phoneticPr fontId="1"/>
  </si>
  <si>
    <t>社台レースホース</t>
    <rPh sb="0" eb="2">
      <t>シャダイ</t>
    </rPh>
    <phoneticPr fontId="1"/>
  </si>
  <si>
    <t>社台ファーム</t>
    <rPh sb="0" eb="2">
      <t>シャダイ</t>
    </rPh>
    <phoneticPr fontId="1"/>
  </si>
  <si>
    <t>オリエンタルポピー</t>
  </si>
  <si>
    <t>牝</t>
    <rPh sb="0" eb="1">
      <t>ヒン</t>
    </rPh>
    <phoneticPr fontId="1"/>
  </si>
  <si>
    <t>キミノナハセンター</t>
  </si>
  <si>
    <t>美浦</t>
    <rPh sb="0" eb="2">
      <t>ミホ</t>
    </rPh>
    <phoneticPr fontId="1"/>
  </si>
  <si>
    <t>藤沢和雄</t>
    <rPh sb="0" eb="4">
      <t>フジサワカズオ</t>
    </rPh>
    <phoneticPr fontId="1"/>
  </si>
  <si>
    <t>グレイトサンライズ</t>
  </si>
  <si>
    <t>山本英俊</t>
    <rPh sb="0" eb="2">
      <t>ヤマモト</t>
    </rPh>
    <rPh sb="2" eb="4">
      <t>ヒデトシ</t>
    </rPh>
    <phoneticPr fontId="1"/>
  </si>
  <si>
    <t>シュターツオーパー</t>
  </si>
  <si>
    <t>大久保洋</t>
    <rPh sb="0" eb="3">
      <t>オオクボ</t>
    </rPh>
    <rPh sb="3" eb="4">
      <t>ヒロシ</t>
    </rPh>
    <phoneticPr fontId="1"/>
  </si>
  <si>
    <t>社台コーポレーション白老ファーム</t>
    <rPh sb="0" eb="2">
      <t>シャダイ</t>
    </rPh>
    <rPh sb="10" eb="12">
      <t>シラオイ</t>
    </rPh>
    <phoneticPr fontId="1"/>
  </si>
  <si>
    <t>ハープスター</t>
  </si>
  <si>
    <t>松田博資</t>
    <rPh sb="0" eb="2">
      <t>マツダ</t>
    </rPh>
    <rPh sb="2" eb="3">
      <t>ヒロシ</t>
    </rPh>
    <rPh sb="3" eb="4">
      <t>シリョウ</t>
    </rPh>
    <phoneticPr fontId="1"/>
  </si>
  <si>
    <t>デリッツァリモーネ</t>
  </si>
  <si>
    <t>石坂正</t>
    <rPh sb="0" eb="3">
      <t>イシザカタダシ</t>
    </rPh>
    <phoneticPr fontId="1"/>
  </si>
  <si>
    <t>ボラーレ</t>
  </si>
  <si>
    <t>Sea The Stars</t>
  </si>
  <si>
    <t>ウオッカ</t>
  </si>
  <si>
    <t>谷水雄三</t>
    <rPh sb="0" eb="2">
      <t>タニミズ</t>
    </rPh>
    <rPh sb="2" eb="4">
      <t>ユウゾウ</t>
    </rPh>
    <phoneticPr fontId="1"/>
  </si>
  <si>
    <t>Yozo Tanimizu</t>
  </si>
  <si>
    <t>オーマイベイビー</t>
  </si>
  <si>
    <t>キングナポレオン</t>
  </si>
  <si>
    <t>矢作芳人</t>
    <rPh sb="0" eb="2">
      <t>ヤハギ</t>
    </rPh>
    <rPh sb="2" eb="4">
      <t>ヨシト</t>
    </rPh>
    <phoneticPr fontId="1"/>
  </si>
  <si>
    <t>田畑利彦</t>
    <rPh sb="0" eb="2">
      <t>タバタ</t>
    </rPh>
    <rPh sb="2" eb="4">
      <t>トシヒコ</t>
    </rPh>
    <phoneticPr fontId="1"/>
  </si>
  <si>
    <t>ワールドインパクト</t>
  </si>
  <si>
    <t>友道康夫</t>
    <rPh sb="0" eb="2">
      <t>トモミチ</t>
    </rPh>
    <rPh sb="2" eb="4">
      <t>ヤスオ</t>
    </rPh>
    <phoneticPr fontId="1"/>
  </si>
  <si>
    <t>ペンカナプリンス</t>
  </si>
  <si>
    <t>トレジャーマップ</t>
  </si>
  <si>
    <t>須貝尚介</t>
    <rPh sb="0" eb="2">
      <t>スガイ</t>
    </rPh>
    <rPh sb="2" eb="4">
      <t>ナオスケ</t>
    </rPh>
    <phoneticPr fontId="1"/>
  </si>
  <si>
    <t>ポイントフラッグ</t>
  </si>
  <si>
    <t>小林正和</t>
    <rPh sb="0" eb="4">
      <t>コバヤシマサカズ</t>
    </rPh>
    <phoneticPr fontId="1"/>
  </si>
  <si>
    <t>出口牧場</t>
    <rPh sb="0" eb="4">
      <t>デグチボクジョウ</t>
    </rPh>
    <phoneticPr fontId="1"/>
  </si>
  <si>
    <t>ロザリンド</t>
  </si>
  <si>
    <t>ラテラルアーク</t>
  </si>
  <si>
    <t>昆貢</t>
    <rPh sb="0" eb="2">
      <t>コンミツグ</t>
    </rPh>
    <phoneticPr fontId="1"/>
  </si>
  <si>
    <t>ディープスカイ</t>
  </si>
  <si>
    <t>ノルマンディーサラブレッドレーシング</t>
  </si>
  <si>
    <t>カントリー牧場</t>
    <rPh sb="5" eb="7">
      <t>ボクジョウ</t>
    </rPh>
    <phoneticPr fontId="1"/>
  </si>
  <si>
    <t>モンドシャルナ</t>
  </si>
  <si>
    <t>レッドウォーリア</t>
  </si>
  <si>
    <t>東京ホースレーシング</t>
    <rPh sb="0" eb="2">
      <t>トウキョウ</t>
    </rPh>
    <phoneticPr fontId="1"/>
  </si>
  <si>
    <t>ファーガソン</t>
  </si>
  <si>
    <t>松田国英</t>
    <rPh sb="0" eb="4">
      <t>マツダクニエイ</t>
    </rPh>
    <phoneticPr fontId="1"/>
  </si>
  <si>
    <t>シェアエレガンス</t>
  </si>
  <si>
    <t>林正道</t>
    <rPh sb="0" eb="3">
      <t>ハヤシマサミチ</t>
    </rPh>
    <phoneticPr fontId="1"/>
  </si>
  <si>
    <t>橋本牧場</t>
    <rPh sb="0" eb="4">
      <t>ハシモトボクジョウ</t>
    </rPh>
    <phoneticPr fontId="1"/>
  </si>
  <si>
    <t>アールプロセス</t>
  </si>
  <si>
    <t>萩原清</t>
    <rPh sb="0" eb="3">
      <t>ハギワラキヨシ</t>
    </rPh>
    <phoneticPr fontId="1"/>
  </si>
  <si>
    <t>マチカネハツシマダ</t>
  </si>
  <si>
    <t>池谷誠一</t>
    <rPh sb="0" eb="2">
      <t>イケタニ</t>
    </rPh>
    <rPh sb="2" eb="4">
      <t>セイイチ</t>
    </rPh>
    <phoneticPr fontId="1"/>
  </si>
  <si>
    <t>マイネルシャルフ</t>
  </si>
  <si>
    <t>国枝栄</t>
    <rPh sb="0" eb="3">
      <t>クニエダサカエ</t>
    </rPh>
    <phoneticPr fontId="1"/>
  </si>
  <si>
    <t>ゴールドインザグラス</t>
  </si>
  <si>
    <t>サラブレドクラブラフィアン</t>
  </si>
  <si>
    <t>ジョーエクスカリバ</t>
  </si>
  <si>
    <t>中竹和也</t>
    <rPh sb="0" eb="2">
      <t>ナカタケ</t>
    </rPh>
    <rPh sb="2" eb="4">
      <t>カズヤ</t>
    </rPh>
    <phoneticPr fontId="1"/>
  </si>
  <si>
    <t>上田けい子</t>
    <rPh sb="0" eb="2">
      <t>ウエダ</t>
    </rPh>
    <rPh sb="4" eb="5">
      <t>コ</t>
    </rPh>
    <phoneticPr fontId="1"/>
  </si>
  <si>
    <t>斉藤政志</t>
    <rPh sb="0" eb="2">
      <t>サイトウ</t>
    </rPh>
    <rPh sb="2" eb="3">
      <t>セイ</t>
    </rPh>
    <rPh sb="3" eb="4">
      <t>ココロザ</t>
    </rPh>
    <phoneticPr fontId="1"/>
  </si>
  <si>
    <t>ウォーヘッド</t>
  </si>
  <si>
    <t>池江泰寿</t>
    <rPh sb="0" eb="2">
      <t>イケエ</t>
    </rPh>
    <rPh sb="2" eb="4">
      <t>ヤストシ</t>
    </rPh>
    <phoneticPr fontId="1"/>
  </si>
  <si>
    <t>G1レーシング</t>
  </si>
  <si>
    <t>サングレアル</t>
  </si>
  <si>
    <t>エーデルグランツ</t>
  </si>
  <si>
    <t>パリーアーク</t>
  </si>
  <si>
    <t>加藤征弘</t>
    <rPh sb="0" eb="2">
      <t>カトウ</t>
    </rPh>
    <rPh sb="2" eb="3">
      <t>セイ</t>
    </rPh>
    <rPh sb="3" eb="4">
      <t>hiro</t>
    </rPh>
    <phoneticPr fontId="1"/>
  </si>
  <si>
    <t>ムーンライトダンス</t>
  </si>
  <si>
    <t>フェルメッツァ</t>
  </si>
  <si>
    <t>松永幹夫</t>
    <rPh sb="0" eb="2">
      <t>マツナガ</t>
    </rPh>
    <rPh sb="2" eb="4">
      <t>ミキオ</t>
    </rPh>
    <phoneticPr fontId="1"/>
  </si>
  <si>
    <t>スキッフル</t>
  </si>
  <si>
    <t>ラヴィーネ</t>
  </si>
  <si>
    <t>安田隆行</t>
    <rPh sb="0" eb="2">
      <t>ヤスダ</t>
    </rPh>
    <rPh sb="2" eb="4">
      <t>タカユキ</t>
    </rPh>
    <phoneticPr fontId="1"/>
  </si>
  <si>
    <t>レディイン</t>
  </si>
  <si>
    <t>ライトニングロアー</t>
  </si>
  <si>
    <t>佐々木晶三</t>
    <rPh sb="0" eb="3">
      <t>ササキ</t>
    </rPh>
    <rPh sb="3" eb="4">
      <t>アキラ</t>
    </rPh>
    <rPh sb="4" eb="5">
      <t>サン</t>
    </rPh>
    <phoneticPr fontId="1"/>
  </si>
  <si>
    <t>ソブストーリー</t>
  </si>
  <si>
    <t>前田幸治</t>
    <rPh sb="0" eb="2">
      <t>マエダ</t>
    </rPh>
    <rPh sb="2" eb="4">
      <t>コウジ</t>
    </rPh>
    <phoneticPr fontId="1"/>
  </si>
  <si>
    <t>トップオブスターズ</t>
  </si>
  <si>
    <t>戸田博文</t>
    <rPh sb="0" eb="2">
      <t>トダ</t>
    </rPh>
    <rPh sb="2" eb="4">
      <t>ヒロフミ</t>
    </rPh>
    <phoneticPr fontId="1"/>
  </si>
  <si>
    <t>Exhibit One</t>
  </si>
  <si>
    <t>Northern Farm</t>
  </si>
  <si>
    <t>キングラナキラ</t>
  </si>
  <si>
    <t>大竹正博</t>
    <rPh sb="0" eb="2">
      <t>オオタケマサヒロ</t>
    </rPh>
    <rPh sb="2" eb="4">
      <t>マサヒロ</t>
    </rPh>
    <phoneticPr fontId="1"/>
  </si>
  <si>
    <t>桑畑隆信</t>
    <rPh sb="0" eb="2">
      <t>クワバタ</t>
    </rPh>
    <rPh sb="2" eb="4">
      <t>タカノブ</t>
    </rPh>
    <phoneticPr fontId="1"/>
  </si>
  <si>
    <t>レイクヴィラファーム</t>
  </si>
  <si>
    <t>モントボーゲン</t>
  </si>
  <si>
    <t>牧光二</t>
    <rPh sb="0" eb="1">
      <t>マキ</t>
    </rPh>
    <rPh sb="1" eb="2">
      <t>ヒカ</t>
    </rPh>
    <rPh sb="2" eb="3">
      <t>ニ</t>
    </rPh>
    <phoneticPr fontId="1"/>
  </si>
  <si>
    <t>セイウンジャイロ</t>
  </si>
  <si>
    <t>河内洋</t>
    <rPh sb="0" eb="2">
      <t>カワチ</t>
    </rPh>
    <rPh sb="2" eb="3">
      <t>ヒロシ</t>
    </rPh>
    <phoneticPr fontId="1"/>
  </si>
  <si>
    <t>西山茂行</t>
    <rPh sb="0" eb="2">
      <t>ニシヤマ</t>
    </rPh>
    <rPh sb="2" eb="4">
      <t>シゲユキ</t>
    </rPh>
    <phoneticPr fontId="1"/>
  </si>
  <si>
    <t>川上牧場</t>
    <rPh sb="0" eb="2">
      <t>カワカミ</t>
    </rPh>
    <rPh sb="2" eb="4">
      <t>ボクジョウ</t>
    </rPh>
    <phoneticPr fontId="1"/>
  </si>
  <si>
    <t>トーセンスターダム</t>
  </si>
  <si>
    <t>島川隆哉</t>
    <rPh sb="0" eb="2">
      <t>シマカワ</t>
    </rPh>
    <rPh sb="2" eb="4">
      <t>タカヤ</t>
    </rPh>
    <phoneticPr fontId="1"/>
  </si>
  <si>
    <t>トゥザワールド</t>
  </si>
  <si>
    <t>ジュエルプラネット</t>
  </si>
  <si>
    <t>ダイヤモンドディーバ</t>
  </si>
  <si>
    <t>カノーロ</t>
  </si>
  <si>
    <t>堀宣行</t>
    <rPh sb="0" eb="2">
      <t>ホリノブユキ</t>
    </rPh>
    <rPh sb="2" eb="3">
      <t>ユ</t>
    </rPh>
    <phoneticPr fontId="1"/>
  </si>
  <si>
    <t>サトノエカテリーナ</t>
  </si>
  <si>
    <t>里見治</t>
    <rPh sb="0" eb="2">
      <t>サトミ</t>
    </rPh>
    <rPh sb="2" eb="3">
      <t>オサム</t>
    </rPh>
    <phoneticPr fontId="1"/>
  </si>
  <si>
    <t>下河辺牧場</t>
    <rPh sb="0" eb="5">
      <t>シモカワベボクジョウ</t>
    </rPh>
    <phoneticPr fontId="1"/>
  </si>
  <si>
    <t>ララエクレリゼ</t>
  </si>
  <si>
    <t>今野貞一</t>
    <rPh sb="0" eb="2">
      <t>コンノ</t>
    </rPh>
    <rPh sb="2" eb="4">
      <t>サダイチ</t>
    </rPh>
    <phoneticPr fontId="1"/>
  </si>
  <si>
    <t>ローマンブリッジ</t>
  </si>
  <si>
    <t>フジイ興産</t>
    <rPh sb="3" eb="5">
      <t>コウサン</t>
    </rPh>
    <phoneticPr fontId="1"/>
  </si>
  <si>
    <t>ディアデルレイ</t>
  </si>
  <si>
    <t>マイネルヴェルス</t>
  </si>
  <si>
    <t>鹿戸雄一</t>
    <rPh sb="0" eb="2">
      <t>シカト</t>
    </rPh>
    <rPh sb="2" eb="4">
      <t>ユウイチ</t>
    </rPh>
    <phoneticPr fontId="1"/>
  </si>
  <si>
    <t>コンデュイット</t>
  </si>
  <si>
    <t>ラハイナルナ</t>
  </si>
  <si>
    <t>Starlight Dreams</t>
  </si>
  <si>
    <t>金子真人ホールディングス</t>
    <rPh sb="0" eb="4">
      <t>カネコマサト</t>
    </rPh>
    <phoneticPr fontId="1"/>
  </si>
  <si>
    <t>S. F. Bloodstock LLC</t>
  </si>
  <si>
    <t>ムードスウィングス</t>
  </si>
  <si>
    <t>斎藤誠</t>
    <rPh sb="0" eb="2">
      <t>サイトウ</t>
    </rPh>
    <rPh sb="2" eb="3">
      <t>マコト</t>
    </rPh>
    <phoneticPr fontId="1"/>
  </si>
  <si>
    <t>福石牧場</t>
    <rPh sb="0" eb="4">
      <t>フクイシボクジョウ</t>
    </rPh>
    <phoneticPr fontId="1"/>
  </si>
  <si>
    <t>オリハルコン</t>
  </si>
  <si>
    <t>シルヴァースカヤ</t>
  </si>
  <si>
    <t>レッドメイヴ</t>
  </si>
  <si>
    <t>シンディ</t>
  </si>
  <si>
    <t>ゲットアテープ</t>
  </si>
  <si>
    <t>ディルガ</t>
  </si>
  <si>
    <t>Curlin</t>
  </si>
  <si>
    <t>Baghdaria</t>
  </si>
  <si>
    <t>前田葉子</t>
    <rPh sb="0" eb="2">
      <t>マエダ</t>
    </rPh>
    <rPh sb="2" eb="4">
      <t>ヨウコ</t>
    </rPh>
    <phoneticPr fontId="1"/>
  </si>
  <si>
    <t>CASA Farms I LLC</t>
  </si>
  <si>
    <t>ブルーロータス</t>
  </si>
  <si>
    <t>国枝栄</t>
    <rPh sb="0" eb="2">
      <t>クニエダ</t>
    </rPh>
    <rPh sb="2" eb="3">
      <t>サカエ</t>
    </rPh>
    <phoneticPr fontId="1"/>
  </si>
  <si>
    <t>ピンクカメオ</t>
  </si>
  <si>
    <t>トーセンマタコイヤ</t>
  </si>
  <si>
    <t>レッドアヴェニュー</t>
  </si>
  <si>
    <t>藤原英昭</t>
    <rPh sb="0" eb="2">
      <t>フジワラ</t>
    </rPh>
    <rPh sb="2" eb="4">
      <t>ヒデアキ</t>
    </rPh>
    <phoneticPr fontId="1"/>
  </si>
  <si>
    <t>ニアメ</t>
  </si>
  <si>
    <t>セラミックロード</t>
  </si>
  <si>
    <t xml:space="preserve">太田美實 </t>
  </si>
  <si>
    <t>ピークトラム</t>
  </si>
  <si>
    <t>橋口弘次郎</t>
    <rPh sb="0" eb="2">
      <t>ハシグチ</t>
    </rPh>
    <rPh sb="2" eb="5">
      <t>コウジロウ</t>
    </rPh>
    <phoneticPr fontId="1"/>
  </si>
  <si>
    <t>タッチザピーク</t>
  </si>
  <si>
    <t>吉田照哉</t>
    <rPh sb="0" eb="4">
      <t>ヨシダテルヤ</t>
    </rPh>
    <phoneticPr fontId="1"/>
  </si>
  <si>
    <t>レッドラウディー</t>
  </si>
  <si>
    <t>スタイルリスティック</t>
  </si>
  <si>
    <t>松山牧場</t>
    <rPh sb="0" eb="4">
      <t>マツヤマボクジョウ</t>
    </rPh>
    <phoneticPr fontId="1"/>
  </si>
  <si>
    <t>エルノルテ</t>
  </si>
  <si>
    <t>音無秀孝</t>
    <rPh sb="0" eb="2">
      <t>オトナシ</t>
    </rPh>
    <rPh sb="2" eb="4">
      <t>ヒデタカ</t>
    </rPh>
    <phoneticPr fontId="1"/>
  </si>
  <si>
    <t>吉田勝己</t>
    <rPh sb="0" eb="2">
      <t>ヨシダテルヤ</t>
    </rPh>
    <rPh sb="2" eb="4">
      <t>カツミ</t>
    </rPh>
    <phoneticPr fontId="1"/>
  </si>
  <si>
    <t>トレクァルティスタ</t>
  </si>
  <si>
    <t>デルカイザー</t>
  </si>
  <si>
    <t>アドマイヤメテオ</t>
  </si>
  <si>
    <t>橋田満</t>
    <rPh sb="0" eb="3">
      <t>ハシダミツル</t>
    </rPh>
    <phoneticPr fontId="1"/>
  </si>
  <si>
    <t>近藤利一</t>
    <rPh sb="0" eb="4">
      <t>コンドウリイチ</t>
    </rPh>
    <phoneticPr fontId="1"/>
  </si>
  <si>
    <t>ヴォルシェーブ</t>
  </si>
  <si>
    <t>佐々木主浩</t>
    <rPh sb="0" eb="3">
      <t>ササキ</t>
    </rPh>
    <rPh sb="3" eb="4">
      <t>シュ</t>
    </rPh>
    <rPh sb="4" eb="5">
      <t>ヒロ</t>
    </rPh>
    <phoneticPr fontId="1"/>
  </si>
  <si>
    <t>シャドウダンサー</t>
  </si>
  <si>
    <t>飯塚知一</t>
  </si>
  <si>
    <t>アイルビーホーム</t>
  </si>
  <si>
    <t>A. P. Warrior</t>
  </si>
  <si>
    <t>Nonsuch Bay</t>
  </si>
  <si>
    <t>SF Bloodstock LLC</t>
  </si>
  <si>
    <t>サヴィルロウ</t>
  </si>
  <si>
    <t>平田修</t>
    <rPh sb="0" eb="3">
      <t>ヒラタオサム</t>
    </rPh>
    <phoneticPr fontId="1"/>
  </si>
  <si>
    <t>プロクリス</t>
  </si>
  <si>
    <t>カレンリスベット</t>
  </si>
  <si>
    <t>シルヴァーカップ</t>
  </si>
  <si>
    <t>鈴木隆司</t>
    <rPh sb="0" eb="4">
      <t>スズキタカシ</t>
    </rPh>
    <phoneticPr fontId="1"/>
  </si>
  <si>
    <t>ダイワレジェンド</t>
  </si>
  <si>
    <t>大城敬三</t>
    <rPh sb="0" eb="4">
      <t>オオシロケイゾウ</t>
    </rPh>
    <phoneticPr fontId="1"/>
  </si>
  <si>
    <t>オンタケハート</t>
  </si>
  <si>
    <t>牡</t>
    <rPh sb="0" eb="1">
      <t>オス</t>
    </rPh>
    <phoneticPr fontId="2"/>
  </si>
  <si>
    <t>伊藤大士</t>
    <rPh sb="0" eb="2">
      <t>イトウ</t>
    </rPh>
    <rPh sb="2" eb="3">
      <t>ダイ</t>
    </rPh>
    <rPh sb="3" eb="4">
      <t>シ</t>
    </rPh>
    <phoneticPr fontId="1"/>
  </si>
  <si>
    <t>プリティラパス</t>
  </si>
  <si>
    <t>宮原廣伸</t>
    <rPh sb="0" eb="2">
      <t>ミヤハラ</t>
    </rPh>
    <rPh sb="2" eb="3">
      <t>hiroノブ</t>
    </rPh>
    <rPh sb="3" eb="4">
      <t>ノ</t>
    </rPh>
    <phoneticPr fontId="1"/>
  </si>
  <si>
    <t>猿橋義昭</t>
    <rPh sb="0" eb="2">
      <t>サルハシ</t>
    </rPh>
    <rPh sb="2" eb="4">
      <t>ヨシアキ</t>
    </rPh>
    <phoneticPr fontId="2"/>
  </si>
  <si>
    <t>ニシノマテンロウ</t>
  </si>
  <si>
    <t>ニシノアズール</t>
  </si>
  <si>
    <t>高昭牧場</t>
    <rPh sb="0" eb="2">
      <t>タカアキ</t>
    </rPh>
    <rPh sb="2" eb="4">
      <t>ボクジョウ</t>
    </rPh>
    <phoneticPr fontId="2"/>
  </si>
  <si>
    <t>ミッキーアイル</t>
  </si>
  <si>
    <t>スターアイル</t>
  </si>
  <si>
    <t>野田みづき</t>
    <rPh sb="0" eb="2">
      <t>ノダ</t>
    </rPh>
    <phoneticPr fontId="1"/>
  </si>
  <si>
    <t>シュテルングランツ</t>
  </si>
  <si>
    <t>トゥースペシャル</t>
  </si>
  <si>
    <t>ゴールデンドラゴン</t>
  </si>
  <si>
    <t>久保田貴士</t>
    <rPh sb="0" eb="3">
      <t>クボタ</t>
    </rPh>
    <rPh sb="3" eb="4">
      <t>タカシ</t>
    </rPh>
    <rPh sb="4" eb="5">
      <t>シ</t>
    </rPh>
    <phoneticPr fontId="1"/>
  </si>
  <si>
    <t>窪田康志</t>
  </si>
  <si>
    <t>チョコレートパイン</t>
  </si>
  <si>
    <t>エイシンヒカリ</t>
  </si>
  <si>
    <t>坂口正則</t>
    <rPh sb="0" eb="2">
      <t>サカグチ</t>
    </rPh>
    <rPh sb="2" eb="4">
      <t>マサノリ</t>
    </rPh>
    <phoneticPr fontId="1"/>
  </si>
  <si>
    <t>キャタリナ</t>
  </si>
  <si>
    <t>栄進堂</t>
    <rPh sb="0" eb="3">
      <t>エイシンドウ</t>
    </rPh>
    <phoneticPr fontId="1"/>
  </si>
  <si>
    <t>木田牧場</t>
    <rPh sb="0" eb="2">
      <t>キダ</t>
    </rPh>
    <rPh sb="2" eb="4">
      <t>ボクジョウ</t>
    </rPh>
    <phoneticPr fontId="2"/>
  </si>
  <si>
    <t>ダッシャーレーヌ</t>
  </si>
  <si>
    <t>牝</t>
    <rPh sb="0" eb="1">
      <t>メス</t>
    </rPh>
    <phoneticPr fontId="2"/>
  </si>
  <si>
    <t>ハニーローズ</t>
  </si>
  <si>
    <t>芦田信</t>
    <rPh sb="0" eb="2">
      <t>アシダ</t>
    </rPh>
    <rPh sb="2" eb="3">
      <t>シン</t>
    </rPh>
    <phoneticPr fontId="1"/>
  </si>
  <si>
    <t>下河辺牧場</t>
    <rPh sb="0" eb="3">
      <t>シモカワベ</t>
    </rPh>
    <rPh sb="3" eb="5">
      <t>ボクジョウ</t>
    </rPh>
    <phoneticPr fontId="2"/>
  </si>
  <si>
    <t>ガートルード</t>
  </si>
  <si>
    <t>須貝尚介</t>
    <rPh sb="0" eb="2">
      <t>スガイ</t>
    </rPh>
    <rPh sb="2" eb="4">
      <t>ナオスケ</t>
    </rPh>
    <phoneticPr fontId="2"/>
  </si>
  <si>
    <t>若井牧場</t>
    <rPh sb="0" eb="4">
      <t>ワカイボクジョウ</t>
    </rPh>
    <phoneticPr fontId="1"/>
  </si>
  <si>
    <t>テスタメント</t>
  </si>
  <si>
    <t>小島茂之</t>
    <rPh sb="0" eb="4">
      <t>コジマシゲユキ</t>
    </rPh>
    <phoneticPr fontId="1"/>
  </si>
  <si>
    <t>ブラックエンブレム</t>
  </si>
  <si>
    <t>田原邦男</t>
    <rPh sb="0" eb="2">
      <t>タバラ</t>
    </rPh>
    <rPh sb="2" eb="4">
      <t>クニオ</t>
    </rPh>
    <phoneticPr fontId="1"/>
  </si>
  <si>
    <t>ブロンシェダーム</t>
  </si>
  <si>
    <t>スリープレスナイト</t>
  </si>
  <si>
    <t>アルティマプリンス</t>
  </si>
  <si>
    <t>ハリウッドセレブ</t>
  </si>
  <si>
    <t>大久保龍志</t>
    <rPh sb="0" eb="3">
      <t>オオクボ</t>
    </rPh>
    <rPh sb="3" eb="5">
      <t>リュウシ</t>
    </rPh>
    <phoneticPr fontId="1"/>
  </si>
  <si>
    <t>トーセンデューク</t>
  </si>
  <si>
    <t>カアナパリビーチ</t>
  </si>
  <si>
    <t>オールパーパス</t>
  </si>
  <si>
    <t>ストラテジー</t>
  </si>
  <si>
    <t>前田晋二</t>
    <rPh sb="0" eb="2">
      <t>マエダ</t>
    </rPh>
    <rPh sb="2" eb="3">
      <t>シンジ</t>
    </rPh>
    <rPh sb="3" eb="4">
      <t>ニ</t>
    </rPh>
    <phoneticPr fontId="1"/>
  </si>
  <si>
    <t>スリールドランジュ</t>
  </si>
  <si>
    <t>吉田直弘</t>
    <rPh sb="0" eb="2">
      <t>ヨシダ</t>
    </rPh>
    <rPh sb="2" eb="4">
      <t>ナオヒロ</t>
    </rPh>
    <phoneticPr fontId="1"/>
  </si>
  <si>
    <t>ベッラレジーナ</t>
  </si>
  <si>
    <t>平田修</t>
    <rPh sb="0" eb="2">
      <t>ヒラタ</t>
    </rPh>
    <rPh sb="2" eb="3">
      <t>オサム</t>
    </rPh>
    <phoneticPr fontId="1"/>
  </si>
  <si>
    <t>ベッラレイア</t>
  </si>
  <si>
    <t>シーサイドバウンド</t>
  </si>
  <si>
    <t>Big Brown</t>
  </si>
  <si>
    <t>スターダムバウンド</t>
  </si>
  <si>
    <t>Tapit</t>
  </si>
  <si>
    <t>西原牧場</t>
    <rPh sb="0" eb="2">
      <t>ニシハラ</t>
    </rPh>
    <rPh sb="2" eb="4">
      <t>ボクジョウ</t>
    </rPh>
    <phoneticPr fontId="1"/>
  </si>
  <si>
    <t>グレートアイランド</t>
  </si>
  <si>
    <t>ロゴマーク</t>
  </si>
  <si>
    <t>市川義美</t>
    <rPh sb="0" eb="2">
      <t>イチカワ</t>
    </rPh>
    <rPh sb="2" eb="4">
      <t>ヨシミ</t>
    </rPh>
    <phoneticPr fontId="1"/>
  </si>
  <si>
    <t>ゼウスバローズ</t>
  </si>
  <si>
    <t>猪熊広次</t>
    <rPh sb="0" eb="2">
      <t>イノクマ</t>
    </rPh>
    <rPh sb="2" eb="4">
      <t>コウジ</t>
    </rPh>
    <phoneticPr fontId="1"/>
  </si>
  <si>
    <t>ボージェスト</t>
  </si>
  <si>
    <t>吉田勝己</t>
    <rPh sb="0" eb="2">
      <t>ヨシダ</t>
    </rPh>
    <rPh sb="2" eb="4">
      <t>カツミ</t>
    </rPh>
    <phoneticPr fontId="1"/>
  </si>
  <si>
    <t>ハンサムオウジ</t>
  </si>
  <si>
    <t>松山将樹</t>
    <rPh sb="0" eb="2">
      <t>マツヤマ</t>
    </rPh>
    <rPh sb="2" eb="4">
      <t>マサキ</t>
    </rPh>
    <phoneticPr fontId="1"/>
  </si>
  <si>
    <t>ダービーズポケット</t>
  </si>
  <si>
    <t>スリースターズレーシング</t>
  </si>
  <si>
    <t>中田浩美</t>
    <rPh sb="0" eb="4">
      <t>ナカタヒロミ</t>
    </rPh>
    <phoneticPr fontId="1"/>
  </si>
  <si>
    <t>サンソヴール</t>
  </si>
  <si>
    <t>サンヴィクトワール</t>
  </si>
  <si>
    <t>リターンラルク</t>
  </si>
  <si>
    <t>リターンキャスト</t>
  </si>
  <si>
    <t>山科統</t>
  </si>
  <si>
    <t>バンダム牧場</t>
    <rPh sb="4" eb="6">
      <t>ボクジョウ</t>
    </rPh>
    <phoneticPr fontId="1"/>
  </si>
  <si>
    <t>ミッキーデータ</t>
  </si>
  <si>
    <t>松田国英</t>
    <rPh sb="0" eb="2">
      <t>マツダ</t>
    </rPh>
    <rPh sb="2" eb="4">
      <t>クニエイ</t>
    </rPh>
    <phoneticPr fontId="1"/>
  </si>
  <si>
    <t>サウンズオブアース</t>
  </si>
  <si>
    <t>藤岡健一</t>
    <rPh sb="0" eb="2">
      <t>フジオカ</t>
    </rPh>
    <rPh sb="2" eb="4">
      <t>ケンイチ</t>
    </rPh>
    <phoneticPr fontId="1"/>
  </si>
  <si>
    <t>ファーストバイオリン</t>
  </si>
  <si>
    <t>レッドラヴィータ</t>
  </si>
  <si>
    <t>永之牧場</t>
    <rPh sb="0" eb="2">
      <t>ヒサユキ</t>
    </rPh>
    <rPh sb="2" eb="4">
      <t>ボクジョウ</t>
    </rPh>
    <phoneticPr fontId="1"/>
  </si>
  <si>
    <t>ベルキャニオン</t>
  </si>
  <si>
    <t>キュリオスティー</t>
  </si>
  <si>
    <t>サトノバリアント</t>
  </si>
  <si>
    <t>リラヴァティ</t>
  </si>
  <si>
    <t>エイシンアロンジー</t>
  </si>
  <si>
    <t>西園正都</t>
    <rPh sb="0" eb="2">
      <t>ニシゾノ</t>
    </rPh>
    <rPh sb="2" eb="3">
      <t>マサ</t>
    </rPh>
    <rPh sb="3" eb="4">
      <t>ミヤコ</t>
    </rPh>
    <phoneticPr fontId="1"/>
  </si>
  <si>
    <t>Ice Mint</t>
  </si>
  <si>
    <t>Kinghton Hse Eadling Farm &amp; Marengo</t>
  </si>
  <si>
    <t>ライザン</t>
  </si>
  <si>
    <t>マザーズデイ</t>
  </si>
  <si>
    <t>安田隆行</t>
    <rPh sb="0" eb="4">
      <t>ヤスダタカユキ</t>
    </rPh>
    <phoneticPr fontId="1"/>
  </si>
  <si>
    <t>下河辺牧場</t>
    <rPh sb="0" eb="3">
      <t>シモカワベ</t>
    </rPh>
    <rPh sb="3" eb="5">
      <t>ボクジョウ</t>
    </rPh>
    <phoneticPr fontId="1"/>
  </si>
  <si>
    <t>下河辺牧場</t>
    <rPh sb="0" eb="5">
      <t>シモカワ</t>
    </rPh>
    <phoneticPr fontId="1"/>
  </si>
  <si>
    <t>トリニティプレイス</t>
  </si>
  <si>
    <t>カーラパワー</t>
  </si>
  <si>
    <t>レヴアップスピン</t>
  </si>
  <si>
    <t>オリジナルスピンⅡ</t>
  </si>
  <si>
    <t>Distorted Humor</t>
  </si>
  <si>
    <t>ウエスタンマンデラ</t>
  </si>
  <si>
    <t>ウエスタンファーム</t>
  </si>
  <si>
    <t>グレンシーラ</t>
  </si>
  <si>
    <t>サトノルパン</t>
  </si>
  <si>
    <t>村山明</t>
    <rPh sb="0" eb="2">
      <t>ムラヤマ</t>
    </rPh>
    <rPh sb="2" eb="3">
      <t>アキラ</t>
    </rPh>
    <phoneticPr fontId="1"/>
  </si>
  <si>
    <t>ウラレナ</t>
  </si>
  <si>
    <t>ソルティビッド</t>
  </si>
  <si>
    <t>ストームインパクト</t>
  </si>
  <si>
    <t>長浜博之</t>
    <rPh sb="0" eb="2">
      <t>ナガハマ</t>
    </rPh>
    <rPh sb="2" eb="4">
      <t>ヒロユキ</t>
    </rPh>
    <phoneticPr fontId="1"/>
  </si>
  <si>
    <t>追分ファーム</t>
    <rPh sb="0" eb="2">
      <t>オイワケ</t>
    </rPh>
    <phoneticPr fontId="1"/>
  </si>
  <si>
    <t>クイーンズシアター</t>
  </si>
  <si>
    <t>センボンザクラ</t>
  </si>
  <si>
    <t>トーセンマイティ</t>
  </si>
  <si>
    <t>Cativa</t>
  </si>
  <si>
    <t>アンヴェイルド</t>
  </si>
  <si>
    <t>窪田康志</t>
    <rPh sb="0" eb="2">
      <t>クボタ</t>
    </rPh>
    <rPh sb="2" eb="4">
      <t>ヤスシ</t>
    </rPh>
    <phoneticPr fontId="1"/>
  </si>
  <si>
    <t>ネオリアリズム</t>
  </si>
  <si>
    <t>ダークファンタジー</t>
  </si>
  <si>
    <t>マジカルファンタジー</t>
  </si>
  <si>
    <t>ワンアンドオンリー</t>
  </si>
  <si>
    <t>ヴァーチュ</t>
  </si>
  <si>
    <t>クールオープニング</t>
  </si>
  <si>
    <t>ラングレー</t>
  </si>
  <si>
    <t>ラヴズオンリーミー</t>
  </si>
  <si>
    <t>サトノアラジン</t>
  </si>
  <si>
    <t>マジックストーム</t>
  </si>
  <si>
    <t>レッドカイザー</t>
  </si>
  <si>
    <t>サセッティ</t>
  </si>
  <si>
    <t>テイエムスカイオー</t>
  </si>
  <si>
    <t>岩元市三</t>
    <rPh sb="0" eb="2">
      <t>イワモト</t>
    </rPh>
    <rPh sb="2" eb="4">
      <t>イチゾウ</t>
    </rPh>
    <phoneticPr fontId="1"/>
  </si>
  <si>
    <t xml:space="preserve">竹園正繼 </t>
  </si>
  <si>
    <t>川越ファーム</t>
    <rPh sb="0" eb="2">
      <t>カワゴエ</t>
    </rPh>
    <phoneticPr fontId="1"/>
  </si>
  <si>
    <t>アルマミーア</t>
  </si>
  <si>
    <t>ライヴ</t>
  </si>
  <si>
    <t>ヒラボクダービー</t>
  </si>
  <si>
    <t>ウインヒストリー</t>
  </si>
  <si>
    <t>平田牧場</t>
    <rPh sb="0" eb="4">
      <t>ヒラタボクジョウ</t>
    </rPh>
    <phoneticPr fontId="1"/>
  </si>
  <si>
    <t>千代田牧場</t>
    <rPh sb="0" eb="5">
      <t>チヨダボクジョウ</t>
    </rPh>
    <phoneticPr fontId="1"/>
  </si>
  <si>
    <t>ドラゴンストリート</t>
  </si>
  <si>
    <t>フィラストリート</t>
  </si>
  <si>
    <t>下河辺牧場</t>
    <rPh sb="0" eb="5">
      <t>シモカ</t>
    </rPh>
    <phoneticPr fontId="1"/>
  </si>
  <si>
    <t>スウィートレイラニ</t>
  </si>
  <si>
    <t>二ノ宮敬字</t>
    <rPh sb="0" eb="1">
      <t>ニ</t>
    </rPh>
    <rPh sb="2" eb="3">
      <t>ミヤ</t>
    </rPh>
    <rPh sb="3" eb="4">
      <t>ケイ</t>
    </rPh>
    <rPh sb="4" eb="5">
      <t>ウ</t>
    </rPh>
    <phoneticPr fontId="1"/>
  </si>
  <si>
    <t>リバーソウル</t>
  </si>
  <si>
    <t>浅見秀一</t>
    <rPh sb="0" eb="4">
      <t>アサミシュウイチ</t>
    </rPh>
    <phoneticPr fontId="1"/>
  </si>
  <si>
    <t>ステファノス</t>
  </si>
  <si>
    <t>ココシュニック</t>
  </si>
  <si>
    <t>ガリバルディ</t>
  </si>
  <si>
    <t>シュタインベルガー</t>
  </si>
  <si>
    <t>ロイヤルファンタジー</t>
  </si>
  <si>
    <t>トレモロアーム</t>
  </si>
  <si>
    <t>トレアンサンブル</t>
  </si>
  <si>
    <t>デュアルインパクト</t>
  </si>
  <si>
    <t>手塚貴久</t>
    <rPh sb="0" eb="2">
      <t>テヅカ</t>
    </rPh>
    <rPh sb="2" eb="4">
      <t>タカヒサ</t>
    </rPh>
    <phoneticPr fontId="1"/>
  </si>
  <si>
    <t>ビューロクラート</t>
  </si>
  <si>
    <t>キャリアコレクション</t>
  </si>
  <si>
    <t>ダノンアンビシャス</t>
  </si>
  <si>
    <t>インターンシップ</t>
  </si>
  <si>
    <t>中尾秀正</t>
    <rPh sb="0" eb="2">
      <t>ナカオ</t>
    </rPh>
    <rPh sb="2" eb="4">
      <t>ヒデマサ</t>
    </rPh>
    <phoneticPr fontId="1"/>
  </si>
  <si>
    <t>カーニバルソング</t>
  </si>
  <si>
    <t>近藤英子</t>
    <rPh sb="0" eb="2">
      <t>コンドウ</t>
    </rPh>
    <rPh sb="2" eb="4">
      <t>エイコ</t>
    </rPh>
    <phoneticPr fontId="1"/>
  </si>
  <si>
    <t>辻牧場</t>
    <rPh sb="0" eb="3">
      <t>ツジボクジョウ</t>
    </rPh>
    <phoneticPr fontId="1"/>
  </si>
  <si>
    <t>キングスバローズ</t>
  </si>
  <si>
    <t>ロザリウム</t>
  </si>
  <si>
    <t>レーヴデトワール</t>
  </si>
  <si>
    <t>ウインマーレライ</t>
  </si>
  <si>
    <t>高木登</t>
    <rPh sb="0" eb="2">
      <t>タカギ</t>
    </rPh>
    <rPh sb="2" eb="3">
      <t>ノボル</t>
    </rPh>
    <phoneticPr fontId="1"/>
  </si>
  <si>
    <t>マツリダゴッホ</t>
  </si>
  <si>
    <t>コスモチェーロ</t>
  </si>
  <si>
    <t>ウインボナンザ</t>
  </si>
  <si>
    <t>宮徹</t>
    <rPh sb="0" eb="1">
      <t>ミヤ</t>
    </rPh>
    <rPh sb="1" eb="2">
      <t>トオル</t>
    </rPh>
    <phoneticPr fontId="1"/>
  </si>
  <si>
    <t>コスモフォーチュン</t>
  </si>
  <si>
    <t>ワンダフルワールド</t>
  </si>
  <si>
    <t>高橋義忠</t>
    <rPh sb="0" eb="2">
      <t>タカハシ</t>
    </rPh>
    <rPh sb="2" eb="4">
      <t>ヨシタダ</t>
    </rPh>
    <phoneticPr fontId="1"/>
  </si>
  <si>
    <t>キャットアリ</t>
  </si>
  <si>
    <t>三田昌宏</t>
    <rPh sb="0" eb="2">
      <t>ミタ</t>
    </rPh>
    <rPh sb="2" eb="4">
      <t>マサヒロ</t>
    </rPh>
    <phoneticPr fontId="1"/>
  </si>
  <si>
    <t>タマモビッグプレイ</t>
  </si>
  <si>
    <t>南井克己</t>
    <rPh sb="0" eb="2">
      <t>ミナミイ</t>
    </rPh>
    <rPh sb="2" eb="4">
      <t>カツミ</t>
    </rPh>
    <phoneticPr fontId="1"/>
  </si>
  <si>
    <t>信成牧場</t>
    <rPh sb="0" eb="2">
      <t>ノブナリ</t>
    </rPh>
    <rPh sb="2" eb="4">
      <t>ボクジョウ</t>
    </rPh>
    <phoneticPr fontId="1"/>
  </si>
  <si>
    <t>ラフェットデメール</t>
  </si>
  <si>
    <t>矢野英一</t>
    <rPh sb="0" eb="2">
      <t>ヤノ</t>
    </rPh>
    <rPh sb="2" eb="3">
      <t>エイゴ</t>
    </rPh>
    <rPh sb="3" eb="4">
      <t>イチ</t>
    </rPh>
    <phoneticPr fontId="1"/>
  </si>
  <si>
    <t>クラシックチュチュ</t>
  </si>
  <si>
    <t>大塚亮一</t>
    <rPh sb="0" eb="2">
      <t>オオツカ</t>
    </rPh>
    <rPh sb="2" eb="4">
      <t>リョウイチ</t>
    </rPh>
    <phoneticPr fontId="1"/>
  </si>
  <si>
    <t>桜井牧場</t>
    <rPh sb="0" eb="4">
      <t>サクライボクジョウ</t>
    </rPh>
    <phoneticPr fontId="1"/>
  </si>
  <si>
    <t>ゴールデンマンデー</t>
  </si>
  <si>
    <t>小西一男</t>
    <rPh sb="0" eb="2">
      <t>コニシ</t>
    </rPh>
    <rPh sb="2" eb="4">
      <t>カズオ</t>
    </rPh>
    <phoneticPr fontId="1"/>
  </si>
  <si>
    <t>Weekend Whim</t>
  </si>
  <si>
    <t>平本敏夫</t>
  </si>
  <si>
    <t>ヒデノヒロイン</t>
  </si>
  <si>
    <t>佐藤正雄</t>
    <rPh sb="0" eb="2">
      <t>サトウ</t>
    </rPh>
    <rPh sb="2" eb="3">
      <t>マサ</t>
    </rPh>
    <rPh sb="3" eb="4">
      <t>オス</t>
    </rPh>
    <phoneticPr fontId="1"/>
  </si>
  <si>
    <t>アイレンベルク</t>
  </si>
  <si>
    <t>大石秀夫</t>
    <rPh sb="0" eb="2">
      <t>オオイシ</t>
    </rPh>
    <rPh sb="2" eb="4">
      <t>ヒデオ</t>
    </rPh>
    <phoneticPr fontId="1"/>
  </si>
  <si>
    <t>グラストレーニングセンター</t>
  </si>
  <si>
    <t>キャンディキー</t>
  </si>
  <si>
    <t>高柳瑞樹</t>
    <rPh sb="0" eb="2">
      <t>タカヤナギ</t>
    </rPh>
    <rPh sb="2" eb="4">
      <t>ミズキ</t>
    </rPh>
    <phoneticPr fontId="1"/>
  </si>
  <si>
    <t>スクリーンヒーロー</t>
  </si>
  <si>
    <t>ウエルシュクイーン</t>
  </si>
  <si>
    <t>北前孔一郎</t>
    <rPh sb="0" eb="2">
      <t>キタマエ</t>
    </rPh>
    <rPh sb="2" eb="5">
      <t>コウイチロウ</t>
    </rPh>
    <phoneticPr fontId="1"/>
  </si>
  <si>
    <t>中本牧場</t>
    <rPh sb="0" eb="2">
      <t>ナカモト</t>
    </rPh>
    <rPh sb="2" eb="4">
      <t>ボクジョウ</t>
    </rPh>
    <phoneticPr fontId="1"/>
  </si>
  <si>
    <t>プリンスダム</t>
  </si>
  <si>
    <t>2013-2014</t>
    <phoneticPr fontId="3"/>
  </si>
  <si>
    <t>大矢牧場</t>
    <rPh sb="0" eb="4">
      <t>オオヤボクジョウ</t>
    </rPh>
    <phoneticPr fontId="3"/>
  </si>
  <si>
    <t>永之牧場</t>
    <rPh sb="0" eb="2">
      <t>ヒサユキ</t>
    </rPh>
    <rPh sb="2" eb="4">
      <t>ボクジョウ</t>
    </rPh>
    <phoneticPr fontId="3"/>
  </si>
  <si>
    <t>藤田牧場</t>
    <rPh sb="0" eb="4">
      <t>フジタボクジョウ</t>
    </rPh>
    <phoneticPr fontId="3"/>
  </si>
  <si>
    <t>松山牧場</t>
    <rPh sb="0" eb="2">
      <t>マツヤマ</t>
    </rPh>
    <rPh sb="2" eb="4">
      <t>ボクジョウ</t>
    </rPh>
    <phoneticPr fontId="3"/>
  </si>
  <si>
    <t>むぎ</t>
    <phoneticPr fontId="3"/>
  </si>
  <si>
    <t>若井牧場</t>
    <rPh sb="0" eb="4">
      <t>ワカイボクジョウ</t>
    </rPh>
    <phoneticPr fontId="4"/>
  </si>
  <si>
    <t>2014-2015</t>
    <phoneticPr fontId="3"/>
  </si>
  <si>
    <t>ワル</t>
  </si>
  <si>
    <t>牡</t>
    <rPh sb="0" eb="1">
      <t>ボ</t>
    </rPh>
    <phoneticPr fontId="4"/>
  </si>
  <si>
    <t>ダノンジャンヌ</t>
  </si>
  <si>
    <t>牝</t>
    <rPh sb="0" eb="1">
      <t>ヒン</t>
    </rPh>
    <phoneticPr fontId="4"/>
  </si>
  <si>
    <t>アサクサハヤブサ</t>
  </si>
  <si>
    <t>メモリーオブハース</t>
  </si>
  <si>
    <t>ディープフォレスト</t>
  </si>
  <si>
    <t>ザハッピエスト</t>
  </si>
  <si>
    <t>エクストラファイン</t>
  </si>
  <si>
    <t>アキトホウオウ</t>
  </si>
  <si>
    <t>スワーヴジョージ</t>
  </si>
  <si>
    <t>ステージダイブ</t>
  </si>
  <si>
    <t>ポルトドートウィユ</t>
  </si>
  <si>
    <t>コートオブアームズ</t>
  </si>
  <si>
    <t>シャイニングレイ</t>
  </si>
  <si>
    <t>ルートヴィヒコード</t>
  </si>
  <si>
    <t>レガッタ</t>
  </si>
  <si>
    <t>マイアベーア</t>
  </si>
  <si>
    <t>レレオーネ</t>
  </si>
  <si>
    <t>スモークフリー</t>
  </si>
  <si>
    <t>アドマイヤスター</t>
  </si>
  <si>
    <t>トリノレージョ</t>
  </si>
  <si>
    <t>アドマイヤロワ</t>
  </si>
  <si>
    <t>コンテッサトゥーレ</t>
  </si>
  <si>
    <t>キロハナ</t>
  </si>
  <si>
    <t>コートシャルマン</t>
  </si>
  <si>
    <t>ディープフォルツァ</t>
  </si>
  <si>
    <t>ジュンファイター</t>
  </si>
  <si>
    <t>リッパーザウィン</t>
  </si>
  <si>
    <t>ウインエアフォース</t>
  </si>
  <si>
    <t>ブライトボイス</t>
  </si>
  <si>
    <t>レッドアナベル</t>
  </si>
  <si>
    <t>ワールドリースター</t>
  </si>
  <si>
    <t>フローレスダンサー</t>
  </si>
  <si>
    <t>パピーラヴ</t>
  </si>
  <si>
    <t>トウショウピスト</t>
  </si>
  <si>
    <t>ウインオリファン</t>
  </si>
  <si>
    <t>アンティキティラ</t>
  </si>
  <si>
    <t>レレマーマ</t>
  </si>
  <si>
    <t>カレンオプシス</t>
  </si>
  <si>
    <t>クロイツェル</t>
  </si>
  <si>
    <t>グレアチャネル</t>
  </si>
  <si>
    <t>アヴニールマルシェ</t>
  </si>
  <si>
    <t>パラダイスリッジ</t>
  </si>
  <si>
    <t>ステイリッチ</t>
  </si>
  <si>
    <t>フロレットアレー</t>
  </si>
  <si>
    <t>エイムハイ</t>
  </si>
  <si>
    <t>スペリオルラスター</t>
  </si>
  <si>
    <t>パルファンデュロワ</t>
  </si>
  <si>
    <t>ウェルブレッド</t>
  </si>
  <si>
    <t>ラダームブランシェ</t>
  </si>
  <si>
    <t>ニシノオタケビ</t>
  </si>
  <si>
    <t>リアルスティール</t>
  </si>
  <si>
    <t>デビュタント</t>
  </si>
  <si>
    <t>ネオルミエール</t>
  </si>
  <si>
    <t>エバーハーモニー</t>
  </si>
  <si>
    <t>ヴィーヴル</t>
  </si>
  <si>
    <t>リヴゴーシュ</t>
  </si>
  <si>
    <t>メイショウカロッタ</t>
  </si>
  <si>
    <t>レッドアルティスタ</t>
  </si>
  <si>
    <t>マングジ</t>
  </si>
  <si>
    <t>プルガステル</t>
  </si>
  <si>
    <t>ティルナノーグ</t>
  </si>
  <si>
    <t>エクシードリミッツ</t>
  </si>
  <si>
    <t>ドラゴンケーニッヒ</t>
  </si>
  <si>
    <t>クルミナル</t>
  </si>
  <si>
    <t>ディープジュエリー</t>
  </si>
  <si>
    <t>ラディカル</t>
  </si>
  <si>
    <t>（ホロムア）</t>
  </si>
  <si>
    <t>ファヴォリート</t>
  </si>
  <si>
    <t>プラパジシャン</t>
  </si>
  <si>
    <t>アンタラジー</t>
  </si>
  <si>
    <t>ジュンツバサ</t>
  </si>
  <si>
    <t>レーヴミストラル</t>
  </si>
  <si>
    <t>マンハッタンキング</t>
  </si>
  <si>
    <t>ベルラップ</t>
  </si>
  <si>
    <t>ケツァルテナンゴ</t>
  </si>
  <si>
    <t>ウインバニラスカイ</t>
  </si>
  <si>
    <t>キングダム</t>
  </si>
  <si>
    <t>シラユキ</t>
  </si>
  <si>
    <t>リンガディンドン</t>
  </si>
  <si>
    <t>ネオスターダム</t>
  </si>
  <si>
    <t>トーセンバジル</t>
  </si>
  <si>
    <t>レッドベルダ</t>
  </si>
  <si>
    <t>エターナルクライ</t>
  </si>
  <si>
    <t>ペガサスボス</t>
  </si>
  <si>
    <t>バイタルフォース</t>
  </si>
  <si>
    <t>レアリスタ</t>
  </si>
  <si>
    <t>シーサイドジャズ</t>
  </si>
  <si>
    <t>クレスト</t>
  </si>
  <si>
    <t>サージェントバッジ</t>
  </si>
  <si>
    <t>カラトラバ</t>
  </si>
  <si>
    <t>サトノダイレンサ</t>
  </si>
  <si>
    <t>ジェネラルゴジップ</t>
  </si>
  <si>
    <t>ドゥラメンテ</t>
  </si>
  <si>
    <t>ブライトバローズ</t>
  </si>
  <si>
    <t>サトノゼファー</t>
  </si>
  <si>
    <t>ルーチェスプマンテ</t>
  </si>
  <si>
    <t>サブトゥエンティ</t>
  </si>
  <si>
    <t>パルテノン</t>
  </si>
  <si>
    <t>ダイワコンプリート</t>
  </si>
  <si>
    <t>テンダリーヴォイス</t>
  </si>
  <si>
    <t>ダイワミランダ</t>
  </si>
  <si>
    <t>グリュイエール</t>
  </si>
  <si>
    <t>ショウナンアデラ</t>
  </si>
  <si>
    <t>（エンブレマータ）</t>
  </si>
  <si>
    <t>ヤマカツエース</t>
  </si>
  <si>
    <t>グレーターロンドン</t>
  </si>
  <si>
    <t>スームジュール</t>
  </si>
  <si>
    <t>ペブルガーデン</t>
  </si>
  <si>
    <t>プリモレガーロ</t>
  </si>
  <si>
    <t>マイネルカルド</t>
  </si>
  <si>
    <t>アッシュゴールド</t>
  </si>
  <si>
    <t>（サトノシュプリーム）</t>
  </si>
  <si>
    <t>ミッキークイーン</t>
  </si>
  <si>
    <t>トーセンゲイル</t>
  </si>
  <si>
    <t>レッドライジェル</t>
  </si>
  <si>
    <t>サトノシャルマン</t>
  </si>
  <si>
    <t>シュヴァルグラン</t>
  </si>
  <si>
    <t>スマートアロー</t>
  </si>
  <si>
    <t>レッドマジュール</t>
  </si>
  <si>
    <t>ブレイクエース</t>
  </si>
  <si>
    <t>ラヴィダフェリース</t>
  </si>
  <si>
    <t>トーセンビクトリー</t>
  </si>
  <si>
    <t>サンマルティン</t>
  </si>
  <si>
    <t>ブライトエンブレム</t>
  </si>
  <si>
    <t>ライムスカッシュ</t>
  </si>
  <si>
    <t>レッドメアラス</t>
  </si>
  <si>
    <t>カラーラビアンコ</t>
  </si>
  <si>
    <t>ステラスターライト</t>
  </si>
  <si>
    <t>マイネルベルセルク</t>
  </si>
  <si>
    <t>エイシンシャーマン</t>
  </si>
  <si>
    <t>ロードユアソング</t>
  </si>
  <si>
    <t>カービングパス</t>
  </si>
  <si>
    <t>ジェアンレーヴ</t>
  </si>
  <si>
    <t>レーヌドブリエ</t>
  </si>
  <si>
    <t>クローディオ</t>
  </si>
  <si>
    <t>マイスフォルテ</t>
  </si>
  <si>
    <t>レゲンテ</t>
  </si>
  <si>
    <t>ベッライリス</t>
  </si>
  <si>
    <t>アフェットゥオーソ</t>
  </si>
  <si>
    <t>ジーニアスドール</t>
  </si>
  <si>
    <t>タッチングスピーチ</t>
  </si>
  <si>
    <t>キーフォーサクセス</t>
  </si>
  <si>
    <t>アルバートドック</t>
  </si>
  <si>
    <t>アドマイヤスカイ</t>
  </si>
  <si>
    <t>アダムスブリッジ</t>
  </si>
  <si>
    <t>シーオブラブ</t>
  </si>
  <si>
    <t>バロネット</t>
  </si>
  <si>
    <t>レジメンタル</t>
  </si>
  <si>
    <t>ウインアキレア</t>
  </si>
  <si>
    <t>アースライズ</t>
  </si>
  <si>
    <t>美浦</t>
    <rPh sb="0" eb="2">
      <t>ミホ</t>
    </rPh>
    <phoneticPr fontId="4"/>
  </si>
  <si>
    <t>武藤善則</t>
  </si>
  <si>
    <t>栗東</t>
    <rPh sb="0" eb="2">
      <t>リットウ</t>
    </rPh>
    <phoneticPr fontId="4"/>
  </si>
  <si>
    <t>佐々木晶三</t>
  </si>
  <si>
    <t>加藤征弘</t>
    <rPh sb="0" eb="2">
      <t>カトウ</t>
    </rPh>
    <rPh sb="2" eb="3">
      <t>セイ</t>
    </rPh>
    <rPh sb="3" eb="4">
      <t>ヒロシ</t>
    </rPh>
    <phoneticPr fontId="4"/>
  </si>
  <si>
    <t>須貝尚介</t>
    <rPh sb="0" eb="4">
      <t>スガイ</t>
    </rPh>
    <phoneticPr fontId="4"/>
  </si>
  <si>
    <t>戸田博文</t>
    <rPh sb="0" eb="2">
      <t>トダ</t>
    </rPh>
    <rPh sb="2" eb="4">
      <t>ヒロフミ</t>
    </rPh>
    <phoneticPr fontId="4"/>
  </si>
  <si>
    <t>堀宣行</t>
  </si>
  <si>
    <t>矢野英一</t>
    <rPh sb="0" eb="2">
      <t>ヤノ</t>
    </rPh>
    <rPh sb="2" eb="4">
      <t>エイイチ</t>
    </rPh>
    <phoneticPr fontId="4"/>
  </si>
  <si>
    <t>伊藤大士</t>
    <rPh sb="0" eb="2">
      <t>イトウ</t>
    </rPh>
    <rPh sb="2" eb="4">
      <t>ダイシ</t>
    </rPh>
    <phoneticPr fontId="4"/>
  </si>
  <si>
    <t>庄野靖志</t>
    <rPh sb="0" eb="2">
      <t>ショウノ</t>
    </rPh>
    <rPh sb="2" eb="4">
      <t>ヤスシ</t>
    </rPh>
    <phoneticPr fontId="4"/>
  </si>
  <si>
    <t>石坂正</t>
    <rPh sb="0" eb="2">
      <t>イシザカ</t>
    </rPh>
    <rPh sb="2" eb="3">
      <t>タダシ</t>
    </rPh>
    <phoneticPr fontId="4"/>
  </si>
  <si>
    <t>高野友和</t>
    <rPh sb="0" eb="2">
      <t>コウノ</t>
    </rPh>
    <rPh sb="2" eb="4">
      <t>トモカズ</t>
    </rPh>
    <phoneticPr fontId="4"/>
  </si>
  <si>
    <t>矢作芳人</t>
    <rPh sb="0" eb="2">
      <t>ヤハギ</t>
    </rPh>
    <rPh sb="2" eb="4">
      <t>ヨシト</t>
    </rPh>
    <phoneticPr fontId="4"/>
  </si>
  <si>
    <t>長浜博之</t>
    <rPh sb="0" eb="2">
      <t>ナガハマ</t>
    </rPh>
    <rPh sb="2" eb="4">
      <t>ヒロユキ</t>
    </rPh>
    <phoneticPr fontId="4"/>
  </si>
  <si>
    <t>昆貢</t>
    <rPh sb="0" eb="1">
      <t>コン</t>
    </rPh>
    <rPh sb="1" eb="2">
      <t>ミツグ</t>
    </rPh>
    <phoneticPr fontId="4"/>
  </si>
  <si>
    <t>吉田直弘</t>
    <rPh sb="0" eb="2">
      <t>ヨシダ</t>
    </rPh>
    <rPh sb="2" eb="4">
      <t>ナオヒロ</t>
    </rPh>
    <phoneticPr fontId="4"/>
  </si>
  <si>
    <t>友道康夫</t>
    <rPh sb="0" eb="4">
      <t>トモミチヤスオ</t>
    </rPh>
    <phoneticPr fontId="4"/>
  </si>
  <si>
    <t>田中剛</t>
    <rPh sb="0" eb="2">
      <t>タナカ</t>
    </rPh>
    <rPh sb="2" eb="3">
      <t>ツヨシ</t>
    </rPh>
    <phoneticPr fontId="4"/>
  </si>
  <si>
    <t>橋田満</t>
    <rPh sb="0" eb="3">
      <t>ハシダミツル</t>
    </rPh>
    <phoneticPr fontId="4"/>
  </si>
  <si>
    <t>安田隆行</t>
    <rPh sb="0" eb="4">
      <t>ヤスダタカユキ</t>
    </rPh>
    <phoneticPr fontId="4"/>
  </si>
  <si>
    <t>池江泰寿</t>
    <rPh sb="0" eb="2">
      <t>イケエ</t>
    </rPh>
    <rPh sb="2" eb="4">
      <t>ヤストシ</t>
    </rPh>
    <phoneticPr fontId="4"/>
  </si>
  <si>
    <t>松永幹夫</t>
    <rPh sb="0" eb="2">
      <t>マツナガ</t>
    </rPh>
    <rPh sb="2" eb="4">
      <t>ミキオ</t>
    </rPh>
    <phoneticPr fontId="4"/>
  </si>
  <si>
    <t>矢作芳人</t>
    <rPh sb="0" eb="4">
      <t>ヤハギヨシト</t>
    </rPh>
    <phoneticPr fontId="4"/>
  </si>
  <si>
    <t>西園正都</t>
    <rPh sb="0" eb="2">
      <t>ニシゾノ</t>
    </rPh>
    <rPh sb="2" eb="3">
      <t>マサ</t>
    </rPh>
    <rPh sb="3" eb="4">
      <t>ミヤコ</t>
    </rPh>
    <phoneticPr fontId="4"/>
  </si>
  <si>
    <t>加用正</t>
    <rPh sb="0" eb="2">
      <t>カヨウ</t>
    </rPh>
    <rPh sb="2" eb="3">
      <t>タダシ</t>
    </rPh>
    <phoneticPr fontId="4"/>
  </si>
  <si>
    <t>松田博資</t>
    <rPh sb="0" eb="2">
      <t>マツダ</t>
    </rPh>
    <rPh sb="2" eb="3">
      <t>ヒロシ</t>
    </rPh>
    <rPh sb="3" eb="4">
      <t>シリョウ</t>
    </rPh>
    <phoneticPr fontId="4"/>
  </si>
  <si>
    <t>国枝栄</t>
    <rPh sb="0" eb="3">
      <t>クニエダサカエ</t>
    </rPh>
    <phoneticPr fontId="4"/>
  </si>
  <si>
    <t>角田晃一</t>
    <rPh sb="0" eb="2">
      <t>ツノダ</t>
    </rPh>
    <rPh sb="2" eb="4">
      <t>コウイチ</t>
    </rPh>
    <phoneticPr fontId="4"/>
  </si>
  <si>
    <t>上原博之</t>
    <rPh sb="0" eb="2">
      <t>ウエハラ</t>
    </rPh>
    <rPh sb="2" eb="4">
      <t>ヒロユキ</t>
    </rPh>
    <phoneticPr fontId="4"/>
  </si>
  <si>
    <t>萩原清</t>
    <rPh sb="0" eb="2">
      <t>ハギワラ</t>
    </rPh>
    <rPh sb="2" eb="3">
      <t>キヨシ</t>
    </rPh>
    <phoneticPr fontId="4"/>
  </si>
  <si>
    <t>平田修</t>
    <rPh sb="0" eb="2">
      <t>ヒラタ</t>
    </rPh>
    <rPh sb="2" eb="3">
      <t>オサム</t>
    </rPh>
    <phoneticPr fontId="4"/>
  </si>
  <si>
    <t>藤沢和雄</t>
    <rPh sb="0" eb="2">
      <t>フジサワ</t>
    </rPh>
    <rPh sb="2" eb="4">
      <t>カズオ</t>
    </rPh>
    <phoneticPr fontId="4"/>
  </si>
  <si>
    <t>小島茂之</t>
    <rPh sb="0" eb="4">
      <t>コジマシゲユキ</t>
    </rPh>
    <phoneticPr fontId="4"/>
  </si>
  <si>
    <t>田島俊明</t>
    <rPh sb="0" eb="2">
      <t>タジマ</t>
    </rPh>
    <rPh sb="2" eb="4">
      <t>トシアキ</t>
    </rPh>
    <phoneticPr fontId="4"/>
  </si>
  <si>
    <t>小檜山悟</t>
  </si>
  <si>
    <t>藤沢和雄</t>
    <rPh sb="0" eb="1">
      <t>フジ</t>
    </rPh>
    <rPh sb="1" eb="2">
      <t>サワ</t>
    </rPh>
    <rPh sb="2" eb="4">
      <t>カズオ</t>
    </rPh>
    <phoneticPr fontId="4"/>
  </si>
  <si>
    <t>藤岡健一</t>
    <rPh sb="0" eb="2">
      <t>フジオカ</t>
    </rPh>
    <rPh sb="2" eb="4">
      <t>ケンイチ</t>
    </rPh>
    <phoneticPr fontId="4"/>
  </si>
  <si>
    <t>中竹和也</t>
    <rPh sb="0" eb="2">
      <t>ナカタケ</t>
    </rPh>
    <rPh sb="2" eb="4">
      <t>カズヤ</t>
    </rPh>
    <phoneticPr fontId="4"/>
  </si>
  <si>
    <t>南井克巳</t>
    <rPh sb="0" eb="1">
      <t>ミナミ</t>
    </rPh>
    <rPh sb="1" eb="2">
      <t>イ</t>
    </rPh>
    <rPh sb="2" eb="4">
      <t>カツミ</t>
    </rPh>
    <phoneticPr fontId="4"/>
  </si>
  <si>
    <t>黒岩陽一</t>
    <rPh sb="0" eb="2">
      <t>クロイワ</t>
    </rPh>
    <rPh sb="2" eb="4">
      <t>ヨウイチ</t>
    </rPh>
    <phoneticPr fontId="4"/>
  </si>
  <si>
    <t>木村哲也</t>
    <rPh sb="0" eb="4">
      <t>キムラテツヤ</t>
    </rPh>
    <phoneticPr fontId="4"/>
  </si>
  <si>
    <t>栗東</t>
    <rPh sb="0" eb="2">
      <t>リットウ</t>
    </rPh>
    <phoneticPr fontId="3"/>
  </si>
  <si>
    <t>松永幹夫</t>
  </si>
  <si>
    <t>須貝尚介</t>
    <rPh sb="0" eb="4">
      <t>スガイ</t>
    </rPh>
    <phoneticPr fontId="3"/>
  </si>
  <si>
    <t>藤原英昭</t>
    <rPh sb="0" eb="2">
      <t>フジワラ</t>
    </rPh>
    <rPh sb="2" eb="4">
      <t>ヒデアキ</t>
    </rPh>
    <phoneticPr fontId="4"/>
  </si>
  <si>
    <t>美浦</t>
    <rPh sb="0" eb="2">
      <t>ミホ</t>
    </rPh>
    <phoneticPr fontId="3"/>
  </si>
  <si>
    <t>国枝栄</t>
    <rPh sb="0" eb="3">
      <t>クニエダサカエ</t>
    </rPh>
    <phoneticPr fontId="3"/>
  </si>
  <si>
    <t>池江泰寿</t>
  </si>
  <si>
    <t>萩原清</t>
    <rPh sb="0" eb="3">
      <t>ハギワラ</t>
    </rPh>
    <phoneticPr fontId="3"/>
  </si>
  <si>
    <t>萩原清</t>
    <rPh sb="0" eb="2">
      <t>ハギワラ</t>
    </rPh>
    <rPh sb="2" eb="3">
      <t>キヨシ</t>
    </rPh>
    <phoneticPr fontId="3"/>
  </si>
  <si>
    <t>勢司和浩</t>
    <rPh sb="0" eb="2">
      <t>セイジ</t>
    </rPh>
    <rPh sb="2" eb="4">
      <t>カズヒロ</t>
    </rPh>
    <phoneticPr fontId="4"/>
  </si>
  <si>
    <t>石坂正</t>
    <rPh sb="0" eb="3">
      <t>イシザカタダシ</t>
    </rPh>
    <phoneticPr fontId="4"/>
  </si>
  <si>
    <t>笹田和秀</t>
    <rPh sb="0" eb="2">
      <t>ササダ</t>
    </rPh>
    <rPh sb="2" eb="4">
      <t>カズヒデ</t>
    </rPh>
    <phoneticPr fontId="4"/>
  </si>
  <si>
    <t>飯田雄三</t>
    <rPh sb="0" eb="2">
      <t>イイダ</t>
    </rPh>
    <rPh sb="2" eb="4">
      <t>ユウゾウ</t>
    </rPh>
    <phoneticPr fontId="4"/>
  </si>
  <si>
    <t>音無秀孝</t>
    <rPh sb="0" eb="2">
      <t>オトナシ</t>
    </rPh>
    <rPh sb="2" eb="4">
      <t>ヒデタカ</t>
    </rPh>
    <phoneticPr fontId="4"/>
  </si>
  <si>
    <t>松元茂樹</t>
    <rPh sb="0" eb="2">
      <t>マツモト</t>
    </rPh>
    <rPh sb="2" eb="4">
      <t>シゲキ</t>
    </rPh>
    <phoneticPr fontId="4"/>
  </si>
  <si>
    <t>古賀慎明</t>
    <rPh sb="0" eb="2">
      <t>コガ</t>
    </rPh>
    <rPh sb="2" eb="3">
      <t>シン</t>
    </rPh>
    <rPh sb="3" eb="4">
      <t>アキラ</t>
    </rPh>
    <phoneticPr fontId="4"/>
  </si>
  <si>
    <t>萩原清</t>
    <rPh sb="0" eb="3">
      <t>ハギワラキヨシ</t>
    </rPh>
    <phoneticPr fontId="4"/>
  </si>
  <si>
    <t>須貝尚介</t>
    <rPh sb="0" eb="4">
      <t>スガイナオスケ</t>
    </rPh>
    <phoneticPr fontId="4"/>
  </si>
  <si>
    <t>松田国英</t>
    <rPh sb="0" eb="4">
      <t>マツダクニエイ</t>
    </rPh>
    <phoneticPr fontId="4"/>
  </si>
  <si>
    <t>松田国英</t>
    <rPh sb="0" eb="2">
      <t>マツダ</t>
    </rPh>
    <rPh sb="2" eb="4">
      <t>クニエイ</t>
    </rPh>
    <phoneticPr fontId="4"/>
  </si>
  <si>
    <t>二ノ宮敬宇</t>
    <rPh sb="0" eb="1">
      <t>ニ</t>
    </rPh>
    <rPh sb="2" eb="3">
      <t>ミヤ</t>
    </rPh>
    <rPh sb="3" eb="4">
      <t>ケイウ</t>
    </rPh>
    <rPh sb="4" eb="5">
      <t>ウノ</t>
    </rPh>
    <phoneticPr fontId="4"/>
  </si>
  <si>
    <t>池添兼雄</t>
    <rPh sb="0" eb="2">
      <t>イケゾエ</t>
    </rPh>
    <rPh sb="2" eb="3">
      <t>ケン</t>
    </rPh>
    <rPh sb="3" eb="4">
      <t>オス</t>
    </rPh>
    <phoneticPr fontId="4"/>
  </si>
  <si>
    <t>大竹正博</t>
    <rPh sb="0" eb="2">
      <t>オオタケ</t>
    </rPh>
    <rPh sb="2" eb="4">
      <t>マサヒロ</t>
    </rPh>
    <phoneticPr fontId="4"/>
  </si>
  <si>
    <t>相沢郁</t>
    <rPh sb="0" eb="2">
      <t>アイザワ</t>
    </rPh>
    <rPh sb="2" eb="3">
      <t>イク</t>
    </rPh>
    <phoneticPr fontId="4"/>
  </si>
  <si>
    <t>手塚貴久</t>
    <rPh sb="0" eb="2">
      <t>テヅカ</t>
    </rPh>
    <rPh sb="2" eb="4">
      <t>タカヒサ</t>
    </rPh>
    <phoneticPr fontId="4"/>
  </si>
  <si>
    <t>角居勝彦</t>
    <rPh sb="0" eb="2">
      <t>スミイ</t>
    </rPh>
    <rPh sb="2" eb="4">
      <t>カツヒコ</t>
    </rPh>
    <phoneticPr fontId="4"/>
  </si>
  <si>
    <t>畠山吉宏</t>
    <rPh sb="0" eb="2">
      <t>ハタケヤマ</t>
    </rPh>
    <rPh sb="2" eb="4">
      <t>ヨシヒロ</t>
    </rPh>
    <phoneticPr fontId="4"/>
  </si>
  <si>
    <t>坂口正則</t>
    <rPh sb="0" eb="2">
      <t>サカグチ</t>
    </rPh>
    <rPh sb="2" eb="4">
      <t>マサノリ</t>
    </rPh>
    <phoneticPr fontId="4"/>
  </si>
  <si>
    <t>村山明</t>
    <rPh sb="0" eb="2">
      <t>ムラヤマ</t>
    </rPh>
    <rPh sb="2" eb="3">
      <t>アキラ</t>
    </rPh>
    <phoneticPr fontId="4"/>
  </si>
  <si>
    <t>田中剛</t>
    <rPh sb="0" eb="3">
      <t>タナカツヨシ</t>
    </rPh>
    <phoneticPr fontId="4"/>
  </si>
  <si>
    <t>橋田満</t>
    <rPh sb="0" eb="2">
      <t>ハシダ</t>
    </rPh>
    <rPh sb="2" eb="3">
      <t>ミツル</t>
    </rPh>
    <phoneticPr fontId="4"/>
  </si>
  <si>
    <t>高橋義忠</t>
    <rPh sb="0" eb="2">
      <t>タカハシ</t>
    </rPh>
    <rPh sb="2" eb="4">
      <t>ヨシタダ</t>
    </rPh>
    <phoneticPr fontId="4"/>
  </si>
  <si>
    <t>浅見秀一</t>
    <rPh sb="0" eb="2">
      <t>アサミ</t>
    </rPh>
    <rPh sb="2" eb="4">
      <t>シュウイチ</t>
    </rPh>
    <phoneticPr fontId="4"/>
  </si>
  <si>
    <t>エンパイアメーカー</t>
  </si>
  <si>
    <t>ハービンジャー</t>
  </si>
  <si>
    <t>ヨハネスブルグ</t>
  </si>
  <si>
    <t>カネヒキリ</t>
  </si>
  <si>
    <t>Exceed And Excel</t>
  </si>
  <si>
    <t>Quality Road</t>
  </si>
  <si>
    <t>スウィートハース</t>
  </si>
  <si>
    <t>チェリーフォレスト</t>
  </si>
  <si>
    <t>フェリシア</t>
  </si>
  <si>
    <t>ダノンスペシャル</t>
  </si>
  <si>
    <t>ステージヴァージン</t>
  </si>
  <si>
    <t>アーマイン</t>
  </si>
  <si>
    <t>スモークンフローリック</t>
  </si>
  <si>
    <t>アドマイヤマリン</t>
  </si>
  <si>
    <t>ハウオリ</t>
  </si>
  <si>
    <t>チナンデガ</t>
  </si>
  <si>
    <t>シャトルシャロン</t>
  </si>
  <si>
    <t>Henderson Band</t>
  </si>
  <si>
    <t>アルレシャ</t>
  </si>
  <si>
    <t>ワールドリープレジャー</t>
  </si>
  <si>
    <t>シーイズトウショウ</t>
  </si>
  <si>
    <t>レインボークイーン</t>
  </si>
  <si>
    <t>ピラミマ</t>
  </si>
  <si>
    <t>ヴィートマルシェ</t>
  </si>
  <si>
    <t>イスラコジーン</t>
  </si>
  <si>
    <t>サンドリオン</t>
  </si>
  <si>
    <t>スペリオルパール</t>
  </si>
  <si>
    <t>ニシノミライ</t>
  </si>
  <si>
    <t>モアザンベスト</t>
  </si>
  <si>
    <t>リトルアマポーラ</t>
  </si>
  <si>
    <t>ナイスレイズ</t>
  </si>
  <si>
    <t>コージーベイ</t>
  </si>
  <si>
    <t>バイコースタル</t>
  </si>
  <si>
    <t>Welsh Diva</t>
  </si>
  <si>
    <t>カリ</t>
  </si>
  <si>
    <t>ジュエルオブザナイト</t>
  </si>
  <si>
    <t>コンプリカーター</t>
  </si>
  <si>
    <t>クイーンカアフマヌ</t>
  </si>
  <si>
    <t>マチカネタマカズラ</t>
  </si>
  <si>
    <t>アビラ</t>
  </si>
  <si>
    <t>プリティカリーナ</t>
  </si>
  <si>
    <t>ベルスリーブ</t>
  </si>
  <si>
    <t>ダイワオンディーヌ</t>
  </si>
  <si>
    <t>トップエクセレント</t>
  </si>
  <si>
    <t>リングジアラーム</t>
  </si>
  <si>
    <t>ケアレスウィスパー</t>
  </si>
  <si>
    <t>エターナルビート</t>
  </si>
  <si>
    <t>タップゴールド</t>
  </si>
  <si>
    <t>タペストリー</t>
  </si>
  <si>
    <t>ラブーム</t>
  </si>
  <si>
    <t>ゴジップガール</t>
  </si>
  <si>
    <t>クィーンスプマンテ</t>
  </si>
  <si>
    <t>オールウェイズウィリング</t>
  </si>
  <si>
    <t>ヤマカツマリリン</t>
  </si>
  <si>
    <t>Summer Raven</t>
  </si>
  <si>
    <t>ワシントンシティ</t>
  </si>
  <si>
    <t>スカイディーバ</t>
  </si>
  <si>
    <t>パーシステントリー</t>
  </si>
  <si>
    <t>サクラサクII</t>
  </si>
  <si>
    <t>スマートフェアリー</t>
  </si>
  <si>
    <t>マンダララ</t>
  </si>
  <si>
    <t>ライムキャンディ</t>
  </si>
  <si>
    <t>セイランクイーン</t>
  </si>
  <si>
    <t>スターオブサファイア</t>
  </si>
  <si>
    <t>レーヴディマン</t>
  </si>
  <si>
    <t>ディラローシェ</t>
  </si>
  <si>
    <t>ベネンシアドール</t>
  </si>
  <si>
    <t>リッスン</t>
  </si>
  <si>
    <t>ゴールデンドックエー</t>
  </si>
  <si>
    <t>フィジーガール</t>
  </si>
  <si>
    <t>コスモヴァレンチ</t>
  </si>
  <si>
    <t>西山茂行</t>
    <rPh sb="0" eb="4">
      <t>ニシヤマシゲユキ</t>
    </rPh>
    <phoneticPr fontId="4"/>
  </si>
  <si>
    <t>田原慶子</t>
    <rPh sb="0" eb="2">
      <t>タバラ</t>
    </rPh>
    <rPh sb="2" eb="4">
      <t>ケイコ</t>
    </rPh>
    <phoneticPr fontId="4"/>
  </si>
  <si>
    <t>窪田康志</t>
    <rPh sb="0" eb="2">
      <t>クボタ</t>
    </rPh>
    <rPh sb="2" eb="4">
      <t>ヤスシ</t>
    </rPh>
    <phoneticPr fontId="4"/>
  </si>
  <si>
    <t>吉田正志</t>
    <rPh sb="0" eb="2">
      <t>ヨシダ</t>
    </rPh>
    <rPh sb="2" eb="4">
      <t>マサシ</t>
    </rPh>
    <phoneticPr fontId="4"/>
  </si>
  <si>
    <t>岡田昭利</t>
    <rPh sb="0" eb="2">
      <t>オカダ</t>
    </rPh>
    <rPh sb="2" eb="4">
      <t>😤</t>
    </rPh>
    <phoneticPr fontId="4"/>
  </si>
  <si>
    <t>諏訪守</t>
    <rPh sb="0" eb="2">
      <t>スワ</t>
    </rPh>
    <rPh sb="2" eb="3">
      <t>マモル</t>
    </rPh>
    <phoneticPr fontId="4"/>
  </si>
  <si>
    <t>馬場幸夫</t>
    <rPh sb="0" eb="2">
      <t>ババ</t>
    </rPh>
    <rPh sb="2" eb="4">
      <t>ユキオ</t>
    </rPh>
    <phoneticPr fontId="4"/>
  </si>
  <si>
    <t>シルクレーシング</t>
  </si>
  <si>
    <t>寺田千代乃</t>
    <rPh sb="0" eb="2">
      <t>テラダ</t>
    </rPh>
    <rPh sb="2" eb="5">
      <t>チヨノ</t>
    </rPh>
    <phoneticPr fontId="4"/>
  </si>
  <si>
    <t>社台レースホース</t>
    <rPh sb="0" eb="2">
      <t>シャダイ</t>
    </rPh>
    <phoneticPr fontId="4"/>
  </si>
  <si>
    <t>近藤利一</t>
    <rPh sb="0" eb="4">
      <t>コンドウリイチ</t>
    </rPh>
    <phoneticPr fontId="4"/>
  </si>
  <si>
    <t>金子真人ホールディングス</t>
    <rPh sb="0" eb="4">
      <t>カネコマサト</t>
    </rPh>
    <phoneticPr fontId="4"/>
  </si>
  <si>
    <t>河合純二</t>
    <rPh sb="0" eb="4">
      <t>カワイジュンジ</t>
    </rPh>
    <phoneticPr fontId="4"/>
  </si>
  <si>
    <t>ラ・メール</t>
  </si>
  <si>
    <t>宮川純造</t>
    <rPh sb="0" eb="2">
      <t>ミヤガワ</t>
    </rPh>
    <rPh sb="2" eb="4">
      <t>ジュンゾウ</t>
    </rPh>
    <phoneticPr fontId="4"/>
  </si>
  <si>
    <t>東京ホースレーシング</t>
    <rPh sb="0" eb="2">
      <t>トウキョウ</t>
    </rPh>
    <phoneticPr fontId="4"/>
  </si>
  <si>
    <t>Ｐ．Ｇ．ファッジ</t>
  </si>
  <si>
    <t>トウショウ産業</t>
    <rPh sb="5" eb="7">
      <t>サンギョウ</t>
    </rPh>
    <phoneticPr fontId="4"/>
  </si>
  <si>
    <t>鈴木隆司</t>
    <rPh sb="0" eb="4">
      <t>スズキタカシ</t>
    </rPh>
    <phoneticPr fontId="4"/>
  </si>
  <si>
    <t>宇田豊</t>
    <rPh sb="0" eb="3">
      <t>ウダユタカ</t>
    </rPh>
    <phoneticPr fontId="4"/>
  </si>
  <si>
    <t>前田幸治</t>
    <rPh sb="0" eb="2">
      <t>マエダ</t>
    </rPh>
    <rPh sb="2" eb="4">
      <t>コウジ</t>
    </rPh>
    <phoneticPr fontId="4"/>
  </si>
  <si>
    <t>松本好雄</t>
    <rPh sb="0" eb="2">
      <t>マツモト</t>
    </rPh>
    <rPh sb="2" eb="4">
      <t>ヨシオ</t>
    </rPh>
    <phoneticPr fontId="4"/>
  </si>
  <si>
    <t>吉田和美</t>
    <rPh sb="0" eb="4">
      <t>ヨシダカズミ</t>
    </rPh>
    <phoneticPr fontId="4"/>
  </si>
  <si>
    <t>窪田芳郎</t>
  </si>
  <si>
    <t>吉田勝己</t>
    <rPh sb="0" eb="2">
      <t>ヨシダ</t>
    </rPh>
    <rPh sb="2" eb="4">
      <t>カツミ</t>
    </rPh>
    <phoneticPr fontId="4"/>
  </si>
  <si>
    <t>池谷誠一</t>
    <rPh sb="0" eb="2">
      <t>イケタニ</t>
    </rPh>
    <rPh sb="2" eb="4">
      <t>セイイチ</t>
    </rPh>
    <phoneticPr fontId="4"/>
  </si>
  <si>
    <t>近藤英子</t>
    <rPh sb="0" eb="2">
      <t>コンドウ</t>
    </rPh>
    <rPh sb="2" eb="4">
      <t>エイコ</t>
    </rPh>
    <phoneticPr fontId="4"/>
  </si>
  <si>
    <t>ワタナベホールディングス</t>
  </si>
  <si>
    <t>一村哲也</t>
    <rPh sb="0" eb="2">
      <t>イチムラ</t>
    </rPh>
    <rPh sb="2" eb="4">
      <t>テツヤ</t>
    </rPh>
    <phoneticPr fontId="4"/>
  </si>
  <si>
    <t>島川隆哉</t>
    <rPh sb="0" eb="4">
      <t>シマカワタカヤ</t>
    </rPh>
    <phoneticPr fontId="4"/>
  </si>
  <si>
    <t>天羽牧場</t>
    <rPh sb="0" eb="2">
      <t>アモウ</t>
    </rPh>
    <rPh sb="2" eb="4">
      <t>ボクジョウ</t>
    </rPh>
    <phoneticPr fontId="4"/>
  </si>
  <si>
    <t>前田晋二</t>
    <rPh sb="0" eb="2">
      <t>マエダ</t>
    </rPh>
    <rPh sb="2" eb="3">
      <t>シンジ</t>
    </rPh>
    <rPh sb="3" eb="4">
      <t>ニ</t>
    </rPh>
    <phoneticPr fontId="4"/>
  </si>
  <si>
    <t>大塚亮一</t>
    <rPh sb="0" eb="2">
      <t>オオツカ</t>
    </rPh>
    <rPh sb="2" eb="4">
      <t>リョウイチ</t>
    </rPh>
    <phoneticPr fontId="4"/>
  </si>
  <si>
    <t>里見治</t>
    <rPh sb="0" eb="2">
      <t>サトミ</t>
    </rPh>
    <rPh sb="2" eb="3">
      <t>オサム</t>
    </rPh>
    <phoneticPr fontId="4"/>
  </si>
  <si>
    <t>猪瀬広次</t>
    <rPh sb="0" eb="2">
      <t>イノセ</t>
    </rPh>
    <rPh sb="2" eb="4">
      <t>コウジ</t>
    </rPh>
    <phoneticPr fontId="4"/>
  </si>
  <si>
    <t>吉田勝己</t>
    <rPh sb="0" eb="4">
      <t>ヨシダカツミ</t>
    </rPh>
    <phoneticPr fontId="4"/>
  </si>
  <si>
    <t>大城敬三</t>
    <rPh sb="0" eb="4">
      <t>オオシロケイゾウ</t>
    </rPh>
    <phoneticPr fontId="4"/>
  </si>
  <si>
    <t>国本哲秀</t>
    <rPh sb="0" eb="2">
      <t>クニモト</t>
    </rPh>
    <rPh sb="2" eb="4">
      <t>テツヒデ</t>
    </rPh>
    <phoneticPr fontId="4"/>
  </si>
  <si>
    <t>山田和夫</t>
    <rPh sb="0" eb="2">
      <t>ヤマダ</t>
    </rPh>
    <rPh sb="2" eb="4">
      <t>カズオ</t>
    </rPh>
    <phoneticPr fontId="4"/>
  </si>
  <si>
    <t>野田みづき</t>
    <rPh sb="0" eb="2">
      <t>ノダ</t>
    </rPh>
    <phoneticPr fontId="4"/>
  </si>
  <si>
    <t>佐々木主浩</t>
    <rPh sb="0" eb="3">
      <t>ササキ</t>
    </rPh>
    <rPh sb="3" eb="4">
      <t>シュ</t>
    </rPh>
    <rPh sb="4" eb="5">
      <t>ヒロ</t>
    </rPh>
    <phoneticPr fontId="4"/>
  </si>
  <si>
    <t>大川徹</t>
    <rPh sb="0" eb="2">
      <t>オオカワ</t>
    </rPh>
    <rPh sb="2" eb="3">
      <t>トオル</t>
    </rPh>
    <phoneticPr fontId="4"/>
  </si>
  <si>
    <t>栄進堂</t>
    <rPh sb="0" eb="3">
      <t>エイシンドウ</t>
    </rPh>
    <phoneticPr fontId="4"/>
  </si>
  <si>
    <t>林正道</t>
    <rPh sb="0" eb="1">
      <t>ハヤシ</t>
    </rPh>
    <rPh sb="1" eb="3">
      <t>マサミチ</t>
    </rPh>
    <phoneticPr fontId="4"/>
  </si>
  <si>
    <t>三田昌宏</t>
    <rPh sb="0" eb="2">
      <t>ミタ</t>
    </rPh>
    <rPh sb="2" eb="4">
      <t>マサヒロ</t>
    </rPh>
    <phoneticPr fontId="4"/>
  </si>
  <si>
    <t>社台ファーム</t>
    <rPh sb="0" eb="2">
      <t>シャダイ</t>
    </rPh>
    <phoneticPr fontId="4"/>
  </si>
  <si>
    <t>社台コーポレーション白老ファーム</t>
    <rPh sb="0" eb="2">
      <t>シャダイ</t>
    </rPh>
    <rPh sb="10" eb="12">
      <t>シラオイ</t>
    </rPh>
    <phoneticPr fontId="4"/>
  </si>
  <si>
    <t>追分ファーム</t>
    <rPh sb="0" eb="2">
      <t>オイワケ</t>
    </rPh>
    <phoneticPr fontId="4"/>
  </si>
  <si>
    <t>トウショウ産業株式会社トウショウ牧場</t>
    <rPh sb="5" eb="7">
      <t>サンギョウ</t>
    </rPh>
    <rPh sb="7" eb="11">
      <t>カブシキガイシャ</t>
    </rPh>
    <rPh sb="16" eb="18">
      <t>ボクジョウ</t>
    </rPh>
    <phoneticPr fontId="4"/>
  </si>
  <si>
    <t>日本中央競馬会日高育成牧場</t>
    <rPh sb="0" eb="4">
      <t>ニホンチュウオウ</t>
    </rPh>
    <rPh sb="4" eb="7">
      <t>ケイバカイ</t>
    </rPh>
    <rPh sb="7" eb="9">
      <t>ヒダカ</t>
    </rPh>
    <rPh sb="9" eb="13">
      <t>イクセイボクジョウ</t>
    </rPh>
    <phoneticPr fontId="4"/>
  </si>
  <si>
    <t>Brereton C. Jones</t>
  </si>
  <si>
    <t>富田牧場</t>
    <rPh sb="0" eb="4">
      <t>トミタボクジョウ</t>
    </rPh>
    <phoneticPr fontId="4"/>
  </si>
  <si>
    <t>千葉飯田牧場</t>
    <rPh sb="0" eb="2">
      <t>チバ</t>
    </rPh>
    <rPh sb="2" eb="4">
      <t>イイダ</t>
    </rPh>
    <rPh sb="4" eb="6">
      <t>ボクジョウ</t>
    </rPh>
    <phoneticPr fontId="4"/>
  </si>
  <si>
    <t>川上牧場</t>
    <rPh sb="0" eb="2">
      <t>カワカミ</t>
    </rPh>
    <rPh sb="2" eb="4">
      <t>ボクジョウ</t>
    </rPh>
    <phoneticPr fontId="4"/>
  </si>
  <si>
    <t>千代田牧場</t>
    <rPh sb="0" eb="5">
      <t>チヨダボクジョウ</t>
    </rPh>
    <phoneticPr fontId="4"/>
  </si>
  <si>
    <t>日の出牧場</t>
    <rPh sb="0" eb="1">
      <t>ヒ</t>
    </rPh>
    <rPh sb="2" eb="3">
      <t>デ</t>
    </rPh>
    <rPh sb="3" eb="5">
      <t>ボクジョウ</t>
    </rPh>
    <phoneticPr fontId="4"/>
  </si>
  <si>
    <t>Ballymooney Foods Ltd</t>
  </si>
  <si>
    <t>日高大洋牧場</t>
    <rPh sb="0" eb="2">
      <t>ヒダカ</t>
    </rPh>
    <rPh sb="2" eb="6">
      <t>タイヨウボクジョウ</t>
    </rPh>
    <phoneticPr fontId="4"/>
  </si>
  <si>
    <t>下河辺牧場</t>
    <rPh sb="0" eb="5">
      <t>シモカワベボクジョウ</t>
    </rPh>
    <phoneticPr fontId="4"/>
  </si>
  <si>
    <t>岡田牧場</t>
    <rPh sb="0" eb="4">
      <t>オカダボクジョウ</t>
    </rPh>
    <phoneticPr fontId="4"/>
  </si>
  <si>
    <t>Alpha Delta Stables LLC</t>
  </si>
  <si>
    <t>タイヘイ牧場</t>
    <rPh sb="4" eb="6">
      <t>ボクジョウ</t>
    </rPh>
    <phoneticPr fontId="4"/>
  </si>
  <si>
    <t>スマートプロジェクトインコーポレイテッド</t>
  </si>
  <si>
    <t>青藍牧場</t>
    <rPh sb="0" eb="1">
      <t>アオ</t>
    </rPh>
    <rPh sb="1" eb="2">
      <t>アイ</t>
    </rPh>
    <rPh sb="2" eb="4">
      <t>ボクジョウ</t>
    </rPh>
    <phoneticPr fontId="4"/>
  </si>
  <si>
    <t>三嶋牧場</t>
    <rPh sb="0" eb="2">
      <t>ミシマ</t>
    </rPh>
    <rPh sb="2" eb="4">
      <t>ボクジョウ</t>
    </rPh>
    <phoneticPr fontId="4"/>
  </si>
  <si>
    <t>沖田牧場</t>
    <rPh sb="0" eb="4">
      <t>オキタボクジョウ</t>
    </rPh>
    <phoneticPr fontId="4"/>
  </si>
  <si>
    <t>猪狩</t>
    <rPh sb="0" eb="2">
      <t>イガリ</t>
    </rPh>
    <phoneticPr fontId="3"/>
  </si>
  <si>
    <t>2014-2015</t>
  </si>
  <si>
    <t>成績</t>
    <rPh sb="0" eb="2">
      <t>セイセキ</t>
    </rPh>
    <phoneticPr fontId="3"/>
  </si>
  <si>
    <t>重賞賞</t>
    <rPh sb="0" eb="3">
      <t>ジュウショウショウ</t>
    </rPh>
    <phoneticPr fontId="3"/>
  </si>
  <si>
    <t>G1賞</t>
    <rPh sb="2" eb="3">
      <t>ショウ</t>
    </rPh>
    <phoneticPr fontId="3"/>
  </si>
  <si>
    <t>2015-2016</t>
    <phoneticPr fontId="3"/>
  </si>
  <si>
    <t>健太郎牧場</t>
    <rPh sb="0" eb="5">
      <t>ケンタロウボクジョウ</t>
    </rPh>
    <phoneticPr fontId="8"/>
  </si>
  <si>
    <t>成田牧場</t>
    <rPh sb="0" eb="4">
      <t>ナリタボクジョウ</t>
    </rPh>
    <phoneticPr fontId="8"/>
  </si>
  <si>
    <t>永之牧場</t>
    <rPh sb="0" eb="2">
      <t>ヒサユキ</t>
    </rPh>
    <rPh sb="2" eb="4">
      <t>ボクジョウ</t>
    </rPh>
    <phoneticPr fontId="8"/>
  </si>
  <si>
    <t>若井牧場</t>
    <rPh sb="0" eb="4">
      <t>ワカイボクジョウ</t>
    </rPh>
    <phoneticPr fontId="8"/>
  </si>
  <si>
    <t>ポルトフォイユ</t>
  </si>
  <si>
    <t>ゼーヴィント</t>
  </si>
  <si>
    <t>レプランシュ</t>
  </si>
  <si>
    <t>アストロブレーム</t>
  </si>
  <si>
    <t>ロードプレミアム</t>
  </si>
  <si>
    <t>ラヴィエベール</t>
  </si>
  <si>
    <t>ラグルーラ</t>
  </si>
  <si>
    <t>オーダードリブン</t>
  </si>
  <si>
    <t>ラルク</t>
  </si>
  <si>
    <t>エイシンティンクル</t>
  </si>
  <si>
    <t>フォイヤーヴェルク</t>
  </si>
  <si>
    <t>アラバスター</t>
  </si>
  <si>
    <t>アイアンマン</t>
  </si>
  <si>
    <t>スカイムーヴァー</t>
  </si>
  <si>
    <t>エールデュレーヴ</t>
  </si>
  <si>
    <t>ビバパーチェ</t>
  </si>
  <si>
    <t>ウインオスカー</t>
  </si>
  <si>
    <t>デアリングエッジ</t>
  </si>
  <si>
    <t>ブラスロック</t>
  </si>
  <si>
    <t>フラワーファースト</t>
  </si>
  <si>
    <t>タニノアーバンシー</t>
  </si>
  <si>
    <t>マダムクレアシオン</t>
  </si>
  <si>
    <t>レヴィンインパクト</t>
  </si>
  <si>
    <t>パーシーズベスト</t>
  </si>
  <si>
    <t>ストロングファルコ</t>
  </si>
  <si>
    <t>ミッキーロケット</t>
  </si>
  <si>
    <t>ナディール</t>
  </si>
  <si>
    <t>キャピタルシップ</t>
  </si>
  <si>
    <t>ブリスフルタイム</t>
  </si>
  <si>
    <t>チェリークォーツ</t>
  </si>
  <si>
    <t>ヴァンキッシュラン</t>
  </si>
  <si>
    <t>カイザーバル</t>
  </si>
  <si>
    <t>ウムブルフ</t>
  </si>
  <si>
    <t>グローサーザール</t>
  </si>
  <si>
    <t>マカヒキ</t>
  </si>
  <si>
    <t>エマノン</t>
  </si>
  <si>
    <t>レッドカルディア</t>
  </si>
  <si>
    <t>イーストオブザサン</t>
  </si>
  <si>
    <t>ロゼリーナ</t>
  </si>
  <si>
    <t>オンブルオール</t>
  </si>
  <si>
    <t>エルプシャフト</t>
  </si>
  <si>
    <t>ハートレー</t>
  </si>
  <si>
    <t>タンタビクトリア</t>
  </si>
  <si>
    <t>テラノヴァ</t>
  </si>
  <si>
    <t>キングオブアームズ</t>
  </si>
  <si>
    <t>イモータル</t>
  </si>
  <si>
    <t>コアコンピタンス</t>
  </si>
  <si>
    <t>ラベンダーヴァレイ</t>
  </si>
  <si>
    <t>シャリオドール</t>
  </si>
  <si>
    <t>メゾンリー</t>
  </si>
  <si>
    <t>プロディガルサン</t>
  </si>
  <si>
    <t>ラニ</t>
  </si>
  <si>
    <t>マツリダバッハ</t>
  </si>
  <si>
    <t>ジランドラ</t>
  </si>
  <si>
    <t>レッドアルバ</t>
  </si>
  <si>
    <t>ブランボヌール</t>
  </si>
  <si>
    <t>プリンシパルスター</t>
  </si>
  <si>
    <t>クラウンアゲン</t>
  </si>
  <si>
    <t>プリマレジェンド</t>
  </si>
  <si>
    <t>グレンダロッホ</t>
  </si>
  <si>
    <t>ジークカイザー</t>
  </si>
  <si>
    <t>タイムレスメロディ</t>
  </si>
  <si>
    <t>ブリゲード</t>
  </si>
  <si>
    <t>アルカサル</t>
  </si>
  <si>
    <t>アムネスティ</t>
  </si>
  <si>
    <t>サプルマインド</t>
  </si>
  <si>
    <t>ティソーナ</t>
  </si>
  <si>
    <t>アドマイヤハード</t>
  </si>
  <si>
    <t>シャケトラ</t>
  </si>
  <si>
    <t>ハンナ</t>
  </si>
  <si>
    <t>リーチザハイツ</t>
  </si>
  <si>
    <t>ロイカバード</t>
  </si>
  <si>
    <t>シンハライト</t>
  </si>
  <si>
    <t>ディーマジェスティ</t>
  </si>
  <si>
    <t>ロスカボス</t>
  </si>
  <si>
    <t>ミヤビキラメキ</t>
  </si>
  <si>
    <t>オデュッセウス</t>
  </si>
  <si>
    <t>シャインレッド</t>
  </si>
  <si>
    <t>ショパン</t>
  </si>
  <si>
    <t>キタイチサクラ</t>
  </si>
  <si>
    <t>マウントロブソン</t>
  </si>
  <si>
    <t>テオドール</t>
  </si>
  <si>
    <t>レッドアヴァンセ</t>
  </si>
  <si>
    <t>ジュイール</t>
  </si>
  <si>
    <t>ファンタサイズ</t>
  </si>
  <si>
    <t>アレイオブサン</t>
  </si>
  <si>
    <t>ケルティックソード</t>
  </si>
  <si>
    <t>フレグラントブレス</t>
  </si>
  <si>
    <t>レッドアルカナ</t>
  </si>
  <si>
    <t>リュラ</t>
  </si>
  <si>
    <t>ケイブルグラム</t>
  </si>
  <si>
    <t>サトノケンシロウ</t>
  </si>
  <si>
    <t>リオンディーズ</t>
  </si>
  <si>
    <t>エルビッシュ</t>
  </si>
  <si>
    <t>ルフォール</t>
  </si>
  <si>
    <t>シンシアズブレス</t>
  </si>
  <si>
    <t>アタンドリール</t>
  </si>
  <si>
    <t>カラクプア</t>
  </si>
  <si>
    <t>ティルヴィング</t>
  </si>
  <si>
    <t>ポノイ</t>
  </si>
  <si>
    <t>アドヴェントス</t>
  </si>
  <si>
    <t>ダイワウィズミー</t>
  </si>
  <si>
    <t>ラグランジュ</t>
  </si>
  <si>
    <t>ロワアブソリュー</t>
  </si>
  <si>
    <t>エスティタート</t>
  </si>
  <si>
    <t>フィールドシャルム</t>
  </si>
  <si>
    <t>ドラゴンシュバリエ</t>
  </si>
  <si>
    <t>ムーンクエイク</t>
  </si>
  <si>
    <t>クードラパン</t>
  </si>
  <si>
    <t>シャンドランジュ</t>
  </si>
  <si>
    <t>レーヴァテイン</t>
  </si>
  <si>
    <t>ルールブリタニア</t>
  </si>
  <si>
    <t>アフェクテューズ</t>
  </si>
  <si>
    <t>ナイトインブラック</t>
  </si>
  <si>
    <t>ヴィブロス</t>
  </si>
  <si>
    <t>ドラゴンテリー</t>
  </si>
  <si>
    <t>ミッキーグローリー</t>
  </si>
  <si>
    <t>レッドアルソード</t>
  </si>
  <si>
    <t>ゴールドラッシュ</t>
  </si>
  <si>
    <t>ココファンタジア</t>
  </si>
  <si>
    <t>リライアブルエース</t>
  </si>
  <si>
    <t>スターオブペルシャ</t>
  </si>
  <si>
    <t>アストラエンブレム</t>
  </si>
  <si>
    <t>サトノダイヤモンド</t>
  </si>
  <si>
    <t>ドレッドノータス</t>
  </si>
  <si>
    <t>ピックミータッチ</t>
  </si>
  <si>
    <t>エレーデ</t>
  </si>
  <si>
    <t>ケルフロイデ</t>
  </si>
  <si>
    <t>バシレウスライオン</t>
  </si>
  <si>
    <t>トウショウジャイロ</t>
  </si>
  <si>
    <t>ダノンスパーク</t>
  </si>
  <si>
    <t>ワントゥワン</t>
  </si>
  <si>
    <t>エストソルシエール</t>
  </si>
  <si>
    <t>レッドヴェルサス</t>
  </si>
  <si>
    <t>オープンユアアイズ</t>
  </si>
  <si>
    <t>フェイス</t>
  </si>
  <si>
    <t>チェッキーノ</t>
  </si>
  <si>
    <t>インジャスティス</t>
  </si>
  <si>
    <t>クレーデリンテ</t>
  </si>
  <si>
    <t>ドルフィンマーク</t>
  </si>
  <si>
    <t>サトノキングダム</t>
  </si>
  <si>
    <t>シルバーステート</t>
  </si>
  <si>
    <t>サトノオニキス</t>
  </si>
  <si>
    <t>モーゼス</t>
  </si>
  <si>
    <t>アドマイヤエイカン</t>
  </si>
  <si>
    <t>サトノベリーニ</t>
  </si>
  <si>
    <t>エクレールアンジュ</t>
  </si>
  <si>
    <t>ラヴェラータ</t>
  </si>
  <si>
    <t>トレジャートローヴ</t>
  </si>
  <si>
    <t>木村哲也</t>
    <rPh sb="0" eb="2">
      <t>キムラ</t>
    </rPh>
    <rPh sb="2" eb="4">
      <t>テツヤ</t>
    </rPh>
    <phoneticPr fontId="8"/>
  </si>
  <si>
    <t>藤原英昭</t>
    <rPh sb="0" eb="2">
      <t>フジワラ</t>
    </rPh>
    <rPh sb="2" eb="4">
      <t>ヒデアキ</t>
    </rPh>
    <phoneticPr fontId="8"/>
  </si>
  <si>
    <t>池江泰寿</t>
    <rPh sb="0" eb="2">
      <t>イケエ</t>
    </rPh>
    <rPh sb="2" eb="4">
      <t>ヤストシ</t>
    </rPh>
    <phoneticPr fontId="8"/>
  </si>
  <si>
    <t>藤沢和雄</t>
    <rPh sb="0" eb="2">
      <t>フジサワ</t>
    </rPh>
    <rPh sb="2" eb="4">
      <t>カズオ</t>
    </rPh>
    <phoneticPr fontId="8"/>
  </si>
  <si>
    <t>加藤征弘</t>
    <rPh sb="0" eb="2">
      <t>カトウ</t>
    </rPh>
    <rPh sb="2" eb="3">
      <t>セイ</t>
    </rPh>
    <rPh sb="3" eb="4">
      <t>ヒロ</t>
    </rPh>
    <phoneticPr fontId="8"/>
  </si>
  <si>
    <t>松永幹夫</t>
    <rPh sb="0" eb="2">
      <t>マツナガ</t>
    </rPh>
    <rPh sb="2" eb="4">
      <t>ミキオ</t>
    </rPh>
    <phoneticPr fontId="8"/>
  </si>
  <si>
    <t>坂口正則</t>
    <rPh sb="0" eb="2">
      <t>サカグチマサノ</t>
    </rPh>
    <rPh sb="2" eb="3">
      <t>タダシ</t>
    </rPh>
    <rPh sb="3" eb="4">
      <t>ソク</t>
    </rPh>
    <phoneticPr fontId="8"/>
  </si>
  <si>
    <t>松田博資</t>
    <rPh sb="0" eb="2">
      <t>マツダ</t>
    </rPh>
    <rPh sb="2" eb="3">
      <t>ヒロシ</t>
    </rPh>
    <rPh sb="3" eb="4">
      <t>シリョウ</t>
    </rPh>
    <phoneticPr fontId="8"/>
  </si>
  <si>
    <t>手塚貴久</t>
    <rPh sb="0" eb="2">
      <t>テヅカ</t>
    </rPh>
    <rPh sb="2" eb="4">
      <t>タカヒサ</t>
    </rPh>
    <phoneticPr fontId="8"/>
  </si>
  <si>
    <t>須貝尚介</t>
    <rPh sb="0" eb="2">
      <t>スガイ</t>
    </rPh>
    <rPh sb="2" eb="4">
      <t>ナオスケ</t>
    </rPh>
    <phoneticPr fontId="8"/>
  </si>
  <si>
    <t>飯田雄三</t>
    <rPh sb="0" eb="2">
      <t>イイダ</t>
    </rPh>
    <rPh sb="2" eb="3">
      <t>オス</t>
    </rPh>
    <rPh sb="3" eb="4">
      <t>サン</t>
    </rPh>
    <phoneticPr fontId="8"/>
  </si>
  <si>
    <t>河内洋</t>
    <rPh sb="0" eb="2">
      <t>カワチ</t>
    </rPh>
    <rPh sb="2" eb="3">
      <t>ヒロシ</t>
    </rPh>
    <phoneticPr fontId="8"/>
  </si>
  <si>
    <t>萩原清</t>
    <rPh sb="0" eb="2">
      <t>ハギワラ</t>
    </rPh>
    <rPh sb="2" eb="3">
      <t>キヨシ</t>
    </rPh>
    <phoneticPr fontId="8"/>
  </si>
  <si>
    <t>宗像義忠</t>
    <rPh sb="0" eb="2">
      <t>ムナカタ</t>
    </rPh>
    <rPh sb="2" eb="4">
      <t>ヨシタダ</t>
    </rPh>
    <phoneticPr fontId="8"/>
  </si>
  <si>
    <t>音無秀孝</t>
    <rPh sb="0" eb="2">
      <t>オトナシ</t>
    </rPh>
    <rPh sb="2" eb="4">
      <t>ヒデタカ</t>
    </rPh>
    <phoneticPr fontId="8"/>
  </si>
  <si>
    <t>中尾秀正</t>
    <rPh sb="0" eb="2">
      <t>ナカオ</t>
    </rPh>
    <rPh sb="2" eb="4">
      <t>ヒデマサ</t>
    </rPh>
    <phoneticPr fontId="8"/>
  </si>
  <si>
    <t>奥平雅士</t>
    <rPh sb="0" eb="2">
      <t>オクヒラ</t>
    </rPh>
    <rPh sb="2" eb="4">
      <t>マサシ</t>
    </rPh>
    <phoneticPr fontId="8"/>
  </si>
  <si>
    <t>牧光二</t>
    <rPh sb="0" eb="1">
      <t>マキ</t>
    </rPh>
    <rPh sb="1" eb="3">
      <t>コウジ</t>
    </rPh>
    <phoneticPr fontId="8"/>
  </si>
  <si>
    <t>大江原晢</t>
    <rPh sb="0" eb="2">
      <t>オオエハラ</t>
    </rPh>
    <rPh sb="2" eb="3">
      <t>ハラ</t>
    </rPh>
    <rPh sb="3" eb="4">
      <t>テツ</t>
    </rPh>
    <phoneticPr fontId="8"/>
  </si>
  <si>
    <t>堀宣行</t>
    <rPh sb="0" eb="1">
      <t>ホリ</t>
    </rPh>
    <rPh sb="1" eb="3">
      <t>ノブユキ</t>
    </rPh>
    <phoneticPr fontId="8"/>
  </si>
  <si>
    <t>友通康夫</t>
    <rPh sb="0" eb="2">
      <t>トモミチ</t>
    </rPh>
    <rPh sb="2" eb="4">
      <t>ヤスオ</t>
    </rPh>
    <phoneticPr fontId="8"/>
  </si>
  <si>
    <t>平田修</t>
    <rPh sb="0" eb="2">
      <t>ヒラタ</t>
    </rPh>
    <rPh sb="2" eb="3">
      <t>オサム</t>
    </rPh>
    <phoneticPr fontId="8"/>
  </si>
  <si>
    <t>角田晃一</t>
    <rPh sb="0" eb="4">
      <t>ツノダコウイチ</t>
    </rPh>
    <phoneticPr fontId="8"/>
  </si>
  <si>
    <t>戸田博文</t>
    <rPh sb="0" eb="2">
      <t>トダ</t>
    </rPh>
    <rPh sb="2" eb="4">
      <t>ヒロフミ</t>
    </rPh>
    <phoneticPr fontId="8"/>
  </si>
  <si>
    <t>大竹正博</t>
    <rPh sb="0" eb="2">
      <t>オオタケ</t>
    </rPh>
    <rPh sb="2" eb="4">
      <t>マサヒロ</t>
    </rPh>
    <phoneticPr fontId="8"/>
  </si>
  <si>
    <t>中竹和也</t>
    <rPh sb="0" eb="1">
      <t>ナカタケ</t>
    </rPh>
    <rPh sb="1" eb="2">
      <t>タケ</t>
    </rPh>
    <rPh sb="2" eb="4">
      <t>カズヤ</t>
    </rPh>
    <phoneticPr fontId="8"/>
  </si>
  <si>
    <t>萱野浩二</t>
    <rPh sb="0" eb="2">
      <t>カヤノ</t>
    </rPh>
    <rPh sb="2" eb="4">
      <t>コウジ</t>
    </rPh>
    <phoneticPr fontId="8"/>
  </si>
  <si>
    <t>佐々木晶三</t>
    <rPh sb="0" eb="3">
      <t>ササキ</t>
    </rPh>
    <rPh sb="3" eb="4">
      <t>アキラ</t>
    </rPh>
    <rPh sb="4" eb="5">
      <t>サン</t>
    </rPh>
    <phoneticPr fontId="8"/>
  </si>
  <si>
    <t>浅見秀一</t>
    <rPh sb="0" eb="2">
      <t>アサミ</t>
    </rPh>
    <rPh sb="2" eb="4">
      <t>シュウイチ</t>
    </rPh>
    <phoneticPr fontId="8"/>
  </si>
  <si>
    <t>橋田滿</t>
    <rPh sb="0" eb="2">
      <t>ハシダ</t>
    </rPh>
    <rPh sb="2" eb="3">
      <t>ミツル</t>
    </rPh>
    <phoneticPr fontId="8"/>
  </si>
  <si>
    <t>二ノ宮敬宇</t>
    <rPh sb="0" eb="1">
      <t>ニ</t>
    </rPh>
    <rPh sb="2" eb="3">
      <t>ミヤ</t>
    </rPh>
    <rPh sb="3" eb="4">
      <t>ケイ</t>
    </rPh>
    <rPh sb="4" eb="5">
      <t>ウ</t>
    </rPh>
    <phoneticPr fontId="8"/>
  </si>
  <si>
    <t>笹田和秀</t>
    <rPh sb="0" eb="2">
      <t>ササダ</t>
    </rPh>
    <rPh sb="2" eb="4">
      <t>カズヒデ</t>
    </rPh>
    <phoneticPr fontId="8"/>
  </si>
  <si>
    <t>武井亮</t>
    <rPh sb="0" eb="2">
      <t>タケイ</t>
    </rPh>
    <rPh sb="2" eb="3">
      <t>リョウ</t>
    </rPh>
    <phoneticPr fontId="8"/>
  </si>
  <si>
    <t>西園正都</t>
    <rPh sb="0" eb="2">
      <t>ニシゾノ</t>
    </rPh>
    <rPh sb="2" eb="3">
      <t>マサト</t>
    </rPh>
    <rPh sb="3" eb="4">
      <t>ミヤコ</t>
    </rPh>
    <phoneticPr fontId="8"/>
  </si>
  <si>
    <t>須貝尚介</t>
    <rPh sb="0" eb="4">
      <t>スガイナオスケ</t>
    </rPh>
    <phoneticPr fontId="8"/>
  </si>
  <si>
    <t>久保田貴士</t>
    <rPh sb="0" eb="3">
      <t>クボタ</t>
    </rPh>
    <rPh sb="3" eb="4">
      <t>タカシ</t>
    </rPh>
    <rPh sb="4" eb="5">
      <t>シ</t>
    </rPh>
    <phoneticPr fontId="8"/>
  </si>
  <si>
    <t>大和田成</t>
    <rPh sb="0" eb="3">
      <t>オオワダ</t>
    </rPh>
    <rPh sb="3" eb="4">
      <t>ナリ</t>
    </rPh>
    <phoneticPr fontId="8"/>
  </si>
  <si>
    <t>田中剛</t>
    <rPh sb="0" eb="2">
      <t>タナカ</t>
    </rPh>
    <rPh sb="2" eb="3">
      <t>ツヨシ</t>
    </rPh>
    <phoneticPr fontId="8"/>
  </si>
  <si>
    <t>小島茂之</t>
    <rPh sb="0" eb="2">
      <t>コジマ</t>
    </rPh>
    <rPh sb="2" eb="4">
      <t>シゲユキ</t>
    </rPh>
    <phoneticPr fontId="8"/>
  </si>
  <si>
    <t>松元茂樹</t>
    <rPh sb="0" eb="2">
      <t>マツモト</t>
    </rPh>
    <rPh sb="2" eb="4">
      <t>シゲキ</t>
    </rPh>
    <phoneticPr fontId="8"/>
  </si>
  <si>
    <t>鹿戸雄一</t>
    <rPh sb="0" eb="2">
      <t>シカト</t>
    </rPh>
    <rPh sb="2" eb="4">
      <t>ユウイチ</t>
    </rPh>
    <phoneticPr fontId="8"/>
  </si>
  <si>
    <t>角田晃一</t>
    <rPh sb="0" eb="2">
      <t>ツノダ</t>
    </rPh>
    <rPh sb="2" eb="4">
      <t>コウイチ</t>
    </rPh>
    <phoneticPr fontId="8"/>
  </si>
  <si>
    <t>藤岡健一</t>
    <rPh sb="0" eb="2">
      <t>フジオカ</t>
    </rPh>
    <rPh sb="2" eb="4">
      <t>ケンイチ</t>
    </rPh>
    <phoneticPr fontId="8"/>
  </si>
  <si>
    <t>Invincible Spirit</t>
  </si>
  <si>
    <t>キンシャサノキセキ</t>
  </si>
  <si>
    <t>ヴィクトワールピサ</t>
  </si>
  <si>
    <t>ワークフォース</t>
  </si>
  <si>
    <t>Kitten'S Joy</t>
  </si>
  <si>
    <t>ドリームジャーニー</t>
  </si>
  <si>
    <t>ローエングリン</t>
  </si>
  <si>
    <t>シルキーラグーン</t>
  </si>
  <si>
    <t>レディドーヴィル</t>
  </si>
  <si>
    <t>オンヴェラ</t>
  </si>
  <si>
    <t>インディアナギャル</t>
  </si>
  <si>
    <t>コケレール</t>
  </si>
  <si>
    <t>コマーサント</t>
  </si>
  <si>
    <t>ライラックスアンドレース</t>
  </si>
  <si>
    <t>ナイトマジック</t>
  </si>
  <si>
    <t>シャイニングエナジー</t>
  </si>
  <si>
    <t>ランフォーイット</t>
  </si>
  <si>
    <t>グローリサンディ</t>
  </si>
  <si>
    <t>デアリングハート</t>
  </si>
  <si>
    <t>バイユーストーム</t>
  </si>
  <si>
    <t>ウィストラム</t>
  </si>
  <si>
    <t>リトルブック</t>
  </si>
  <si>
    <t>マネーキャントバイミーラヴ</t>
  </si>
  <si>
    <t>カラベルラティーナ</t>
  </si>
  <si>
    <t>アネモティス</t>
  </si>
  <si>
    <t>リリーオブザヴァレー</t>
  </si>
  <si>
    <t>ウミラージ</t>
  </si>
  <si>
    <t>ビジュアルショック</t>
  </si>
  <si>
    <t>タックスシェルッター</t>
  </si>
  <si>
    <t>ウィキッドリーパーフェクト</t>
  </si>
  <si>
    <t>タンタスエルテ</t>
  </si>
  <si>
    <t>サプレザ</t>
  </si>
  <si>
    <t>ハッシュバンバン</t>
  </si>
  <si>
    <t>Cornelia</t>
  </si>
  <si>
    <t>イタリアンレッド</t>
  </si>
  <si>
    <t>ルシュクル</t>
  </si>
  <si>
    <t>ララア</t>
  </si>
  <si>
    <t>ヒルダズパッション</t>
  </si>
  <si>
    <t>ミゼリコルデ</t>
  </si>
  <si>
    <t>シリアスアティテュード</t>
  </si>
  <si>
    <t>ラドラーダ</t>
  </si>
  <si>
    <t>サマーハ</t>
  </si>
  <si>
    <t>リップスポイズン</t>
  </si>
  <si>
    <t>ドバウィハイツ</t>
  </si>
  <si>
    <t>アゼリ</t>
  </si>
  <si>
    <t>エルメスティアラ</t>
  </si>
  <si>
    <t>ミヤビグレイス</t>
  </si>
  <si>
    <t>タイキシャイン</t>
  </si>
  <si>
    <t>ディアジーナ</t>
  </si>
  <si>
    <t>シャルマンスタイル</t>
  </si>
  <si>
    <t>シークレットジプシー</t>
  </si>
  <si>
    <t>リリウオカラニ</t>
  </si>
  <si>
    <t>ストゥデンテッサ</t>
  </si>
  <si>
    <t>グレイスフルソング</t>
  </si>
  <si>
    <t>サッカーマム</t>
  </si>
  <si>
    <t>タイキクラリティ</t>
  </si>
  <si>
    <t>リッチダンサー</t>
  </si>
  <si>
    <t>ルシルク</t>
  </si>
  <si>
    <t>コージーロージー</t>
  </si>
  <si>
    <t>メリッサ</t>
  </si>
  <si>
    <t>ラティール</t>
  </si>
  <si>
    <t>ターフローズ</t>
  </si>
  <si>
    <t>マルペンサ</t>
  </si>
  <si>
    <t>ローブデコルト</t>
  </si>
  <si>
    <t>ケルアモーレ</t>
  </si>
  <si>
    <t>バシマー</t>
  </si>
  <si>
    <t>ワンカラット</t>
  </si>
  <si>
    <t>アーヴェイ</t>
  </si>
  <si>
    <t>チリエージェ</t>
  </si>
  <si>
    <t>オメガスピリット</t>
  </si>
  <si>
    <t>レッドクローシェ</t>
  </si>
  <si>
    <t>ダリシア</t>
  </si>
  <si>
    <t>ミスティックリップス</t>
  </si>
  <si>
    <t>チャールストンハーバー</t>
  </si>
  <si>
    <t>ピサノベネチアン</t>
  </si>
  <si>
    <t>キーファーズ</t>
  </si>
  <si>
    <t>杉山忠国</t>
  </si>
  <si>
    <t>星野壽市</t>
    <rPh sb="0" eb="2">
      <t>ホシノ</t>
    </rPh>
    <phoneticPr fontId="8"/>
  </si>
  <si>
    <t>飯田政子</t>
    <rPh sb="0" eb="2">
      <t>イイダ</t>
    </rPh>
    <rPh sb="2" eb="4">
      <t>マサコ</t>
    </rPh>
    <phoneticPr fontId="8"/>
  </si>
  <si>
    <t>黒川哲美</t>
    <rPh sb="0" eb="2">
      <t>クロカワ</t>
    </rPh>
    <rPh sb="2" eb="4">
      <t>テツミ</t>
    </rPh>
    <phoneticPr fontId="8"/>
  </si>
  <si>
    <t>谷水雄三</t>
    <rPh sb="0" eb="2">
      <t>タニミズ</t>
    </rPh>
    <rPh sb="2" eb="4">
      <t>ユウゾウ</t>
    </rPh>
    <phoneticPr fontId="8"/>
  </si>
  <si>
    <t>村木篤</t>
    <rPh sb="0" eb="2">
      <t>ムラキ</t>
    </rPh>
    <rPh sb="2" eb="3">
      <t>アツシ</t>
    </rPh>
    <phoneticPr fontId="8"/>
  </si>
  <si>
    <t>島川隆哉</t>
    <rPh sb="0" eb="2">
      <t>シマカワ</t>
    </rPh>
    <rPh sb="2" eb="4">
      <t>タカヤ</t>
    </rPh>
    <phoneticPr fontId="8"/>
  </si>
  <si>
    <t>丸山担</t>
    <rPh sb="0" eb="2">
      <t>マルヤマ</t>
    </rPh>
    <rPh sb="2" eb="3">
      <t>タン</t>
    </rPh>
    <phoneticPr fontId="8"/>
  </si>
  <si>
    <t>三田昌宏</t>
  </si>
  <si>
    <t>窪田康志</t>
    <rPh sb="0" eb="2">
      <t>クボタ</t>
    </rPh>
    <rPh sb="2" eb="3">
      <t>ヤスシ</t>
    </rPh>
    <rPh sb="3" eb="4">
      <t>シ</t>
    </rPh>
    <phoneticPr fontId="8"/>
  </si>
  <si>
    <t>西野晴夫</t>
    <rPh sb="0" eb="2">
      <t>ニシノ</t>
    </rPh>
    <rPh sb="2" eb="4">
      <t>ハルオ</t>
    </rPh>
    <phoneticPr fontId="8"/>
  </si>
  <si>
    <t>前田葉子</t>
    <rPh sb="0" eb="2">
      <t>マエダ</t>
    </rPh>
    <rPh sb="2" eb="4">
      <t>ヨウコ</t>
    </rPh>
    <phoneticPr fontId="8"/>
  </si>
  <si>
    <t>高橋文枝</t>
    <rPh sb="0" eb="2">
      <t>タカハシ</t>
    </rPh>
    <rPh sb="2" eb="4">
      <t>フミエダ</t>
    </rPh>
    <phoneticPr fontId="8"/>
  </si>
  <si>
    <t>前田幸治</t>
    <rPh sb="0" eb="2">
      <t>マエダ</t>
    </rPh>
    <rPh sb="2" eb="4">
      <t>コウジ</t>
    </rPh>
    <phoneticPr fontId="8"/>
  </si>
  <si>
    <t>浅川皓司</t>
    <rPh sb="0" eb="2">
      <t>アサカワ</t>
    </rPh>
    <phoneticPr fontId="8"/>
  </si>
  <si>
    <t>坂本肇</t>
    <rPh sb="0" eb="2">
      <t>サカモト</t>
    </rPh>
    <rPh sb="2" eb="3">
      <t>ハジメ</t>
    </rPh>
    <phoneticPr fontId="8"/>
  </si>
  <si>
    <t>寺田寿男</t>
    <rPh sb="0" eb="2">
      <t>テラダ</t>
    </rPh>
    <rPh sb="2" eb="3">
      <t>コトブキ</t>
    </rPh>
    <rPh sb="3" eb="4">
      <t>オトコ</t>
    </rPh>
    <phoneticPr fontId="8"/>
  </si>
  <si>
    <t>嶋田賢</t>
    <rPh sb="0" eb="2">
      <t>シマダ</t>
    </rPh>
    <rPh sb="2" eb="3">
      <t>カシコ</t>
    </rPh>
    <phoneticPr fontId="8"/>
  </si>
  <si>
    <t>吉田照哉</t>
    <rPh sb="0" eb="2">
      <t>ヨシダ</t>
    </rPh>
    <rPh sb="2" eb="4">
      <t>テルヤ</t>
    </rPh>
    <phoneticPr fontId="8"/>
  </si>
  <si>
    <t>村上義勝</t>
    <rPh sb="0" eb="2">
      <t>ムラカミ</t>
    </rPh>
    <rPh sb="2" eb="3">
      <t>ヨシカツ</t>
    </rPh>
    <rPh sb="3" eb="4">
      <t>カツ</t>
    </rPh>
    <phoneticPr fontId="8"/>
  </si>
  <si>
    <t>ユアストーリー</t>
  </si>
  <si>
    <t>了徳寺健二</t>
    <rPh sb="0" eb="3">
      <t>リョウトクジ</t>
    </rPh>
    <rPh sb="3" eb="5">
      <t>ケンジ</t>
    </rPh>
    <phoneticPr fontId="8"/>
  </si>
  <si>
    <t>小関昭次</t>
    <rPh sb="0" eb="2">
      <t>コゼキ</t>
    </rPh>
    <rPh sb="2" eb="3">
      <t>ショウジ</t>
    </rPh>
    <rPh sb="3" eb="4">
      <t>ツギ</t>
    </rPh>
    <phoneticPr fontId="8"/>
  </si>
  <si>
    <t>吉田晴哉</t>
    <rPh sb="0" eb="2">
      <t>ヨシダ</t>
    </rPh>
    <rPh sb="2" eb="4">
      <t>ハルヤ</t>
    </rPh>
    <phoneticPr fontId="8"/>
  </si>
  <si>
    <t>落合幸弘</t>
    <rPh sb="0" eb="2">
      <t>オチアイ</t>
    </rPh>
    <rPh sb="2" eb="4">
      <t>ユキヒロ</t>
    </rPh>
    <phoneticPr fontId="8"/>
  </si>
  <si>
    <t>広尾レース</t>
    <rPh sb="0" eb="2">
      <t>ヒロオ</t>
    </rPh>
    <phoneticPr fontId="8"/>
  </si>
  <si>
    <t>地田勝三</t>
    <rPh sb="0" eb="2">
      <t>チダ</t>
    </rPh>
    <rPh sb="2" eb="4">
      <t>カツゾウ</t>
    </rPh>
    <phoneticPr fontId="8"/>
  </si>
  <si>
    <t>窪田芳郎</t>
    <rPh sb="0" eb="2">
      <t>クボタ</t>
    </rPh>
    <rPh sb="2" eb="4">
      <t>ヨシオ</t>
    </rPh>
    <phoneticPr fontId="8"/>
  </si>
  <si>
    <t>佐々木主浩</t>
    <rPh sb="0" eb="3">
      <t>ササキ</t>
    </rPh>
    <rPh sb="3" eb="4">
      <t>ヌシ</t>
    </rPh>
    <rPh sb="4" eb="5">
      <t>ヒロシ</t>
    </rPh>
    <phoneticPr fontId="8"/>
  </si>
  <si>
    <t>前田晋二</t>
    <rPh sb="0" eb="2">
      <t>マエダ</t>
    </rPh>
    <rPh sb="2" eb="4">
      <t>シンジ</t>
    </rPh>
    <phoneticPr fontId="8"/>
  </si>
  <si>
    <t>ライオンレースホース</t>
  </si>
  <si>
    <t>青山洋一</t>
    <rPh sb="0" eb="4">
      <t>アオヤマヨウイチ</t>
    </rPh>
    <phoneticPr fontId="8"/>
  </si>
  <si>
    <t>原禮子</t>
  </si>
  <si>
    <t>大塚亮一</t>
    <rPh sb="0" eb="2">
      <t>オオツカ</t>
    </rPh>
    <rPh sb="2" eb="4">
      <t>リョウイチ</t>
    </rPh>
    <phoneticPr fontId="8"/>
  </si>
  <si>
    <t>木田牧場</t>
    <rPh sb="0" eb="4">
      <t>キダボクジョウ</t>
    </rPh>
    <phoneticPr fontId="8"/>
  </si>
  <si>
    <t>明治牧場</t>
    <rPh sb="0" eb="2">
      <t>メイジ</t>
    </rPh>
    <rPh sb="2" eb="4">
      <t>ボクジョウ</t>
    </rPh>
    <phoneticPr fontId="8"/>
  </si>
  <si>
    <t>下河辺牧場</t>
    <rPh sb="0" eb="1">
      <t>シモカワベ</t>
    </rPh>
    <rPh sb="1" eb="2">
      <t>カワ</t>
    </rPh>
    <rPh sb="2" eb="3">
      <t>ベ</t>
    </rPh>
    <rPh sb="3" eb="5">
      <t>ボクジョウ</t>
    </rPh>
    <phoneticPr fontId="8"/>
  </si>
  <si>
    <t>千代田牧場</t>
    <rPh sb="0" eb="5">
      <t>チヨダボクジョウ</t>
    </rPh>
    <phoneticPr fontId="8"/>
  </si>
  <si>
    <t>中本牧場</t>
    <rPh sb="0" eb="4">
      <t>ナカモトボクジョウ</t>
    </rPh>
    <phoneticPr fontId="8"/>
  </si>
  <si>
    <t>日高大洋牧場</t>
    <rPh sb="0" eb="2">
      <t>ヒダカ</t>
    </rPh>
    <rPh sb="2" eb="4">
      <t>タイヨウ</t>
    </rPh>
    <rPh sb="4" eb="6">
      <t>ボクジョウ</t>
    </rPh>
    <phoneticPr fontId="8"/>
  </si>
  <si>
    <t>Yuzo Tanimizu</t>
  </si>
  <si>
    <t>飛野牧場</t>
    <rPh sb="0" eb="1">
      <t>トビ</t>
    </rPh>
    <rPh sb="1" eb="2">
      <t>ノ</t>
    </rPh>
    <rPh sb="2" eb="4">
      <t>ボクジョウ</t>
    </rPh>
    <phoneticPr fontId="8"/>
  </si>
  <si>
    <t>North Hills Co. Limited</t>
  </si>
  <si>
    <t>矢野牧場</t>
    <rPh sb="0" eb="4">
      <t>ヤノボクジョウ</t>
    </rPh>
    <phoneticPr fontId="8"/>
  </si>
  <si>
    <t>服部牧場</t>
    <rPh sb="0" eb="4">
      <t>ハットリボクジョウ</t>
    </rPh>
    <phoneticPr fontId="8"/>
  </si>
  <si>
    <t>静内白井牧場</t>
    <rPh sb="0" eb="2">
      <t>シズナイ</t>
    </rPh>
    <rPh sb="2" eb="6">
      <t>シライボクジョウ</t>
    </rPh>
    <phoneticPr fontId="8"/>
  </si>
  <si>
    <t>村上欽哉</t>
    <rPh sb="0" eb="2">
      <t>ムラカミ</t>
    </rPh>
    <rPh sb="2" eb="3">
      <t>キン</t>
    </rPh>
    <rPh sb="3" eb="4">
      <t>ヤ</t>
    </rPh>
    <phoneticPr fontId="8"/>
  </si>
  <si>
    <t>山際辰夫</t>
    <rPh sb="0" eb="2">
      <t>ヤマギワ</t>
    </rPh>
    <rPh sb="2" eb="3">
      <t>タツオ</t>
    </rPh>
    <rPh sb="3" eb="4">
      <t>オット</t>
    </rPh>
    <phoneticPr fontId="8"/>
  </si>
  <si>
    <t>笠松牧場</t>
    <rPh sb="0" eb="4">
      <t>カサマツボクジョウ</t>
    </rPh>
    <phoneticPr fontId="8"/>
  </si>
  <si>
    <t>新冠橋本牧場</t>
    <rPh sb="0" eb="2">
      <t>ニイカップ</t>
    </rPh>
    <rPh sb="2" eb="6">
      <t>ハシモトボクジョウ</t>
    </rPh>
    <phoneticPr fontId="8"/>
  </si>
  <si>
    <t>木村秀則</t>
    <rPh sb="0" eb="2">
      <t>キムラ</t>
    </rPh>
    <rPh sb="2" eb="4">
      <t>ヒデノリ</t>
    </rPh>
    <phoneticPr fontId="8"/>
  </si>
  <si>
    <t>岡田スタッド</t>
    <rPh sb="0" eb="2">
      <t>オカダ</t>
    </rPh>
    <phoneticPr fontId="8"/>
  </si>
  <si>
    <t>ヒッグレッドファーム</t>
  </si>
  <si>
    <t>白井牧場</t>
    <rPh sb="0" eb="4">
      <t>シライボクジョウ</t>
    </rPh>
    <phoneticPr fontId="8"/>
  </si>
  <si>
    <t>杵臼牧場</t>
  </si>
  <si>
    <t>位</t>
    <rPh sb="0" eb="1">
      <t>クライ</t>
    </rPh>
    <phoneticPr fontId="6"/>
  </si>
  <si>
    <t>URL</t>
    <phoneticPr fontId="3"/>
  </si>
  <si>
    <t>2016-2017</t>
    <phoneticPr fontId="3"/>
  </si>
  <si>
    <t>小川原牧場</t>
    <rPh sb="0" eb="5">
      <t>オガワラボクジョウ</t>
    </rPh>
    <phoneticPr fontId="3"/>
  </si>
  <si>
    <t>成田牧場</t>
    <rPh sb="0" eb="4">
      <t>ナリタボクジョウ</t>
    </rPh>
    <phoneticPr fontId="3"/>
  </si>
  <si>
    <t>光生牧場</t>
    <rPh sb="0" eb="2">
      <t>ミツオ</t>
    </rPh>
    <rPh sb="2" eb="4">
      <t>ボクジョウ</t>
    </rPh>
    <phoneticPr fontId="3"/>
  </si>
  <si>
    <t>コロナシオン</t>
  </si>
  <si>
    <t>牝</t>
    <rPh sb="0" eb="1">
      <t>ヒン</t>
    </rPh>
    <phoneticPr fontId="3"/>
  </si>
  <si>
    <t>リナーテ</t>
  </si>
  <si>
    <t>ジェニシス</t>
  </si>
  <si>
    <t>牡</t>
    <rPh sb="0" eb="1">
      <t>ボ</t>
    </rPh>
    <phoneticPr fontId="3"/>
  </si>
  <si>
    <t>グローブシアター</t>
  </si>
  <si>
    <t>ムーンシュトラール</t>
  </si>
  <si>
    <t>コンプリートベスト</t>
  </si>
  <si>
    <t>アスティル</t>
  </si>
  <si>
    <t>テソーロ</t>
  </si>
  <si>
    <t>ミスエルテ</t>
  </si>
  <si>
    <t>シロニイ</t>
  </si>
  <si>
    <t>アドマイヤアゼリ</t>
  </si>
  <si>
    <t>アドマイヤロブソン</t>
  </si>
  <si>
    <t>キラーコンテンツ</t>
  </si>
  <si>
    <t>アルミレーナ</t>
  </si>
  <si>
    <t>ランガディア</t>
  </si>
  <si>
    <t>カウントオンイット</t>
  </si>
  <si>
    <t>サトノホルス</t>
  </si>
  <si>
    <t>スマイルウィーク</t>
  </si>
  <si>
    <t>ハナレイムーン</t>
  </si>
  <si>
    <t>サーワシントン</t>
  </si>
  <si>
    <t>ルーズベルトゲーム</t>
  </si>
  <si>
    <t>ベルダム</t>
  </si>
  <si>
    <t>フュージョンロック</t>
  </si>
  <si>
    <t>サイモンミラベル</t>
  </si>
  <si>
    <t>レッドエレノア</t>
  </si>
  <si>
    <t>ペイシャフローレス</t>
  </si>
  <si>
    <t>クロースリーニット</t>
  </si>
  <si>
    <t>レッドアランダ</t>
  </si>
  <si>
    <t>ナルカミ</t>
  </si>
  <si>
    <t>リトルプリンス</t>
  </si>
  <si>
    <t>アルアイン</t>
  </si>
  <si>
    <t>ムードメーカー</t>
  </si>
  <si>
    <t>ナニアヒアヒ</t>
  </si>
  <si>
    <t>ヴォルフトーン</t>
  </si>
  <si>
    <t>ホットセット</t>
  </si>
  <si>
    <t>ペイドメルヴェイユ</t>
  </si>
  <si>
    <t>オフィーリア</t>
  </si>
  <si>
    <t>エディフィス</t>
  </si>
  <si>
    <t>ムーヴザワールド</t>
  </si>
  <si>
    <t>ランニングウインド</t>
  </si>
  <si>
    <t>クリアザトラック</t>
  </si>
  <si>
    <t>ダノンオブザイヤー</t>
  </si>
  <si>
    <t>ヴィニー</t>
  </si>
  <si>
    <t>レジェンドセラー</t>
  </si>
  <si>
    <t>リスグラシュー</t>
  </si>
  <si>
    <t>ダイワキャグニー</t>
  </si>
  <si>
    <t>ジュンテオドーラ</t>
  </si>
  <si>
    <t>ディバインコード</t>
  </si>
  <si>
    <t>ムスターヴェルク</t>
  </si>
  <si>
    <t>ダノンハーレー</t>
  </si>
  <si>
    <t>モクレレ</t>
  </si>
  <si>
    <t>カデナダムール</t>
  </si>
  <si>
    <t>プエルタデルソル</t>
  </si>
  <si>
    <t>ソウルスターリング</t>
  </si>
  <si>
    <t>レインボージャージ</t>
  </si>
  <si>
    <t>キャリコ</t>
  </si>
  <si>
    <t>アドマイヤプリヴ</t>
  </si>
  <si>
    <t>エジステンツァ</t>
  </si>
  <si>
    <t>ルパルク</t>
  </si>
  <si>
    <t>サンラファエル</t>
  </si>
  <si>
    <t>トゥザクラウン</t>
  </si>
  <si>
    <t>アドミラブル</t>
  </si>
  <si>
    <t>アンティノウス</t>
  </si>
  <si>
    <t>グラニーズチップス</t>
  </si>
  <si>
    <t>エレクトロニカ</t>
  </si>
  <si>
    <t>アルトリウス</t>
  </si>
  <si>
    <t>ミンネザング</t>
  </si>
  <si>
    <t>サトノグラン</t>
  </si>
  <si>
    <t>ダノンクライム</t>
  </si>
  <si>
    <t>モンドキャンノ</t>
  </si>
  <si>
    <t>サトノアーサー</t>
  </si>
  <si>
    <t>オーロラエンブレム</t>
  </si>
  <si>
    <t>ロードアルバータ</t>
  </si>
  <si>
    <t>ノーザンスピード</t>
  </si>
  <si>
    <t>ヤマニンペダラーダ</t>
  </si>
  <si>
    <t>ミリッサ</t>
  </si>
  <si>
    <t>エリティエール</t>
  </si>
  <si>
    <t>スズカマイゲスト</t>
  </si>
  <si>
    <t>スマートアムール</t>
  </si>
  <si>
    <t>ビップソルダー</t>
  </si>
  <si>
    <t>レッドオルガ</t>
  </si>
  <si>
    <t>ワンフォーオール</t>
  </si>
  <si>
    <t>（）</t>
  </si>
  <si>
    <t>バルデス</t>
  </si>
  <si>
    <t>スワーヴリチャード</t>
  </si>
  <si>
    <t>パールズシャイン</t>
  </si>
  <si>
    <t>カラル</t>
  </si>
  <si>
    <t>エール</t>
  </si>
  <si>
    <t>メイソンジュニア</t>
  </si>
  <si>
    <t>マイネルバールマン</t>
  </si>
  <si>
    <t>ダブルバインド</t>
  </si>
  <si>
    <t>ザウォルドルフ</t>
  </si>
  <si>
    <t>ヒシマサル</t>
  </si>
  <si>
    <t>ディヴァインハイツ</t>
  </si>
  <si>
    <t>ゼロメリディアン</t>
  </si>
  <si>
    <t>インヴィクタ</t>
  </si>
  <si>
    <t>コペルニクス</t>
  </si>
  <si>
    <t>ユイフィーユ</t>
  </si>
  <si>
    <t>ハウメア</t>
  </si>
  <si>
    <t>スターストラック</t>
  </si>
  <si>
    <t>ディーグランデ</t>
  </si>
  <si>
    <t>レッドラシーマ</t>
  </si>
  <si>
    <t>グランデセーヌ</t>
  </si>
  <si>
    <t>ルエヴェルロール</t>
  </si>
  <si>
    <t>ファンタジステラ</t>
  </si>
  <si>
    <t>ヤマカツグレース</t>
  </si>
  <si>
    <t>ミッキークルソラ</t>
  </si>
  <si>
    <t>メイショウテムズ</t>
  </si>
  <si>
    <t>ヘヴントゥナイト</t>
  </si>
  <si>
    <t>ロードレジスタ</t>
  </si>
  <si>
    <t>サトノヴィクトリー</t>
  </si>
  <si>
    <t>ラボーナ</t>
  </si>
  <si>
    <t>エイプリルミスト</t>
  </si>
  <si>
    <t>ハリーレガシー</t>
  </si>
  <si>
    <t>ポポカテペトル</t>
  </si>
  <si>
    <t>レーヴルシード</t>
  </si>
  <si>
    <t>コリエドール</t>
  </si>
  <si>
    <t>サトノクロニクル</t>
  </si>
  <si>
    <t>トルネードアレイ</t>
  </si>
  <si>
    <t>シェリトリンド</t>
  </si>
  <si>
    <t>フローレスマジック</t>
  </si>
  <si>
    <t>バリオラージュ</t>
  </si>
  <si>
    <t>ビッグディザイア</t>
  </si>
  <si>
    <t>バリングラ</t>
  </si>
  <si>
    <t>ユラノト</t>
  </si>
  <si>
    <t>カトリーヌ</t>
  </si>
  <si>
    <t>ラモントルドール</t>
  </si>
  <si>
    <t>サトノクリエション</t>
  </si>
  <si>
    <t>モンドバーグ</t>
  </si>
  <si>
    <t>マイネルクラース</t>
  </si>
  <si>
    <t>ヴァナヘイム</t>
  </si>
  <si>
    <t>ダノンロマン</t>
  </si>
  <si>
    <t>オンリートゥモロー</t>
  </si>
  <si>
    <t>ゴールドヘリテージ</t>
  </si>
  <si>
    <t>プロキシマ</t>
  </si>
  <si>
    <t>レイデオロ</t>
  </si>
  <si>
    <t>マイネルズイーガー</t>
  </si>
  <si>
    <t>ステイオンザトップ</t>
  </si>
  <si>
    <t>イノセントデイズ</t>
  </si>
  <si>
    <t>ホープフルスター</t>
  </si>
  <si>
    <t>ヘリファルテ</t>
  </si>
  <si>
    <t>グレンマクナス</t>
  </si>
  <si>
    <t>タイセイスターリー</t>
  </si>
  <si>
    <t>クインアマランサス</t>
  </si>
  <si>
    <t>カデナ</t>
  </si>
  <si>
    <t>サトノポラリス</t>
  </si>
  <si>
    <t>ホウオウドリーム</t>
  </si>
  <si>
    <t>ダノンディスタンス</t>
  </si>
  <si>
    <t>ヘルデンレーベン</t>
  </si>
  <si>
    <t>フラワーシップ</t>
  </si>
  <si>
    <t>栗東</t>
    <rPh sb="0" eb="2">
      <t>リットウ</t>
    </rPh>
    <phoneticPr fontId="5"/>
  </si>
  <si>
    <t>池添学</t>
    <rPh sb="0" eb="2">
      <t>イケゾエ</t>
    </rPh>
    <rPh sb="2" eb="3">
      <t>マナブ</t>
    </rPh>
    <phoneticPr fontId="5"/>
  </si>
  <si>
    <t>須貝尚介</t>
    <rPh sb="0" eb="2">
      <t>スガイ</t>
    </rPh>
    <rPh sb="2" eb="4">
      <t>ナオスケ</t>
    </rPh>
    <phoneticPr fontId="5"/>
  </si>
  <si>
    <t>友道康夫</t>
    <rPh sb="0" eb="2">
      <t>トモミチ</t>
    </rPh>
    <rPh sb="2" eb="4">
      <t>ヤスオ</t>
    </rPh>
    <phoneticPr fontId="5"/>
  </si>
  <si>
    <t>パレスルーマー</t>
  </si>
  <si>
    <t>角居勝彦</t>
    <rPh sb="0" eb="1">
      <t>スミ</t>
    </rPh>
    <rPh sb="1" eb="2">
      <t>イ</t>
    </rPh>
    <rPh sb="2" eb="4">
      <t>カツヒコ</t>
    </rPh>
    <phoneticPr fontId="5"/>
  </si>
  <si>
    <t>藤原英昭</t>
    <rPh sb="0" eb="2">
      <t>フジワラ</t>
    </rPh>
    <rPh sb="2" eb="4">
      <t>ヒデアキ</t>
    </rPh>
    <phoneticPr fontId="5"/>
  </si>
  <si>
    <t>キングズベスト</t>
  </si>
  <si>
    <t>佐々木晶三</t>
    <rPh sb="0" eb="3">
      <t>ササキアキラ</t>
    </rPh>
    <rPh sb="3" eb="4">
      <t>アキラ</t>
    </rPh>
    <rPh sb="4" eb="5">
      <t>サン</t>
    </rPh>
    <phoneticPr fontId="5"/>
  </si>
  <si>
    <t>ミラクルレジェンド</t>
  </si>
  <si>
    <t>矢作芳人</t>
    <rPh sb="0" eb="2">
      <t>ヤハギ</t>
    </rPh>
    <rPh sb="2" eb="4">
      <t>ヨシト</t>
    </rPh>
    <phoneticPr fontId="5"/>
  </si>
  <si>
    <t>ベルワトリング</t>
  </si>
  <si>
    <t>池江泰寿</t>
    <rPh sb="0" eb="2">
      <t>イケエ</t>
    </rPh>
    <rPh sb="2" eb="4">
      <t>ヤストシ</t>
    </rPh>
    <phoneticPr fontId="5"/>
  </si>
  <si>
    <t>Frankel</t>
  </si>
  <si>
    <t>ミスエーニョ</t>
  </si>
  <si>
    <t>ミュージカルロマンス</t>
  </si>
  <si>
    <t>美浦</t>
    <rPh sb="0" eb="2">
      <t>ミホ</t>
    </rPh>
    <phoneticPr fontId="5"/>
  </si>
  <si>
    <t>国枝栄</t>
    <rPh sb="0" eb="2">
      <t>クニエダ</t>
    </rPh>
    <rPh sb="2" eb="3">
      <t>サカエ</t>
    </rPh>
    <phoneticPr fontId="5"/>
  </si>
  <si>
    <t>木村哲也</t>
    <rPh sb="0" eb="4">
      <t>キムラテツヤ</t>
    </rPh>
    <phoneticPr fontId="5"/>
  </si>
  <si>
    <t>高野友和</t>
    <rPh sb="0" eb="4">
      <t>タカノトモカズ</t>
    </rPh>
    <phoneticPr fontId="5"/>
  </si>
  <si>
    <t>セルキス</t>
  </si>
  <si>
    <t>齋藤誠</t>
    <rPh sb="0" eb="2">
      <t>サイトウ</t>
    </rPh>
    <rPh sb="2" eb="3">
      <t>マコト</t>
    </rPh>
    <phoneticPr fontId="5"/>
  </si>
  <si>
    <t>堀宣行</t>
    <rPh sb="0" eb="1">
      <t>ホリ</t>
    </rPh>
    <rPh sb="1" eb="3">
      <t>ノブユキ</t>
    </rPh>
    <phoneticPr fontId="5"/>
  </si>
  <si>
    <t>マイジェン</t>
  </si>
  <si>
    <t>安田隆行</t>
    <rPh sb="0" eb="2">
      <t>ヤスダ</t>
    </rPh>
    <rPh sb="2" eb="4">
      <t>タカユキ</t>
    </rPh>
    <phoneticPr fontId="5"/>
  </si>
  <si>
    <t>石坂正</t>
    <rPh sb="0" eb="3">
      <t>イシザカタダシ</t>
    </rPh>
    <phoneticPr fontId="5"/>
  </si>
  <si>
    <t>シャピーラ</t>
  </si>
  <si>
    <t>梅田智之</t>
    <rPh sb="0" eb="2">
      <t>ウメダ</t>
    </rPh>
    <rPh sb="2" eb="4">
      <t>トモユキ</t>
    </rPh>
    <phoneticPr fontId="5"/>
  </si>
  <si>
    <t>ミリアム</t>
  </si>
  <si>
    <t>サビアーレ</t>
  </si>
  <si>
    <t>高市圭二</t>
    <rPh sb="0" eb="2">
      <t>タカイチ</t>
    </rPh>
    <rPh sb="2" eb="4">
      <t>ケイジ</t>
    </rPh>
    <phoneticPr fontId="5"/>
  </si>
  <si>
    <t>プレザントケイプ</t>
  </si>
  <si>
    <t>二ノ宮敬宇</t>
    <rPh sb="0" eb="1">
      <t>ニ</t>
    </rPh>
    <rPh sb="2" eb="3">
      <t>ミヤ</t>
    </rPh>
    <rPh sb="3" eb="4">
      <t>ウヤマ</t>
    </rPh>
    <rPh sb="4" eb="5">
      <t>ウ</t>
    </rPh>
    <phoneticPr fontId="5"/>
  </si>
  <si>
    <t>Bellamy Road</t>
  </si>
  <si>
    <t>Romantic Romance</t>
  </si>
  <si>
    <t>松永康利</t>
    <rPh sb="0" eb="2">
      <t>マツナガ</t>
    </rPh>
    <rPh sb="2" eb="3">
      <t>ヤストシ</t>
    </rPh>
    <rPh sb="3" eb="4">
      <t>リ</t>
    </rPh>
    <phoneticPr fontId="5"/>
  </si>
  <si>
    <t>ブリッジトウショウ</t>
  </si>
  <si>
    <t>山内研二</t>
    <rPh sb="0" eb="2">
      <t>ヤマウチ</t>
    </rPh>
    <rPh sb="2" eb="4">
      <t>ケンジ</t>
    </rPh>
    <phoneticPr fontId="5"/>
  </si>
  <si>
    <t>アートスタジオ</t>
  </si>
  <si>
    <t>ドバイマジェスティ</t>
  </si>
  <si>
    <t>菊沢隆徳</t>
    <rPh sb="0" eb="4">
      <t>キクザワタカノリ</t>
    </rPh>
    <phoneticPr fontId="5"/>
  </si>
  <si>
    <t>小島茂之</t>
    <rPh sb="0" eb="2">
      <t>コジマ</t>
    </rPh>
    <rPh sb="2" eb="4">
      <t>シゲユキ</t>
    </rPh>
    <phoneticPr fontId="5"/>
  </si>
  <si>
    <t>手塚貴久</t>
    <rPh sb="0" eb="4">
      <t>テヅカタカヒサ</t>
    </rPh>
    <phoneticPr fontId="5"/>
  </si>
  <si>
    <t>藤沢和雄</t>
    <rPh sb="0" eb="4">
      <t>フジサワカズオ</t>
    </rPh>
    <phoneticPr fontId="5"/>
  </si>
  <si>
    <t>ラナンキュラス</t>
  </si>
  <si>
    <t>尾関知人</t>
    <rPh sb="0" eb="2">
      <t>オゼキトモヒト</t>
    </rPh>
    <rPh sb="2" eb="3">
      <t>チ</t>
    </rPh>
    <rPh sb="3" eb="4">
      <t>ニン</t>
    </rPh>
    <phoneticPr fontId="5"/>
  </si>
  <si>
    <t>中川公成</t>
    <rPh sb="0" eb="2">
      <t>ナカガワ</t>
    </rPh>
    <rPh sb="2" eb="4">
      <t>キミナリ</t>
    </rPh>
    <phoneticPr fontId="5"/>
  </si>
  <si>
    <t>Discreetly Mine</t>
  </si>
  <si>
    <t>ランニングボブキャッツ</t>
  </si>
  <si>
    <t>レディジョアン</t>
  </si>
  <si>
    <t>トップセラー</t>
  </si>
  <si>
    <t>リリサイド</t>
  </si>
  <si>
    <t>アートプリンセス</t>
  </si>
  <si>
    <t>栗田博憲</t>
    <rPh sb="0" eb="2">
      <t>クリタ</t>
    </rPh>
    <rPh sb="2" eb="4">
      <t>ヒロノリ</t>
    </rPh>
    <phoneticPr fontId="5"/>
  </si>
  <si>
    <t>ツーデイズノーチス</t>
  </si>
  <si>
    <t>加藤征弘</t>
    <rPh sb="0" eb="2">
      <t>カトウ</t>
    </rPh>
    <rPh sb="2" eb="3">
      <t>セイ</t>
    </rPh>
    <rPh sb="3" eb="4">
      <t>ヒロシ</t>
    </rPh>
    <phoneticPr fontId="5"/>
  </si>
  <si>
    <t>イグジビットワン</t>
  </si>
  <si>
    <t>Shamardal</t>
  </si>
  <si>
    <t>ダルタヤ</t>
  </si>
  <si>
    <t>国枝栄</t>
    <rPh sb="0" eb="3">
      <t>クニエダサカエ</t>
    </rPh>
    <phoneticPr fontId="5"/>
  </si>
  <si>
    <t>アパパネ</t>
  </si>
  <si>
    <t>クリニエルドゥオル</t>
  </si>
  <si>
    <t>スタセリタ</t>
  </si>
  <si>
    <t>中内田充</t>
    <rPh sb="0" eb="3">
      <t>ナカウチダ</t>
    </rPh>
    <rPh sb="3" eb="4">
      <t>ミツル</t>
    </rPh>
    <phoneticPr fontId="5"/>
  </si>
  <si>
    <t>スマイルトゥモロー</t>
  </si>
  <si>
    <t>モシーン</t>
  </si>
  <si>
    <t>藤岡健一</t>
    <rPh sb="0" eb="4">
      <t>フジオカケンイチ</t>
    </rPh>
    <phoneticPr fontId="5"/>
  </si>
  <si>
    <t>西園正都</t>
    <rPh sb="0" eb="2">
      <t>ニシゾノ</t>
    </rPh>
    <rPh sb="2" eb="3">
      <t>タダ</t>
    </rPh>
    <rPh sb="3" eb="4">
      <t>ミヤコ</t>
    </rPh>
    <phoneticPr fontId="5"/>
  </si>
  <si>
    <t>タートルボウル</t>
  </si>
  <si>
    <t>武井亮</t>
    <rPh sb="0" eb="2">
      <t>タケイ</t>
    </rPh>
    <rPh sb="2" eb="3">
      <t>リョウ</t>
    </rPh>
    <phoneticPr fontId="5"/>
  </si>
  <si>
    <t>音無秀孝</t>
    <rPh sb="0" eb="2">
      <t>オトナシ</t>
    </rPh>
    <rPh sb="2" eb="4">
      <t>ヒデタカ</t>
    </rPh>
    <phoneticPr fontId="5"/>
  </si>
  <si>
    <t>スカーレット</t>
  </si>
  <si>
    <t>ミクロコスモス</t>
  </si>
  <si>
    <t>エレクトラレーン</t>
  </si>
  <si>
    <t>萩原清</t>
    <rPh sb="0" eb="2">
      <t>ハギワラ</t>
    </rPh>
    <rPh sb="2" eb="3">
      <t>キヨシ</t>
    </rPh>
    <phoneticPr fontId="5"/>
  </si>
  <si>
    <t>スネガエクスプレス</t>
  </si>
  <si>
    <t>安田隆行</t>
    <rPh sb="0" eb="4">
      <t>ヤスダタカユキ</t>
    </rPh>
    <phoneticPr fontId="5"/>
  </si>
  <si>
    <t>レイズアンドコール</t>
  </si>
  <si>
    <t>キングスローズ</t>
  </si>
  <si>
    <t>レディアルバローザ</t>
  </si>
  <si>
    <t>サザンスピード</t>
  </si>
  <si>
    <t>浅見秀一</t>
    <rPh sb="0" eb="2">
      <t>アサミ</t>
    </rPh>
    <rPh sb="2" eb="4">
      <t>シュウイチ</t>
    </rPh>
    <phoneticPr fontId="5"/>
  </si>
  <si>
    <t>ヤマニンエマイユ</t>
  </si>
  <si>
    <t>大竹正博</t>
    <rPh sb="0" eb="1">
      <t>オオタケ</t>
    </rPh>
    <rPh sb="1" eb="2">
      <t>タケ</t>
    </rPh>
    <rPh sb="2" eb="4">
      <t>マサヒロ</t>
    </rPh>
    <phoneticPr fontId="5"/>
  </si>
  <si>
    <t>橋田滿</t>
    <rPh sb="0" eb="3">
      <t>ハシダミツル</t>
    </rPh>
    <phoneticPr fontId="5"/>
  </si>
  <si>
    <t>ラーナック</t>
  </si>
  <si>
    <t>清水久詞</t>
    <rPh sb="0" eb="2">
      <t>シミズ</t>
    </rPh>
    <rPh sb="2" eb="3">
      <t>ヒサ</t>
    </rPh>
    <rPh sb="3" eb="4">
      <t>シ</t>
    </rPh>
    <phoneticPr fontId="5"/>
  </si>
  <si>
    <t>松元茂樹</t>
    <rPh sb="0" eb="2">
      <t>マツモト</t>
    </rPh>
    <rPh sb="2" eb="4">
      <t>シゲキ</t>
    </rPh>
    <phoneticPr fontId="5"/>
  </si>
  <si>
    <t>ラヴェリータ</t>
  </si>
  <si>
    <t xml:space="preserve">庄野靖志 </t>
  </si>
  <si>
    <t>ザナ</t>
  </si>
  <si>
    <t>渡辺薫彦</t>
    <rPh sb="0" eb="2">
      <t>ワタナベ</t>
    </rPh>
    <rPh sb="2" eb="3">
      <t>クン</t>
    </rPh>
    <rPh sb="3" eb="4">
      <t>ヒコ</t>
    </rPh>
    <phoneticPr fontId="5"/>
  </si>
  <si>
    <t>Mayson</t>
  </si>
  <si>
    <t>アナアメリカーナ</t>
  </si>
  <si>
    <t>ジョーカプチーノ</t>
  </si>
  <si>
    <t>クリスビーナス</t>
  </si>
  <si>
    <t>ラッシュラッシーズ</t>
  </si>
  <si>
    <t>ウィーミスフランキー</t>
  </si>
  <si>
    <t>角田晃一</t>
    <rPh sb="0" eb="2">
      <t>ツノダ</t>
    </rPh>
    <rPh sb="2" eb="4">
      <t>コウイチ</t>
    </rPh>
    <phoneticPr fontId="5"/>
  </si>
  <si>
    <t>ザズー</t>
  </si>
  <si>
    <t>ラスティングソング</t>
  </si>
  <si>
    <t>スクービドゥー</t>
  </si>
  <si>
    <t>クルンプホルツ</t>
  </si>
  <si>
    <t>平田修</t>
    <rPh sb="0" eb="2">
      <t>ヒラタ</t>
    </rPh>
    <rPh sb="2" eb="3">
      <t>オサム</t>
    </rPh>
    <phoneticPr fontId="5"/>
  </si>
  <si>
    <t>大久保龍志</t>
    <rPh sb="0" eb="3">
      <t>オオクボ</t>
    </rPh>
    <rPh sb="3" eb="4">
      <t>リュウシ</t>
    </rPh>
    <rPh sb="4" eb="5">
      <t>シ</t>
    </rPh>
    <phoneticPr fontId="5"/>
  </si>
  <si>
    <t>グレイトフィーヴァー</t>
  </si>
  <si>
    <t>池添兼雄</t>
    <rPh sb="0" eb="2">
      <t>イケゾエ</t>
    </rPh>
    <rPh sb="2" eb="3">
      <t>ケン</t>
    </rPh>
    <rPh sb="3" eb="4">
      <t>オス</t>
    </rPh>
    <phoneticPr fontId="5"/>
  </si>
  <si>
    <t>庄野靖志</t>
  </si>
  <si>
    <t>グリーンヒルレッド</t>
  </si>
  <si>
    <t>戸田博文</t>
    <rPh sb="0" eb="4">
      <t>トダヒロフミ</t>
    </rPh>
    <phoneticPr fontId="5"/>
  </si>
  <si>
    <t>ジョコンダII</t>
  </si>
  <si>
    <t>トゥーピー</t>
  </si>
  <si>
    <t>ラクカラチャ</t>
  </si>
  <si>
    <t>松永幹夫</t>
    <rPh sb="0" eb="4">
      <t>マツナガミキオ</t>
    </rPh>
    <phoneticPr fontId="5"/>
  </si>
  <si>
    <t>レッドディザイア</t>
  </si>
  <si>
    <t>Fastnet Rock</t>
  </si>
  <si>
    <t>Sweet Dreams Baby</t>
  </si>
  <si>
    <t>松田国英</t>
    <rPh sb="0" eb="2">
      <t>マツダ</t>
    </rPh>
    <rPh sb="2" eb="4">
      <t>クニエイ</t>
    </rPh>
    <phoneticPr fontId="5"/>
  </si>
  <si>
    <t>高橋文雅</t>
    <rPh sb="0" eb="2">
      <t>タカハシ</t>
    </rPh>
    <rPh sb="2" eb="4">
      <t>フミマサ</t>
    </rPh>
    <phoneticPr fontId="5"/>
  </si>
  <si>
    <t>デビルズコーナー</t>
  </si>
  <si>
    <t>タイムウィルテル</t>
  </si>
  <si>
    <t>サンデア</t>
  </si>
  <si>
    <t>吉村圭司</t>
    <rPh sb="0" eb="2">
      <t>ヨシムラ</t>
    </rPh>
    <rPh sb="2" eb="4">
      <t>ケイジ</t>
    </rPh>
    <phoneticPr fontId="5"/>
  </si>
  <si>
    <t>アクアリング</t>
  </si>
  <si>
    <t>高木登</t>
    <rPh sb="0" eb="2">
      <t>タカギ</t>
    </rPh>
    <rPh sb="2" eb="3">
      <t>ノボル</t>
    </rPh>
    <phoneticPr fontId="5"/>
  </si>
  <si>
    <t>イマーキュレイトキャット</t>
  </si>
  <si>
    <t>アイルハヴアナザー</t>
  </si>
  <si>
    <t>プチノワール</t>
  </si>
  <si>
    <t>レディハピネス</t>
  </si>
  <si>
    <t>中竹和也</t>
    <rPh sb="0" eb="1">
      <t>ナカタケ</t>
    </rPh>
    <rPh sb="1" eb="2">
      <t>タケ</t>
    </rPh>
    <rPh sb="2" eb="4">
      <t>カズヤ</t>
    </rPh>
    <phoneticPr fontId="5"/>
  </si>
  <si>
    <t>シユーマ</t>
  </si>
  <si>
    <t>ヒカルアマランサス</t>
  </si>
  <si>
    <t>フレンチリヴィエラ</t>
  </si>
  <si>
    <t>メイキアシー</t>
  </si>
  <si>
    <t>森岡幸人</t>
    <rPh sb="0" eb="2">
      <t>モリオカ</t>
    </rPh>
    <rPh sb="2" eb="4">
      <t>ユキト</t>
    </rPh>
    <phoneticPr fontId="5"/>
  </si>
  <si>
    <t>社台レースホース</t>
    <rPh sb="0" eb="2">
      <t>シャダイ</t>
    </rPh>
    <phoneticPr fontId="5"/>
  </si>
  <si>
    <t>社台ファーム</t>
    <rPh sb="0" eb="2">
      <t>シャダイ</t>
    </rPh>
    <phoneticPr fontId="5"/>
  </si>
  <si>
    <t>吉田照哉</t>
    <rPh sb="0" eb="2">
      <t>ヨシダ</t>
    </rPh>
    <rPh sb="2" eb="4">
      <t>テルヤ</t>
    </rPh>
    <phoneticPr fontId="5"/>
  </si>
  <si>
    <t>了徳寺健二</t>
    <rPh sb="0" eb="1">
      <t>リョウ</t>
    </rPh>
    <rPh sb="1" eb="2">
      <t>トクジ</t>
    </rPh>
    <rPh sb="2" eb="3">
      <t>テラ</t>
    </rPh>
    <rPh sb="3" eb="5">
      <t>ケンジ</t>
    </rPh>
    <phoneticPr fontId="5"/>
  </si>
  <si>
    <t>金子真人ホールディングス</t>
    <rPh sb="0" eb="4">
      <t>カネコマサト</t>
    </rPh>
    <phoneticPr fontId="5"/>
  </si>
  <si>
    <t>近藤利一</t>
    <rPh sb="0" eb="4">
      <t>コンドウリイチ</t>
    </rPh>
    <phoneticPr fontId="5"/>
  </si>
  <si>
    <t>吉田勝己</t>
    <rPh sb="0" eb="2">
      <t>ヨシダ</t>
    </rPh>
    <rPh sb="2" eb="4">
      <t>カツミ</t>
    </rPh>
    <phoneticPr fontId="5"/>
  </si>
  <si>
    <t>飯田正剛</t>
    <rPh sb="0" eb="2">
      <t>イイダ</t>
    </rPh>
    <rPh sb="2" eb="3">
      <t>マサタカ</t>
    </rPh>
    <rPh sb="3" eb="4">
      <t>ツヨシ</t>
    </rPh>
    <phoneticPr fontId="5"/>
  </si>
  <si>
    <t>千代田牧場</t>
    <rPh sb="0" eb="5">
      <t>チヨダボクジョウ</t>
    </rPh>
    <phoneticPr fontId="5"/>
  </si>
  <si>
    <t>里見治</t>
    <rPh sb="0" eb="2">
      <t>サトミ</t>
    </rPh>
    <rPh sb="2" eb="3">
      <t>オサム</t>
    </rPh>
    <phoneticPr fontId="5"/>
  </si>
  <si>
    <t>窪田芳郎</t>
    <rPh sb="0" eb="2">
      <t>クボタ</t>
    </rPh>
    <rPh sb="2" eb="3">
      <t>ヨシロウ</t>
    </rPh>
    <rPh sb="3" eb="4">
      <t>ロウ</t>
    </rPh>
    <phoneticPr fontId="5"/>
  </si>
  <si>
    <t>澤田昭紀</t>
    <rPh sb="0" eb="2">
      <t>サワダ</t>
    </rPh>
    <rPh sb="2" eb="3">
      <t>アキラ</t>
    </rPh>
    <rPh sb="3" eb="4">
      <t>ノリ</t>
    </rPh>
    <phoneticPr fontId="5"/>
  </si>
  <si>
    <t>追分ファーム</t>
    <rPh sb="0" eb="2">
      <t>オイワケ</t>
    </rPh>
    <phoneticPr fontId="5"/>
  </si>
  <si>
    <t>東京ホースレーシング</t>
    <rPh sb="0" eb="2">
      <t>トウキョウ</t>
    </rPh>
    <phoneticPr fontId="5"/>
  </si>
  <si>
    <t>矢野牧場</t>
    <rPh sb="0" eb="4">
      <t>ヤノボクジョウ</t>
    </rPh>
    <phoneticPr fontId="5"/>
  </si>
  <si>
    <t>北所直人</t>
    <rPh sb="0" eb="2">
      <t>キタドコロ</t>
    </rPh>
    <rPh sb="2" eb="4">
      <t>ナオト</t>
    </rPh>
    <phoneticPr fontId="5"/>
  </si>
  <si>
    <t>友田牧場</t>
    <rPh sb="0" eb="2">
      <t>トモダ</t>
    </rPh>
    <rPh sb="2" eb="4">
      <t>ボクジョウ</t>
    </rPh>
    <phoneticPr fontId="5"/>
  </si>
  <si>
    <t>飯田正剛</t>
  </si>
  <si>
    <t>Dr. Masatake Iida</t>
  </si>
  <si>
    <t>下川辺牧場</t>
    <rPh sb="0" eb="3">
      <t>シモカワベ</t>
    </rPh>
    <rPh sb="3" eb="5">
      <t>ボクジョウ</t>
    </rPh>
    <phoneticPr fontId="5"/>
  </si>
  <si>
    <t>トウショウ産業株式会社トウショウ牧場</t>
    <rPh sb="5" eb="7">
      <t>サンギョウ</t>
    </rPh>
    <rPh sb="7" eb="11">
      <t>カブシキガイシャ</t>
    </rPh>
    <rPh sb="16" eb="18">
      <t>ボクジョウ</t>
    </rPh>
    <phoneticPr fontId="5"/>
  </si>
  <si>
    <t>本間茂</t>
    <rPh sb="0" eb="3">
      <t>ホンマシゲル</t>
    </rPh>
    <phoneticPr fontId="5"/>
  </si>
  <si>
    <t>島川隆哉</t>
    <rPh sb="0" eb="4">
      <t>シマカワタカヤ</t>
    </rPh>
    <phoneticPr fontId="5"/>
  </si>
  <si>
    <t>大城敬三</t>
    <rPh sb="0" eb="2">
      <t>オオシロ</t>
    </rPh>
    <rPh sb="2" eb="4">
      <t>ケイゾウ</t>
    </rPh>
    <phoneticPr fontId="5"/>
  </si>
  <si>
    <t>河合純二</t>
    <rPh sb="0" eb="2">
      <t>カワイ</t>
    </rPh>
    <rPh sb="2" eb="4">
      <t>ジュンジ</t>
    </rPh>
    <phoneticPr fontId="5"/>
  </si>
  <si>
    <t>岡田スタッド</t>
    <rPh sb="0" eb="2">
      <t>オカダ</t>
    </rPh>
    <phoneticPr fontId="5"/>
  </si>
  <si>
    <t>山紫水明</t>
    <rPh sb="0" eb="1">
      <t>ヤマ</t>
    </rPh>
    <rPh sb="1" eb="2">
      <t>ムラサキ</t>
    </rPh>
    <rPh sb="2" eb="3">
      <t>ミズ</t>
    </rPh>
    <rPh sb="3" eb="4">
      <t>アキラ</t>
    </rPh>
    <phoneticPr fontId="5"/>
  </si>
  <si>
    <t>吉田和美</t>
    <rPh sb="0" eb="4">
      <t>ヨシダカズミ</t>
    </rPh>
    <phoneticPr fontId="5"/>
  </si>
  <si>
    <t>社台コーポレーション白老ファーム</t>
    <rPh sb="0" eb="2">
      <t>シャダイ</t>
    </rPh>
    <rPh sb="10" eb="12">
      <t>シラオイ</t>
    </rPh>
    <phoneticPr fontId="5"/>
  </si>
  <si>
    <t>近藤英子</t>
    <rPh sb="0" eb="4">
      <t>コンドウエイコ</t>
    </rPh>
    <phoneticPr fontId="5"/>
  </si>
  <si>
    <t>吉田和美</t>
    <rPh sb="0" eb="2">
      <t>ヨシダ</t>
    </rPh>
    <rPh sb="2" eb="4">
      <t>カズミ</t>
    </rPh>
    <phoneticPr fontId="5"/>
  </si>
  <si>
    <t>土井肇</t>
    <rPh sb="0" eb="3">
      <t>ドイハジメ</t>
    </rPh>
    <phoneticPr fontId="5"/>
  </si>
  <si>
    <t>錦岡牧場</t>
    <rPh sb="0" eb="2">
      <t>ニシキオカ</t>
    </rPh>
    <rPh sb="2" eb="4">
      <t>ボクジョウ</t>
    </rPh>
    <phoneticPr fontId="5"/>
  </si>
  <si>
    <t>永井啓弐</t>
    <rPh sb="0" eb="2">
      <t>ナガイ</t>
    </rPh>
    <rPh sb="2" eb="3">
      <t>ケイ</t>
    </rPh>
    <rPh sb="3" eb="4">
      <t>🕑</t>
    </rPh>
    <phoneticPr fontId="5"/>
  </si>
  <si>
    <t>辻牧場</t>
    <rPh sb="0" eb="3">
      <t>ツジボクジョウ</t>
    </rPh>
    <phoneticPr fontId="5"/>
  </si>
  <si>
    <t>大川徹</t>
    <rPh sb="0" eb="2">
      <t>オオカワ</t>
    </rPh>
    <rPh sb="2" eb="3">
      <t>トオル</t>
    </rPh>
    <phoneticPr fontId="5"/>
  </si>
  <si>
    <t>鈴木邦英</t>
    <rPh sb="0" eb="2">
      <t>スズキ</t>
    </rPh>
    <rPh sb="2" eb="4">
      <t>クニヒデ</t>
    </rPh>
    <phoneticPr fontId="5"/>
  </si>
  <si>
    <t>駿河牧場</t>
    <rPh sb="0" eb="2">
      <t>スルガ</t>
    </rPh>
    <rPh sb="2" eb="4">
      <t>ボクジョウ</t>
    </rPh>
    <phoneticPr fontId="5"/>
  </si>
  <si>
    <t>ＮＩＣＫＳ</t>
  </si>
  <si>
    <t>カナヤマホールディングス</t>
  </si>
  <si>
    <t>藤沢牧場</t>
    <rPh sb="0" eb="2">
      <t>フジサワ</t>
    </rPh>
    <rPh sb="2" eb="4">
      <t>ボクジョウ</t>
    </rPh>
    <phoneticPr fontId="5"/>
  </si>
  <si>
    <t>大塚亮一</t>
    <rPh sb="0" eb="2">
      <t>オオツカリョウイチ</t>
    </rPh>
    <rPh sb="2" eb="3">
      <t>リョウ</t>
    </rPh>
    <rPh sb="3" eb="4">
      <t>イチ</t>
    </rPh>
    <phoneticPr fontId="5"/>
  </si>
  <si>
    <t>阿部雅英</t>
    <rPh sb="0" eb="2">
      <t>アベ</t>
    </rPh>
    <rPh sb="2" eb="4">
      <t>マサヒデ</t>
    </rPh>
    <phoneticPr fontId="5"/>
  </si>
  <si>
    <t>吉田勝己</t>
    <rPh sb="0" eb="4">
      <t>ヨシダカツミ</t>
    </rPh>
    <phoneticPr fontId="5"/>
  </si>
  <si>
    <t>佐々木主浩</t>
    <rPh sb="0" eb="3">
      <t>ササキ</t>
    </rPh>
    <rPh sb="3" eb="4">
      <t>シュ</t>
    </rPh>
    <rPh sb="4" eb="5">
      <t>ヒロシ</t>
    </rPh>
    <phoneticPr fontId="5"/>
  </si>
  <si>
    <t>三嶋牧場</t>
    <rPh sb="0" eb="2">
      <t>ミシマ</t>
    </rPh>
    <rPh sb="2" eb="4">
      <t>ボクジョウ</t>
    </rPh>
    <phoneticPr fontId="5"/>
  </si>
  <si>
    <t>嶋田賢</t>
    <rPh sb="0" eb="2">
      <t>シマダ</t>
    </rPh>
    <rPh sb="2" eb="3">
      <t>ケン</t>
    </rPh>
    <phoneticPr fontId="5"/>
  </si>
  <si>
    <t>服部牧場</t>
    <rPh sb="0" eb="4">
      <t>ハットリボクジョウ</t>
    </rPh>
    <phoneticPr fontId="5"/>
  </si>
  <si>
    <t>山田和夫</t>
    <rPh sb="0" eb="4">
      <t>ヤマダカズオ</t>
    </rPh>
    <phoneticPr fontId="5"/>
  </si>
  <si>
    <t>岡田牧場</t>
    <rPh sb="0" eb="4">
      <t>オカダボクジョウ</t>
    </rPh>
    <phoneticPr fontId="5"/>
  </si>
  <si>
    <t>野田みづき</t>
    <rPh sb="0" eb="2">
      <t>ノダ</t>
    </rPh>
    <phoneticPr fontId="5"/>
  </si>
  <si>
    <t>松本好雄</t>
    <rPh sb="0" eb="2">
      <t>マツモト</t>
    </rPh>
    <rPh sb="2" eb="3">
      <t>ス</t>
    </rPh>
    <rPh sb="3" eb="4">
      <t>オ</t>
    </rPh>
    <phoneticPr fontId="5"/>
  </si>
  <si>
    <t>八木明広</t>
    <rPh sb="0" eb="2">
      <t>ヤギ</t>
    </rPh>
    <rPh sb="2" eb="3">
      <t>アキヒロ</t>
    </rPh>
    <rPh sb="3" eb="4">
      <t>ヒロ</t>
    </rPh>
    <phoneticPr fontId="5"/>
  </si>
  <si>
    <t>吉田千津</t>
    <rPh sb="0" eb="2">
      <t>ヨシダチズ</t>
    </rPh>
    <rPh sb="2" eb="3">
      <t>チヅ</t>
    </rPh>
    <rPh sb="3" eb="4">
      <t>ツ</t>
    </rPh>
    <phoneticPr fontId="5"/>
  </si>
  <si>
    <t>荒牧政美</t>
    <rPh sb="0" eb="2">
      <t>アラマキ</t>
    </rPh>
    <rPh sb="2" eb="3">
      <t>セイ</t>
    </rPh>
    <rPh sb="3" eb="4">
      <t>ミ</t>
    </rPh>
    <phoneticPr fontId="5"/>
  </si>
  <si>
    <t>坂東牧場</t>
    <rPh sb="0" eb="2">
      <t>バンドウ</t>
    </rPh>
    <rPh sb="2" eb="4">
      <t>ボクジョウ</t>
    </rPh>
    <phoneticPr fontId="5"/>
  </si>
  <si>
    <t>池谷誠一</t>
    <rPh sb="0" eb="2">
      <t>イケタニ</t>
    </rPh>
    <rPh sb="2" eb="4">
      <t>セイイチ</t>
    </rPh>
    <phoneticPr fontId="5"/>
  </si>
  <si>
    <t>前田晋二</t>
    <rPh sb="0" eb="2">
      <t>マエダ</t>
    </rPh>
    <rPh sb="2" eb="4">
      <t>シンジ</t>
    </rPh>
    <phoneticPr fontId="5"/>
  </si>
  <si>
    <t>田中成奉</t>
  </si>
  <si>
    <t>グランド牧場</t>
    <rPh sb="4" eb="6">
      <t>ボクジョウ</t>
    </rPh>
    <phoneticPr fontId="5"/>
  </si>
  <si>
    <t>小笹芳央</t>
  </si>
  <si>
    <t>合同会社小林英一ホールディングス</t>
    <rPh sb="0" eb="4">
      <t>ゴウドウガイシャ</t>
    </rPh>
    <rPh sb="4" eb="6">
      <t>コバヤシ</t>
    </rPh>
    <rPh sb="6" eb="8">
      <t>エイイチ</t>
    </rPh>
    <phoneticPr fontId="5"/>
  </si>
  <si>
    <t>出口牧場</t>
    <rPh sb="0" eb="4">
      <t>デグチボクジョウ</t>
    </rPh>
    <phoneticPr fontId="5"/>
  </si>
  <si>
    <t>コメント</t>
    <phoneticPr fontId="3"/>
  </si>
  <si>
    <t>http://db.netkeiba.com/horse/2014106110/</t>
    <phoneticPr fontId="6"/>
  </si>
  <si>
    <t>http://db.netkeiba.com/horse/2014106168/</t>
    <phoneticPr fontId="6"/>
  </si>
  <si>
    <t>http://db.netkeiba.com/horse/2014106070/</t>
    <phoneticPr fontId="6"/>
  </si>
  <si>
    <t>http://db.netkeiba.com/horse/2014105957/</t>
    <phoneticPr fontId="6"/>
  </si>
  <si>
    <t>http://db.netkeiba.com/horse/2014105725/</t>
    <phoneticPr fontId="6"/>
  </si>
  <si>
    <t>http://db.netkeiba.com/horse/2014105720/</t>
    <phoneticPr fontId="6"/>
  </si>
  <si>
    <t>http://db.netkeiba.com/horse/2014106075/</t>
    <phoneticPr fontId="6"/>
  </si>
  <si>
    <t>http://db.netkeiba.com/horse/2014106131/</t>
    <phoneticPr fontId="6"/>
  </si>
  <si>
    <t>http://db.netkeiba.com/horse/2014106174/</t>
    <phoneticPr fontId="6"/>
  </si>
  <si>
    <t>http://db.netkeiba.com/horse/2014105947/</t>
    <phoneticPr fontId="6"/>
  </si>
  <si>
    <t>http://db.netkeiba.com/horse/2014105788/</t>
    <phoneticPr fontId="6"/>
  </si>
  <si>
    <t>http://db.netkeiba.com/horse/2014105798/</t>
    <phoneticPr fontId="6"/>
  </si>
  <si>
    <t>http://db.netkeiba.com/horse/2014106179/</t>
    <phoneticPr fontId="6"/>
  </si>
  <si>
    <t>http://db.netkeiba.com/horse/2014106051/</t>
    <phoneticPr fontId="6"/>
  </si>
  <si>
    <t>http://db.netkeiba.com/horse/2014106166/</t>
    <phoneticPr fontId="6"/>
  </si>
  <si>
    <t>http://db.netkeiba.com/horse/2014104738/</t>
    <phoneticPr fontId="6"/>
  </si>
  <si>
    <t>http://db.netkeiba.com/horse/2014105998/</t>
    <phoneticPr fontId="6"/>
  </si>
  <si>
    <t>http://db.netkeiba.com/horse/2014105445/</t>
    <phoneticPr fontId="6"/>
  </si>
  <si>
    <t>http://db.netkeiba.com/horse/2014105608/</t>
    <phoneticPr fontId="6"/>
  </si>
  <si>
    <t>http://db.netkeiba.com/horse/2014105691/</t>
    <phoneticPr fontId="6"/>
  </si>
  <si>
    <t>http://db.netkeiba.com/horse/2014105497/</t>
    <phoneticPr fontId="6"/>
  </si>
  <si>
    <t>http://db.netkeiba.com/horse/2014106045/</t>
    <phoneticPr fontId="6"/>
  </si>
  <si>
    <t>http://db.netkeiba.com/horse/2014105513/</t>
    <phoneticPr fontId="6"/>
  </si>
  <si>
    <t>http://db.netkeiba.com/horse/2014105309/</t>
    <phoneticPr fontId="6"/>
  </si>
  <si>
    <t>http://db.netkeiba.com/horse/2014105185/</t>
    <phoneticPr fontId="6"/>
  </si>
  <si>
    <t>http://db.netkeiba.com/horse/2014104877/</t>
    <phoneticPr fontId="6"/>
  </si>
  <si>
    <t>http://db.netkeiba.com/horse/2014110015/</t>
    <phoneticPr fontId="6"/>
  </si>
  <si>
    <t>http://db.netkeiba.com/horse/2014101990/</t>
    <phoneticPr fontId="6"/>
  </si>
  <si>
    <t>http://db.netkeiba.com/horse/2014104845/</t>
    <phoneticPr fontId="6"/>
  </si>
  <si>
    <t>http://db.netkeiba.com/horse/2014105183/</t>
    <phoneticPr fontId="6"/>
  </si>
  <si>
    <t>http://db.netkeiba.com/horse/2014106046/</t>
    <phoneticPr fontId="6"/>
  </si>
  <si>
    <t>http://db.netkeiba.com/horse/2014105571/</t>
    <phoneticPr fontId="6"/>
  </si>
  <si>
    <t>http://db.netkeiba.com/horse/2014105823/</t>
    <phoneticPr fontId="6"/>
  </si>
  <si>
    <t>http://db.netkeiba.com/horse/2014105432/</t>
    <phoneticPr fontId="6"/>
  </si>
  <si>
    <t>http://db.netkeiba.com/horse/2014106033/</t>
    <phoneticPr fontId="6"/>
  </si>
  <si>
    <t>http://db.netkeiba.com/horse/2014105713/</t>
    <phoneticPr fontId="6"/>
  </si>
  <si>
    <t>http://db.netkeiba.com/horse/2014100614/</t>
    <phoneticPr fontId="6"/>
  </si>
  <si>
    <t>http://db.netkeiba.com/horse/2014105961/</t>
    <phoneticPr fontId="6"/>
  </si>
  <si>
    <t>http://db.netkeiba.com/horse/2014106212/</t>
    <phoneticPr fontId="6"/>
  </si>
  <si>
    <t>http://db.netkeiba.com/horse/2014106207/</t>
    <phoneticPr fontId="6"/>
  </si>
  <si>
    <t>http://db.netkeiba.com/horse/2014105897/</t>
    <phoneticPr fontId="6"/>
  </si>
  <si>
    <t>http://db.netkeiba.com/horse/2014104817/</t>
    <phoneticPr fontId="6"/>
  </si>
  <si>
    <t>http://db.netkeiba.com/horse/2014105915/</t>
    <phoneticPr fontId="6"/>
  </si>
  <si>
    <t>http://db.netkeiba.com/horse/2014106040/</t>
    <phoneticPr fontId="6"/>
  </si>
  <si>
    <t>http://db.netkeiba.com/horse/2014106220/</t>
    <phoneticPr fontId="6"/>
  </si>
  <si>
    <t>http://db.netkeiba.com/horse/2014105589/</t>
    <phoneticPr fontId="6"/>
  </si>
  <si>
    <t>http://db.netkeiba.com/horse/2014105817/</t>
    <phoneticPr fontId="6"/>
  </si>
  <si>
    <t>http://db.netkeiba.com/horse/2014104286/</t>
    <phoneticPr fontId="6"/>
  </si>
  <si>
    <t>http://db.netkeiba.com/horse/2014105819/</t>
    <phoneticPr fontId="6"/>
  </si>
  <si>
    <t>http://db.netkeiba.com/horse/2014105570/</t>
    <phoneticPr fontId="6"/>
  </si>
  <si>
    <t>http://db.netkeiba.com/horse/2014105802/</t>
    <phoneticPr fontId="6"/>
  </si>
  <si>
    <t>http://db.netkeiba.com/horse/2014106194/</t>
    <phoneticPr fontId="6"/>
  </si>
  <si>
    <t>http://db.netkeiba.com/horse/2014100583/</t>
    <phoneticPr fontId="6"/>
  </si>
  <si>
    <t>http://db.netkeiba.com/horse/2014105535/</t>
    <phoneticPr fontId="6"/>
  </si>
  <si>
    <t>http://db.netkeiba.com/horse/2014104761/</t>
    <phoneticPr fontId="6"/>
  </si>
  <si>
    <t>http://db.netkeiba.com/horse/2014106184/</t>
    <phoneticPr fontId="6"/>
  </si>
  <si>
    <t>http://db.netkeiba.com/horse/2014106188/</t>
    <phoneticPr fontId="6"/>
  </si>
  <si>
    <t>http://db.netkeiba.com/horse/2014105365/</t>
    <phoneticPr fontId="6"/>
  </si>
  <si>
    <t>http://db.netkeiba.com/horse/2014105479/</t>
    <phoneticPr fontId="6"/>
  </si>
  <si>
    <t>http://db.netkeiba.com/horse/2014106142/</t>
    <phoneticPr fontId="6"/>
  </si>
  <si>
    <t>http://db.netkeiba.com/horse/2014106036/</t>
    <phoneticPr fontId="6"/>
  </si>
  <si>
    <t>http://db.netkeiba.com/horse/2014105979/</t>
    <phoneticPr fontId="6"/>
  </si>
  <si>
    <t>http://db.netkeiba.com/horse/2014106172/</t>
    <phoneticPr fontId="6"/>
  </si>
  <si>
    <t>http://db.netkeiba.com/horse/2014105916/</t>
    <phoneticPr fontId="6"/>
  </si>
  <si>
    <t>http://db.netkeiba.com/horse/2014105436/</t>
    <phoneticPr fontId="6"/>
  </si>
  <si>
    <t>http://db.netkeiba.com/horse/2014105324/</t>
    <phoneticPr fontId="6"/>
  </si>
  <si>
    <t>http://db.netkeiba.com/horse/2014106173/</t>
    <phoneticPr fontId="6"/>
  </si>
  <si>
    <t>http://db.netkeiba.com/horse/2014105991/</t>
    <phoneticPr fontId="6"/>
  </si>
  <si>
    <t>http://db.netkeiba.com/horse/2014105935/</t>
    <phoneticPr fontId="6"/>
  </si>
  <si>
    <t>http://db.netkeiba.com/horse/2014106235/</t>
    <phoneticPr fontId="6"/>
  </si>
  <si>
    <t>http://db.netkeiba.com/horse/2014105887/</t>
    <phoneticPr fontId="6"/>
  </si>
  <si>
    <t>http://db.netkeiba.com/horse/2014106111/</t>
    <phoneticPr fontId="6"/>
  </si>
  <si>
    <t>http://db.netkeiba.com/horse/2014101095/</t>
    <phoneticPr fontId="6"/>
  </si>
  <si>
    <t>http://db.netkeiba.com/horse/2014105921/</t>
    <phoneticPr fontId="6"/>
  </si>
  <si>
    <t>http://db.netkeiba.com/horse/2014100555/</t>
    <phoneticPr fontId="6"/>
  </si>
  <si>
    <t>http://db.netkeiba.com/horse/2014105951/</t>
    <phoneticPr fontId="6"/>
  </si>
  <si>
    <t>http://db.netkeiba.com/horse/2014105975/</t>
    <phoneticPr fontId="6"/>
  </si>
  <si>
    <t>http://db.netkeiba.com/horse/2014103348/</t>
    <phoneticPr fontId="6"/>
  </si>
  <si>
    <t>http://db.netkeiba.com/horse/2014103175/</t>
    <phoneticPr fontId="6"/>
  </si>
  <si>
    <t>http://db.netkeiba.com/horse/2014103245/</t>
    <phoneticPr fontId="6"/>
  </si>
  <si>
    <t>http://db.netkeiba.com/horse/2014105849/</t>
    <phoneticPr fontId="6"/>
  </si>
  <si>
    <t>http://db.netkeiba.com/horse/2014100613/</t>
    <phoneticPr fontId="6"/>
  </si>
  <si>
    <t>http://db.netkeiba.com/horse/2014105326/</t>
    <phoneticPr fontId="6"/>
  </si>
  <si>
    <t>http://db.netkeiba.com/horse/2014106026/</t>
    <phoneticPr fontId="6"/>
  </si>
  <si>
    <t>http://db.netkeiba.com/horse/2014106083/</t>
    <phoneticPr fontId="6"/>
  </si>
  <si>
    <t>http://db.netkeiba.com/horse/2014105994/</t>
    <phoneticPr fontId="6"/>
  </si>
  <si>
    <t>http://db.netkeiba.com/horse/2014106052/</t>
    <phoneticPr fontId="6"/>
  </si>
  <si>
    <t>http://db.netkeiba.com/horse/2014100590/</t>
    <phoneticPr fontId="6"/>
  </si>
  <si>
    <t>http://db.netkeiba.com/horse/2014105801/</t>
    <phoneticPr fontId="6"/>
  </si>
  <si>
    <t>http://db.netkeiba.com/horse/2014105018/</t>
    <phoneticPr fontId="6"/>
  </si>
  <si>
    <t>http://db.netkeiba.com/horse/2014106199/</t>
    <phoneticPr fontId="6"/>
  </si>
  <si>
    <t>http://db.netkeiba.com/horse/2014105829/</t>
    <phoneticPr fontId="6"/>
  </si>
  <si>
    <t>http://db.netkeiba.com/horse/2014105934/</t>
    <phoneticPr fontId="6"/>
  </si>
  <si>
    <t>http://db.netkeiba.com/horse/2014105592/</t>
    <phoneticPr fontId="6"/>
  </si>
  <si>
    <t>http://db.netkeiba.com/horse/2014105932/</t>
    <phoneticPr fontId="6"/>
  </si>
  <si>
    <t>http://db.netkeiba.com/horse/2014106197/</t>
    <phoneticPr fontId="6"/>
  </si>
  <si>
    <t>http://db.netkeiba.com/horse/2014106253/</t>
    <phoneticPr fontId="6"/>
  </si>
  <si>
    <t>http://db.netkeiba.com/horse/2014103546/</t>
    <phoneticPr fontId="6"/>
  </si>
  <si>
    <t>http://db.netkeiba.com/horse/2014106012/</t>
    <phoneticPr fontId="6"/>
  </si>
  <si>
    <t>http://db.netkeiba.com/horse/2014105895/</t>
    <phoneticPr fontId="6"/>
  </si>
  <si>
    <t>http://db.netkeiba.com/horse/2014104973/</t>
    <phoneticPr fontId="6"/>
  </si>
  <si>
    <t>http://db.netkeiba.com/horse/2014105800/</t>
    <phoneticPr fontId="6"/>
  </si>
  <si>
    <t>http://db.netkeiba.com/horse/2014106213/</t>
    <phoneticPr fontId="6"/>
  </si>
  <si>
    <t>http://db.netkeiba.com/horse/2014105350/</t>
    <phoneticPr fontId="6"/>
  </si>
  <si>
    <t>http://db.netkeiba.com/horse/2014105642/</t>
    <phoneticPr fontId="6"/>
  </si>
  <si>
    <t>http://db.netkeiba.com/horse/2014104351/</t>
    <phoneticPr fontId="6"/>
  </si>
  <si>
    <t>http://db.netkeiba.com/horse/2014105894/</t>
    <phoneticPr fontId="6"/>
  </si>
  <si>
    <t>http://db.netkeiba.com/horse/2014100900/</t>
    <phoneticPr fontId="6"/>
  </si>
  <si>
    <t>http://db.netkeiba.com/horse/2014105425/</t>
    <phoneticPr fontId="6"/>
  </si>
  <si>
    <t>http://db.netkeiba.com/horse/2014101088/</t>
    <phoneticPr fontId="6"/>
  </si>
  <si>
    <t>http://db.netkeiba.com/horse/2014105974/</t>
    <phoneticPr fontId="6"/>
  </si>
  <si>
    <t>http://db.netkeiba.com/horse/2014106058/</t>
    <phoneticPr fontId="6"/>
  </si>
  <si>
    <t>http://db.netkeiba.com/horse/2014105984/</t>
    <phoneticPr fontId="6"/>
  </si>
  <si>
    <t>http://db.netkeiba.com/horse/2014105619/</t>
    <phoneticPr fontId="6"/>
  </si>
  <si>
    <t>http://db.netkeiba.com/horse/2014106176/</t>
    <phoneticPr fontId="6"/>
  </si>
  <si>
    <t>http://db.netkeiba.com/horse/2014106245/</t>
    <phoneticPr fontId="6"/>
  </si>
  <si>
    <t>http://db.netkeiba.com/horse/2014105366/</t>
    <phoneticPr fontId="6"/>
  </si>
  <si>
    <t>http://db.netkeiba.com/horse/2014106038/</t>
    <phoneticPr fontId="6"/>
  </si>
  <si>
    <t>http://db.netkeiba.com/horse/2014105662/</t>
    <phoneticPr fontId="6"/>
  </si>
  <si>
    <t>http://db.netkeiba.com/horse/2014106195/</t>
    <phoneticPr fontId="6"/>
  </si>
  <si>
    <t>http://db.netkeiba.com/horse/2014106151/</t>
    <phoneticPr fontId="6"/>
  </si>
  <si>
    <t>http://db.netkeiba.com/horse/2014105643/</t>
    <phoneticPr fontId="6"/>
  </si>
  <si>
    <t>http://db.netkeiba.com/horse/2014105764/</t>
    <phoneticPr fontId="6"/>
  </si>
  <si>
    <t>http://db.netkeiba.com/horse/2014110001/</t>
    <phoneticPr fontId="6"/>
  </si>
  <si>
    <t>http://db.netkeiba.com/horse/2014105482/</t>
    <phoneticPr fontId="6"/>
  </si>
  <si>
    <t>http://db.netkeiba.com/horse/2014106032/</t>
    <phoneticPr fontId="6"/>
  </si>
  <si>
    <t>http://db.netkeiba.com/horse/2014106007/</t>
    <phoneticPr fontId="6"/>
  </si>
  <si>
    <t>http://db.netkeiba.com/horse/2014105503/</t>
    <phoneticPr fontId="6"/>
  </si>
  <si>
    <t>http://db.netkeiba.com/horse/2014105374/</t>
    <phoneticPr fontId="6"/>
  </si>
  <si>
    <t>http://db.netkeiba.com/horse/2014100740/</t>
    <phoneticPr fontId="6"/>
  </si>
  <si>
    <t>http://db.netkeiba.com/horse/2014105907/</t>
    <phoneticPr fontId="6"/>
  </si>
  <si>
    <t>http://db.netkeiba.com/horse/2014105408/</t>
    <phoneticPr fontId="6"/>
  </si>
  <si>
    <t>http://db.netkeiba.com/horse/2014105784/</t>
    <phoneticPr fontId="6"/>
  </si>
  <si>
    <t>http://db.netkeiba.com/horse/2014105403/</t>
    <phoneticPr fontId="6"/>
  </si>
  <si>
    <t>http://db.netkeiba.com/horse/2014105605/</t>
    <phoneticPr fontId="6"/>
  </si>
  <si>
    <t>http://db.netkeiba.com/horse/2014106201/</t>
    <phoneticPr fontId="6"/>
  </si>
  <si>
    <t>http://db.netkeiba.com/horse/2014100726/</t>
    <phoneticPr fontId="6"/>
  </si>
  <si>
    <t>http://db.netkeiba.com/horse/2014106117/</t>
    <phoneticPr fontId="6"/>
  </si>
  <si>
    <t>http://db.netkeiba.com/horse/2014101102/</t>
    <phoneticPr fontId="6"/>
  </si>
  <si>
    <t>http://db.netkeiba.com/horse/2014100598/</t>
    <phoneticPr fontId="6"/>
  </si>
  <si>
    <t>http://db.netkeiba.com/horse/2014105945/</t>
    <phoneticPr fontId="6"/>
  </si>
  <si>
    <t>http://db.netkeiba.com/horse/2014105748/</t>
    <phoneticPr fontId="6"/>
  </si>
  <si>
    <t>http://db.netkeiba.com/horse/2014105983/</t>
    <phoneticPr fontId="6"/>
  </si>
  <si>
    <t>http://db.netkeiba.com/horse/2014106074/</t>
    <phoneticPr fontId="6"/>
  </si>
  <si>
    <t>http://db.netkeiba.com/horse/2014104449/</t>
    <phoneticPr fontId="6"/>
  </si>
  <si>
    <t>http://db.netkeiba.com/horse/2014104805/</t>
    <phoneticPr fontId="6"/>
  </si>
  <si>
    <t>http://db.netkeiba.com/horse/2014102898/</t>
    <phoneticPr fontId="6"/>
  </si>
  <si>
    <t>http://db.netkeiba.com/horse/2014105783/</t>
    <phoneticPr fontId="6"/>
  </si>
  <si>
    <t>http://db.netkeiba.com/horse/2014105727/</t>
    <phoneticPr fontId="6"/>
  </si>
  <si>
    <t>http://db.netkeiba.com/horse/2014102257/</t>
    <phoneticPr fontId="6"/>
  </si>
  <si>
    <t>問答無用の国内屈指の期待馬！まだまだ血統的に未知の部分は否めないが、母同様の牝馬2冠に期待です。</t>
  </si>
  <si>
    <t>牝馬戦線でコロナシオン、アスティルとの上位争いに期待！父、厩舎、オーナーが変わったのがプラスに働いて欲しい。今一度ステイゴールドの血の意地を見てみたい。</t>
  </si>
  <si>
    <t>やはり血統的にダート馬なのかもしれないが、いつぞやのゴールドアリュールのように絶対能力だけでクラシックに出てくれないかなぁ。ダートに転向するのはJDDあたりからでいいです(笑)</t>
  </si>
  <si>
    <t>4位まで残ってたのがホントありがたい。好きだったシーザリオを何とかダービー馬の母にしてあげたい。また兄達の無念もここで終止符！とにかく折り合い折り合い…</t>
  </si>
  <si>
    <t>厩舎も同じだし、何とか兄に続いて欲しかったが、脚を痛めて手術したとか…間に合えば嬉しいが、とにかく無事を祈ります。</t>
  </si>
  <si>
    <t>これまた好きだったミラクルレジェンドの初仔。ダート血統のようだが、最近は父が昇り調子。意外や意外、こういう馬がアッと驚かすような成績を出す…のに期待。</t>
  </si>
  <si>
    <t>この馬もステイゴールドの意地と、姉のような鬼脚に期待！少しデビューが遅そうだが、何とか桜までには間に合って欲しい。姉と同じように最後方からまとめて差し切るレースっぷりを勝手に想像してます。</t>
  </si>
  <si>
    <t>母はチリの名牝らしいが、日本競馬への適応って意味ではまだまだ未知数だと思う。デビューが早かったのでキャリアを積んでレース慣れに期待したが、少し怪我したようで心配。まぁ矢作厩舎なので適材適所で使ってくれるのではないかと期待してます。</t>
  </si>
  <si>
    <t>母はアメリカでのG1馬だが、それよりもフランケルが日本の馬場に適応して欲しい！中々ヨーロッパのトップクラス種牡馬が日本では活躍出来てないが、あの馬の怪物っぷりなら…と期待しちゃいます。あとは池江さんの手腕に期待。</t>
  </si>
  <si>
    <t>言わずもがなのアイドルホースだからです。色んな意味で今年目玉の一頭だと思います(笑)</t>
  </si>
  <si>
    <t>金子馬の凄さを理由にラッシュラッシーズをまず指名したが、見直せば理由はそれだけだったので、結果的に世界的名牝の仔を指名できたので大満足!!ドラ１ではダービー馬を狙っていきたい!!</t>
  </si>
  <si>
    <t>意図的では無いがドラ1,2がアドマイヤになってた…。アドマイヤマリンの仔はそこそこ走るが、いまひとつ状態だったので、そろそろ大物が出そうな感じ。みんなドラ3で指名するだろうと思い一巡前でしっかり確保!!今年は近藤旋風が巻き起これば良いな。</t>
  </si>
  <si>
    <t>指名しようと強く思っていませんでしたが、まだディープ産駒を取っておきたいと思い、シルクの最高額馬を指名!!今年のディープ産駒選択コンセプトはアメリカ血統で1月生まれにマッチしている馬!!</t>
  </si>
  <si>
    <t>まだ、覚めやらないフォイヤーヴェルクの悪夢…。全妹の活躍でそれを払拭できればと思い指名。国枝調教師に変わったところが個人的には魅力かな。</t>
  </si>
  <si>
    <t>ここいらで流行りのキンカメ×ダイナカール系をチョイス!!それなら過去PO馬が優先的!!高齢になってきたのが気がかりだが、評判も良さそうで早期デビューが見込まれているマリーシャンタルの仔で!!まずプリンスダムは越えよう!!</t>
  </si>
  <si>
    <t>昔一口馬主をしていた事を思い出し、初めて買ったデュエリストという馬の血統表を眺めていたら、姪っ子にホエールキャプチャが居るじゃん!!そしてその全妹が今年居るじゃん!!これは取るでしょう!!</t>
  </si>
  <si>
    <t>今年は少しハーツクライ産駒を調べていた。POG期間内で良さそうなのは母にNorthernDancerの強いクロスを持っている馬かな??と。でも、そんな考えを吹き飛ばす「今までのサラブレッドの概念を覆す馬」という須貝調教師の謎の評価に誘われてしまった…。「別の生き物」に誘われたのと同じような気もするが…。因みに出走済みで新馬2着,未勝利3着で普通…。なお、事前調査では母インコンパス（牝ラフィンナ）のNorthernDancer2×4。</t>
    <rPh sb="116" eb="117">
      <t>サソ</t>
    </rPh>
    <phoneticPr fontId="5"/>
  </si>
  <si>
    <t>スペシャルウィークの仔を1頭は選びたい!!ただそれだけ。それなら今年はヌーヴォレコルトの妹のこの馬しか居ないでしょう。なお、新潟のTV局で馬名を決めた様で、写真が観れる特典付きでした!!（https://www.smst-nst.tv/corner08/）</t>
    <rPh sb="51" eb="52">
      <t>イ</t>
    </rPh>
    <phoneticPr fontId="5"/>
  </si>
  <si>
    <t>毎年この辺でズルズルと謎の馬を選び出すので、KICHIKUを恐れずディープで締めくくると帯を締め直し指名!!まずはキロハナで夢を見させてもらったので、今度こそ!!の願いを込めてハウオリの仔を指名!!ノースフライト血統っていうのが良い、名牝から名牝へと血を繋げて行って欲しい!!</t>
  </si>
  <si>
    <t>ディープで締めくくろう!!ディープでも穴っぽいところでコンセプトに合った馬を選ぼう!!母の父はFusaichiPegasusで1/28生まれ!!普通にダートを無双するかもしれないが、クラシック戦線で活躍する事を期待!!ディープ6頭、負けられない戦いだな!!</t>
  </si>
  <si>
    <t>今年の桜花賞はこの馬で！</t>
  </si>
  <si>
    <t>今年のオークスはこの馬で！</t>
  </si>
  <si>
    <t>YouTubeで見つけた大穴ゴルシ越えに期待！</t>
  </si>
  <si>
    <t>後出しですが、安定のダイワメジャー産駒に1票！</t>
  </si>
  <si>
    <t>今年は牝馬でクラシックを！</t>
  </si>
  <si>
    <t>昨年に引き続きヴィクトワール産駒は走りそうな予感がして！</t>
  </si>
  <si>
    <t>YouTubeで見た追い切りの動き抜群に良くて飛びついちゃいました！</t>
  </si>
  <si>
    <t>レッドの牝馬、今年はこの馬で！</t>
  </si>
  <si>
    <t>短距離戦で小遣い稼ぎ！</t>
  </si>
  <si>
    <t>牧場の評価抜群！ヴィクトワールの大物牡馬でありますように！</t>
  </si>
  <si>
    <t>去年のヴァンキッシュランが頑張ってくれたので、この枠の呪いは解けたかなと。。あとは１位からのダービー馬を目指すのみ！</t>
    <rPh sb="0" eb="2">
      <t>キョネン</t>
    </rPh>
    <rPh sb="13" eb="15">
      <t>ガンバ</t>
    </rPh>
    <rPh sb="25" eb="26">
      <t>ワク</t>
    </rPh>
    <rPh sb="27" eb="28">
      <t>ノロ</t>
    </rPh>
    <rPh sb="30" eb="31">
      <t>ト</t>
    </rPh>
    <rPh sb="42" eb="43">
      <t>イ</t>
    </rPh>
    <rPh sb="50" eb="51">
      <t>ウマ</t>
    </rPh>
    <rPh sb="52" eb="54">
      <t>メザ</t>
    </rPh>
    <phoneticPr fontId="9"/>
  </si>
  <si>
    <t>今年は過去に取っていた馬に関係するオールスターズになりました・・・ダンスは絶対取りたかったのですが、エンパイヤメーカーであまり良い噂を聞いていません。。</t>
    <rPh sb="0" eb="2">
      <t>コトシ</t>
    </rPh>
    <rPh sb="3" eb="5">
      <t>カコ</t>
    </rPh>
    <rPh sb="6" eb="7">
      <t>ト</t>
    </rPh>
    <rPh sb="11" eb="12">
      <t>ウマ</t>
    </rPh>
    <rPh sb="13" eb="15">
      <t>カンケイ</t>
    </rPh>
    <rPh sb="37" eb="39">
      <t>ゼッタイ</t>
    </rPh>
    <rPh sb="39" eb="40">
      <t>ト</t>
    </rPh>
    <rPh sb="63" eb="64">
      <t>ヨ</t>
    </rPh>
    <rPh sb="65" eb="66">
      <t>ウワサ</t>
    </rPh>
    <rPh sb="67" eb="68">
      <t>キ</t>
    </rPh>
    <phoneticPr fontId="9"/>
  </si>
  <si>
    <t>ここはウィキウィキ＆マカヒキありがとう枠です。この名前で強いのか？とも思いますが・・・馬を選択しないで後悔したくないので。。金子さんの眼力に再び期待します。</t>
    <rPh sb="19" eb="20">
      <t>ワク</t>
    </rPh>
    <rPh sb="25" eb="27">
      <t>ナマエ</t>
    </rPh>
    <rPh sb="28" eb="29">
      <t>ツヨ</t>
    </rPh>
    <rPh sb="35" eb="36">
      <t>オモ</t>
    </rPh>
    <rPh sb="43" eb="44">
      <t>ウマ</t>
    </rPh>
    <rPh sb="45" eb="47">
      <t>センタク</t>
    </rPh>
    <rPh sb="51" eb="53">
      <t>コウカイ</t>
    </rPh>
    <rPh sb="62" eb="64">
      <t>カネコ</t>
    </rPh>
    <rPh sb="67" eb="69">
      <t>ガンリキ</t>
    </rPh>
    <rPh sb="70" eb="71">
      <t>フタタ</t>
    </rPh>
    <rPh sb="72" eb="74">
      <t>キタイ</t>
    </rPh>
    <phoneticPr fontId="9"/>
  </si>
  <si>
    <t>オールスターズの一員。赤本での話しですが、取っているメンバーに評判良いのも多かったのも事実なんです。。</t>
    <rPh sb="8" eb="10">
      <t>イチイン</t>
    </rPh>
    <rPh sb="11" eb="12">
      <t>アカ</t>
    </rPh>
    <rPh sb="12" eb="13">
      <t>ホン</t>
    </rPh>
    <rPh sb="15" eb="16">
      <t>ハナ</t>
    </rPh>
    <rPh sb="21" eb="22">
      <t>ト</t>
    </rPh>
    <rPh sb="31" eb="33">
      <t>ヒョウバン</t>
    </rPh>
    <rPh sb="33" eb="34">
      <t>ヨ</t>
    </rPh>
    <rPh sb="37" eb="38">
      <t>オオ</t>
    </rPh>
    <rPh sb="43" eb="45">
      <t>ジジツ</t>
    </rPh>
    <phoneticPr fontId="9"/>
  </si>
  <si>
    <t>オールスターズの一員。赤本のみの話しですが、取っているメンバーは評判良いのも多かったのも事実なんです。。既に１勝で安心させてくれました。。目立たなくても良いので３勝を目指そう！</t>
    <rPh sb="8" eb="10">
      <t>イチイン</t>
    </rPh>
    <rPh sb="11" eb="12">
      <t>アカ</t>
    </rPh>
    <rPh sb="12" eb="13">
      <t>ホン</t>
    </rPh>
    <rPh sb="16" eb="17">
      <t>ハナ</t>
    </rPh>
    <rPh sb="22" eb="23">
      <t>ト</t>
    </rPh>
    <rPh sb="32" eb="34">
      <t>ヒョウバン</t>
    </rPh>
    <rPh sb="34" eb="35">
      <t>ヨ</t>
    </rPh>
    <rPh sb="38" eb="39">
      <t>オオ</t>
    </rPh>
    <rPh sb="44" eb="46">
      <t>ジジツ</t>
    </rPh>
    <rPh sb="52" eb="53">
      <t>スデ</t>
    </rPh>
    <rPh sb="55" eb="56">
      <t>ショウ</t>
    </rPh>
    <rPh sb="57" eb="59">
      <t>アンシン</t>
    </rPh>
    <rPh sb="69" eb="71">
      <t>メダ</t>
    </rPh>
    <rPh sb="76" eb="77">
      <t>ヨ</t>
    </rPh>
    <rPh sb="81" eb="82">
      <t>ショウ</t>
    </rPh>
    <rPh sb="83" eb="85">
      <t>メザ</t>
    </rPh>
    <phoneticPr fontId="9"/>
  </si>
  <si>
    <t>オールスターズの一員。全体的に種牡馬がバラエティ豊かになってしまいました。母は自分の元ドラ１。そこに気がいって、、後からローエングリンを知った様な気もしますが。。</t>
    <rPh sb="8" eb="10">
      <t>イチイン</t>
    </rPh>
    <rPh sb="11" eb="14">
      <t>ゼンタイテキ</t>
    </rPh>
    <rPh sb="15" eb="16">
      <t>シュ</t>
    </rPh>
    <rPh sb="16" eb="18">
      <t>ボバ</t>
    </rPh>
    <rPh sb="24" eb="25">
      <t>ユタ</t>
    </rPh>
    <rPh sb="37" eb="38">
      <t>ハハ</t>
    </rPh>
    <rPh sb="39" eb="41">
      <t>ジブン</t>
    </rPh>
    <rPh sb="42" eb="43">
      <t>モト</t>
    </rPh>
    <rPh sb="50" eb="51">
      <t>キ</t>
    </rPh>
    <rPh sb="57" eb="58">
      <t>アト</t>
    </rPh>
    <rPh sb="68" eb="69">
      <t>シ</t>
    </rPh>
    <rPh sb="71" eb="72">
      <t>ヨウ</t>
    </rPh>
    <rPh sb="73" eb="74">
      <t>キ</t>
    </rPh>
    <phoneticPr fontId="9"/>
  </si>
  <si>
    <t>ルーラーシップを１頭は入れてみたかったので。。</t>
    <rPh sb="9" eb="10">
      <t>トウ</t>
    </rPh>
    <rPh sb="11" eb="12">
      <t>イ</t>
    </rPh>
    <phoneticPr fontId="9"/>
  </si>
  <si>
    <t>このあたりの順位枠に期待してしまいます。。</t>
    <rPh sb="6" eb="8">
      <t>ジュンイ</t>
    </rPh>
    <rPh sb="8" eb="9">
      <t>ワク</t>
    </rPh>
    <rPh sb="10" eb="12">
      <t>キタイ</t>
    </rPh>
    <phoneticPr fontId="9"/>
  </si>
  <si>
    <t>ある意味一番注目されている枠かもしれません。。。 永之牧場さんからのFAでまさかの９位取りです。元々取りたい馬ではあったのですが、上位固定で指名する勇気が無く諦めていた所に。。と、シーズン終わった後に語りたいですね。</t>
    <rPh sb="2" eb="4">
      <t>イミ</t>
    </rPh>
    <rPh sb="4" eb="6">
      <t>イチバン</t>
    </rPh>
    <rPh sb="6" eb="8">
      <t>チュウモク</t>
    </rPh>
    <rPh sb="13" eb="14">
      <t>ワク</t>
    </rPh>
    <rPh sb="42" eb="43">
      <t>イ</t>
    </rPh>
    <rPh sb="43" eb="44">
      <t>ド</t>
    </rPh>
    <rPh sb="48" eb="50">
      <t>モトモト</t>
    </rPh>
    <rPh sb="50" eb="51">
      <t>ト</t>
    </rPh>
    <rPh sb="54" eb="55">
      <t>ウマ</t>
    </rPh>
    <rPh sb="65" eb="67">
      <t>ジョウイ</t>
    </rPh>
    <rPh sb="67" eb="69">
      <t>コテイ</t>
    </rPh>
    <rPh sb="70" eb="72">
      <t>シメイ</t>
    </rPh>
    <rPh sb="74" eb="76">
      <t>ユウキ</t>
    </rPh>
    <rPh sb="77" eb="78">
      <t>ナ</t>
    </rPh>
    <rPh sb="79" eb="80">
      <t>アキラ</t>
    </rPh>
    <rPh sb="84" eb="85">
      <t>トコロ</t>
    </rPh>
    <rPh sb="94" eb="95">
      <t>オ</t>
    </rPh>
    <rPh sb="98" eb="99">
      <t>アト</t>
    </rPh>
    <rPh sb="100" eb="101">
      <t>カタ</t>
    </rPh>
    <phoneticPr fontId="9"/>
  </si>
  <si>
    <t>これはアジアエクスプレスの半弟ってことで。。なんだか、砂○的な馬が多い気もしてきましたが思い入れの多いメンバーで勝ってこそのPOGですね。</t>
    <rPh sb="13" eb="14">
      <t>ハン</t>
    </rPh>
    <rPh sb="14" eb="15">
      <t>オトウト</t>
    </rPh>
    <rPh sb="27" eb="28">
      <t>スナ</t>
    </rPh>
    <rPh sb="29" eb="30">
      <t>テキ</t>
    </rPh>
    <rPh sb="31" eb="32">
      <t>ウマ</t>
    </rPh>
    <rPh sb="33" eb="34">
      <t>オオ</t>
    </rPh>
    <rPh sb="35" eb="36">
      <t>キ</t>
    </rPh>
    <rPh sb="44" eb="47">
      <t>オモイイ</t>
    </rPh>
    <rPh sb="49" eb="50">
      <t>オオ</t>
    </rPh>
    <rPh sb="56" eb="57">
      <t>カ</t>
    </rPh>
    <phoneticPr fontId="9"/>
  </si>
  <si>
    <t>今シーズンの優勝請負馬！久々牡馬で期待大！！クロウキャニオンの仔はいつも期待以上の活躍をしてくれる王子様。母父フレンチの黄金配合で、来年こそダービー制覇！！</t>
    <rPh sb="0" eb="6">
      <t>コンシーズン</t>
    </rPh>
    <rPh sb="6" eb="10">
      <t>ユウショ</t>
    </rPh>
    <rPh sb="10" eb="11">
      <t>ウm</t>
    </rPh>
    <rPh sb="12" eb="14">
      <t>ヒs</t>
    </rPh>
    <rPh sb="14" eb="17">
      <t>ボb</t>
    </rPh>
    <rPh sb="17" eb="22">
      <t>キタ</t>
    </rPh>
    <rPh sb="31" eb="33">
      <t>コh</t>
    </rPh>
    <rPh sb="36" eb="41">
      <t>キタイイジョ</t>
    </rPh>
    <rPh sb="41" eb="44">
      <t>カツヤk</t>
    </rPh>
    <rPh sb="49" eb="52">
      <t>オウj</t>
    </rPh>
    <rPh sb="66" eb="70">
      <t>ラ</t>
    </rPh>
    <rPh sb="74" eb="76">
      <t>セ</t>
    </rPh>
    <rPh sb="76" eb="77">
      <t>マチガ</t>
    </rPh>
    <phoneticPr fontId="2"/>
  </si>
  <si>
    <t>牧場とオーナーの期待値がハンパない！早ければ新潟デビューか！？重賞1つが最低ノルマ。ダノンオブザイヤーって名前では絶対スベれない。世代最強を目指せ！</t>
    <rPh sb="0" eb="2">
      <t>ボクジョウd</t>
    </rPh>
    <rPh sb="3" eb="7">
      <t>オーン</t>
    </rPh>
    <rPh sb="8" eb="11">
      <t>キタ</t>
    </rPh>
    <rPh sb="11" eb="12">
      <t>キタ</t>
    </rPh>
    <rPh sb="18" eb="22">
      <t>ハy</t>
    </rPh>
    <rPh sb="22" eb="24">
      <t>ニ</t>
    </rPh>
    <rPh sb="31" eb="33">
      <t>ジュウsy</t>
    </rPh>
    <rPh sb="36" eb="41">
      <t>サイテイノr</t>
    </rPh>
    <rPh sb="41" eb="42">
      <t>キタ</t>
    </rPh>
    <rPh sb="53" eb="55">
      <t>ナマ</t>
    </rPh>
    <rPh sb="55" eb="56">
      <t>バメ</t>
    </rPh>
    <rPh sb="57" eb="65">
      <t>ゼッタ</t>
    </rPh>
    <rPh sb="65" eb="70">
      <t>セダイs</t>
    </rPh>
    <rPh sb="70" eb="74">
      <t>メザs</t>
    </rPh>
    <phoneticPr fontId="2"/>
  </si>
  <si>
    <t>今年の牝馬ではナンバー1だと思ってます。池江さんの評価も高く、桜花賞もオークスも狙えるとのこと。何より赤本の写真が美人！第1印象から決めてました。よろしくお願いします！</t>
    <rPh sb="0" eb="2">
      <t>コトs</t>
    </rPh>
    <rPh sb="3" eb="7">
      <t>ヒンバd</t>
    </rPh>
    <rPh sb="14" eb="20">
      <t>コジン</t>
    </rPh>
    <rPh sb="20" eb="25">
      <t>イk</t>
    </rPh>
    <rPh sb="25" eb="30">
      <t>ヒョウk</t>
    </rPh>
    <rPh sb="31" eb="40">
      <t>オ</t>
    </rPh>
    <rPh sb="40" eb="47">
      <t>ネラ</t>
    </rPh>
    <rPh sb="48" eb="51">
      <t>ナン</t>
    </rPh>
    <rPh sb="51" eb="54">
      <t>アk</t>
    </rPh>
    <rPh sb="54" eb="56">
      <t>バタ</t>
    </rPh>
    <rPh sb="57" eb="59">
      <t>ビジン</t>
    </rPh>
    <rPh sb="60" eb="66">
      <t>ダ</t>
    </rPh>
    <rPh sb="66" eb="73">
      <t>キm</t>
    </rPh>
    <rPh sb="73" eb="83">
      <t>ヨロシ</t>
    </rPh>
    <phoneticPr fontId="2"/>
  </si>
  <si>
    <t>どの本を見ても評価の高い馬。これは間違いなさそう。12日の東京1800でデビュー決定。播磨牧場の切り込み隊長！今年中に2勝して、まずは2歳王者が目標！</t>
    <rPh sb="2" eb="7">
      <t>ホン</t>
    </rPh>
    <rPh sb="7" eb="13">
      <t>ヒョ</t>
    </rPh>
    <rPh sb="17" eb="25">
      <t>マチガ</t>
    </rPh>
    <rPh sb="27" eb="28">
      <t>ニチ</t>
    </rPh>
    <rPh sb="29" eb="31">
      <t>トウキョ</t>
    </rPh>
    <rPh sb="40" eb="43">
      <t>ケッテ</t>
    </rPh>
    <rPh sb="43" eb="48">
      <t>ハr</t>
    </rPh>
    <rPh sb="48" eb="49">
      <t>キ</t>
    </rPh>
    <rPh sb="50" eb="54">
      <t>コm</t>
    </rPh>
    <rPh sb="55" eb="59">
      <t>コトs</t>
    </rPh>
    <rPh sb="60" eb="64">
      <t>ショウシt</t>
    </rPh>
    <rPh sb="68" eb="69">
      <t>サイ</t>
    </rPh>
    <rPh sb="69" eb="71">
      <t>オウj</t>
    </rPh>
    <rPh sb="72" eb="74">
      <t>モk</t>
    </rPh>
    <phoneticPr fontId="2"/>
  </si>
  <si>
    <t>矢作さんが絶賛したらしい。秋から始動のようだが、かなり牧場でいい走りをしている様子。母はスピードスターだったらしく、その娘の目標は桜花賞だ！</t>
    <rPh sb="0" eb="5">
      <t>ヤハg</t>
    </rPh>
    <rPh sb="5" eb="13">
      <t>ゼッs</t>
    </rPh>
    <rPh sb="13" eb="16">
      <t>アk</t>
    </rPh>
    <rPh sb="16" eb="19">
      <t>シド</t>
    </rPh>
    <rPh sb="27" eb="29">
      <t>ボk</t>
    </rPh>
    <rPh sb="32" eb="42">
      <t>ハs</t>
    </rPh>
    <rPh sb="42" eb="44">
      <t>ハハh</t>
    </rPh>
    <rPh sb="60" eb="61">
      <t>ムスm</t>
    </rPh>
    <rPh sb="62" eb="65">
      <t>モk</t>
    </rPh>
    <rPh sb="65" eb="68">
      <t>オウカショ</t>
    </rPh>
    <phoneticPr fontId="2"/>
  </si>
  <si>
    <t>筋肉ムキムキな感じのすごい馬体。菊沢調教師もダービーが目標とのことで、期待がうかがえる。すでに入厩済みで早めからガンガンいってほしい。堅実に2勝はできる！</t>
    <rPh sb="0" eb="2">
      <t>キン</t>
    </rPh>
    <rPh sb="7" eb="10">
      <t>カン</t>
    </rPh>
    <rPh sb="13" eb="16">
      <t>バタ</t>
    </rPh>
    <rPh sb="16" eb="18">
      <t>キk</t>
    </rPh>
    <rPh sb="18" eb="21">
      <t>チョウキョ</t>
    </rPh>
    <rPh sb="21" eb="22">
      <t>センセ</t>
    </rPh>
    <rPh sb="27" eb="29">
      <t>モクh</t>
    </rPh>
    <rPh sb="35" eb="44">
      <t>キタ</t>
    </rPh>
    <rPh sb="52" eb="56">
      <t>ハy</t>
    </rPh>
    <rPh sb="67" eb="70">
      <t>ケン</t>
    </rPh>
    <rPh sb="71" eb="73">
      <t>ショ</t>
    </rPh>
    <phoneticPr fontId="2"/>
  </si>
  <si>
    <t>日に日に良くなっているようで、成長力がありそう。こういう馬がクラシックで活躍している気がする。友道調教師も高い評価でスタイル抜群とのこと。コケレールの次に美人！</t>
    <rPh sb="0" eb="15">
      <t>ヒン､</t>
    </rPh>
    <rPh sb="15" eb="19">
      <t>セ</t>
    </rPh>
    <rPh sb="24" eb="30">
      <t>コウイ</t>
    </rPh>
    <rPh sb="36" eb="42">
      <t>カt｡</t>
    </rPh>
    <rPh sb="42" eb="47">
      <t>キガスr｡</t>
    </rPh>
    <rPh sb="47" eb="49">
      <t>トモミチ</t>
    </rPh>
    <rPh sb="49" eb="52">
      <t>チョ</t>
    </rPh>
    <rPh sb="53" eb="58">
      <t>タカ</t>
    </rPh>
    <rPh sb="62" eb="64">
      <t>バツグン</t>
    </rPh>
    <rPh sb="75" eb="79">
      <t>ツギン</t>
    </rPh>
    <phoneticPr fontId="2"/>
  </si>
  <si>
    <t>マツリダゴッホ産駒は結構走るイメージがある。その中でもこいつは評価が高く、かなりの能力がありそう。早いデビューも期待できる。一発あると思います！！</t>
    <rPh sb="7" eb="10">
      <t>サンk</t>
    </rPh>
    <rPh sb="10" eb="12">
      <t>ケッコ</t>
    </rPh>
    <rPh sb="12" eb="14">
      <t>ハシr</t>
    </rPh>
    <rPh sb="14" eb="22">
      <t>ハs</t>
    </rPh>
    <rPh sb="24" eb="27">
      <t>ナk</t>
    </rPh>
    <rPh sb="31" eb="37">
      <t>ヒョ</t>
    </rPh>
    <rPh sb="41" eb="43">
      <t>ノ</t>
    </rPh>
    <rPh sb="62" eb="64">
      <t>イッパt</t>
    </rPh>
    <rPh sb="67" eb="71">
      <t>オモ</t>
    </rPh>
    <phoneticPr fontId="2"/>
  </si>
  <si>
    <t>以前Sea The Stars産駒を指名した時からこの母の仔は気にしていて、今年は取ると決めていました。2歳女王が狙える器だと思っています。どんな走りをするか楽しみ楽しみ！</t>
    <rPh sb="0" eb="2">
      <t>イゼン</t>
    </rPh>
    <rPh sb="15" eb="17">
      <t>サンk</t>
    </rPh>
    <rPh sb="18" eb="25">
      <t>シメ</t>
    </rPh>
    <rPh sb="27" eb="31">
      <t>ハh</t>
    </rPh>
    <rPh sb="31" eb="37">
      <t>キン</t>
    </rPh>
    <rPh sb="38" eb="41">
      <t>コトs</t>
    </rPh>
    <rPh sb="41" eb="52">
      <t>トr｡</t>
    </rPh>
    <rPh sb="53" eb="56">
      <t>サイジョオ</t>
    </rPh>
    <rPh sb="57" eb="63">
      <t>ネラ</t>
    </rPh>
    <rPh sb="63" eb="70">
      <t>オモッt</t>
    </rPh>
    <rPh sb="73" eb="79">
      <t>ハシr</t>
    </rPh>
    <rPh sb="79" eb="86">
      <t>タノs</t>
    </rPh>
    <phoneticPr fontId="2"/>
  </si>
  <si>
    <t>悩んだ末に取った母ダルタヤ。照哉社長のイチオシだそうです。丸ごとPOGを立ち読みした時からなぜが頭から離れなかった。未知数だが、大駆けしてくれそうな期待感も少しある。</t>
    <rPh sb="0" eb="2">
      <t>ナy</t>
    </rPh>
    <rPh sb="3" eb="5">
      <t>ス</t>
    </rPh>
    <rPh sb="5" eb="6">
      <t>ト</t>
    </rPh>
    <rPh sb="8" eb="9">
      <t>ハh</t>
    </rPh>
    <rPh sb="14" eb="16">
      <t>テルヤ</t>
    </rPh>
    <rPh sb="16" eb="19">
      <t>シャチョ</t>
    </rPh>
    <rPh sb="29" eb="32">
      <t>マルゴt</t>
    </rPh>
    <rPh sb="36" eb="45">
      <t>タt</t>
    </rPh>
    <rPh sb="48" eb="58">
      <t>アタm</t>
    </rPh>
    <rPh sb="58" eb="64">
      <t>ミt</t>
    </rPh>
    <rPh sb="64" eb="65">
      <t>oogake</t>
    </rPh>
    <rPh sb="65" eb="66">
      <t>カ</t>
    </rPh>
    <rPh sb="74" eb="83">
      <t>キタ</t>
    </rPh>
    <phoneticPr fontId="2"/>
  </si>
  <si>
    <t>今年一番の注目馬。昨年から一位と決め、なんとか抽選突破。今年はこの馬にかけてます。とにかく無事デビューしてダービー制覇を目指して頑張ってもらいたい。</t>
    <rPh sb="0" eb="2">
      <t>コトシ</t>
    </rPh>
    <rPh sb="2" eb="4">
      <t>イチバン</t>
    </rPh>
    <rPh sb="5" eb="7">
      <t>チュウモク</t>
    </rPh>
    <rPh sb="7" eb="8">
      <t>バ</t>
    </rPh>
    <rPh sb="9" eb="11">
      <t>サクネン</t>
    </rPh>
    <rPh sb="13" eb="15">
      <t>イチイ</t>
    </rPh>
    <rPh sb="16" eb="17">
      <t>キ</t>
    </rPh>
    <rPh sb="23" eb="25">
      <t>チュウセン</t>
    </rPh>
    <rPh sb="25" eb="27">
      <t>トッパ</t>
    </rPh>
    <rPh sb="28" eb="30">
      <t>コトシ</t>
    </rPh>
    <rPh sb="33" eb="34">
      <t>ウマ</t>
    </rPh>
    <rPh sb="45" eb="47">
      <t>ブジ</t>
    </rPh>
    <rPh sb="57" eb="59">
      <t>セイハ</t>
    </rPh>
    <rPh sb="60" eb="62">
      <t>メザ</t>
    </rPh>
    <rPh sb="64" eb="66">
      <t>ガンバ</t>
    </rPh>
    <phoneticPr fontId="2"/>
  </si>
  <si>
    <t>今年ももちろん行きます。母父ストームキャット！ラングレー・リアルスティールと兄たちに負けないように頑張ってもらいたい。ディープで初の牝馬となり馬体がすこし小さいが牝馬三冠目指して頑張ってもらいたい。</t>
    <rPh sb="0" eb="2">
      <t>コトシ</t>
    </rPh>
    <rPh sb="7" eb="8">
      <t>イ</t>
    </rPh>
    <rPh sb="12" eb="13">
      <t>ハハ</t>
    </rPh>
    <rPh sb="13" eb="14">
      <t>チチ</t>
    </rPh>
    <rPh sb="38" eb="39">
      <t>アニ</t>
    </rPh>
    <rPh sb="42" eb="43">
      <t>マ</t>
    </rPh>
    <rPh sb="49" eb="51">
      <t>ガンバ</t>
    </rPh>
    <rPh sb="64" eb="65">
      <t>ハツ</t>
    </rPh>
    <rPh sb="66" eb="68">
      <t>ヒンバ</t>
    </rPh>
    <rPh sb="71" eb="73">
      <t>バタイ</t>
    </rPh>
    <rPh sb="77" eb="78">
      <t>チイ</t>
    </rPh>
    <rPh sb="81" eb="83">
      <t>ヒンバ</t>
    </rPh>
    <rPh sb="83" eb="85">
      <t>サンカン</t>
    </rPh>
    <rPh sb="85" eb="87">
      <t>メザ</t>
    </rPh>
    <rPh sb="89" eb="91">
      <t>ガンバ</t>
    </rPh>
    <phoneticPr fontId="2"/>
  </si>
  <si>
    <t>こちらはノーズヒルズの期待馬の一頭。キズナでいい思いをさせてもらってから、毎年一頭は選択している大山ヒルズ。今年はこの馬を選択。池江厩舎ということもあり、期待したい馬である。</t>
    <rPh sb="11" eb="13">
      <t>キタイ</t>
    </rPh>
    <rPh sb="13" eb="14">
      <t>バ</t>
    </rPh>
    <rPh sb="15" eb="16">
      <t>イチ</t>
    </rPh>
    <rPh sb="16" eb="17">
      <t>トウ</t>
    </rPh>
    <rPh sb="24" eb="25">
      <t>オモ</t>
    </rPh>
    <rPh sb="37" eb="39">
      <t>マイトシ</t>
    </rPh>
    <rPh sb="39" eb="41">
      <t>イットウ</t>
    </rPh>
    <rPh sb="42" eb="44">
      <t>センタク</t>
    </rPh>
    <rPh sb="48" eb="50">
      <t>オオヤマ</t>
    </rPh>
    <rPh sb="54" eb="56">
      <t>コトシ</t>
    </rPh>
    <rPh sb="59" eb="60">
      <t>ウマ</t>
    </rPh>
    <rPh sb="61" eb="63">
      <t>センタク</t>
    </rPh>
    <rPh sb="64" eb="65">
      <t>イケ</t>
    </rPh>
    <rPh sb="65" eb="66">
      <t>エ</t>
    </rPh>
    <rPh sb="66" eb="68">
      <t>キュウシャ</t>
    </rPh>
    <rPh sb="77" eb="79">
      <t>キタイ</t>
    </rPh>
    <rPh sb="82" eb="83">
      <t>ウマ</t>
    </rPh>
    <phoneticPr fontId="2"/>
  </si>
  <si>
    <t>社台ファームの持ち込み馬。バリバリの欧州血統であるが、社台が注目しているだけに期待したい。日本の馬場があうかどうかは少し疑問が残るが、そこは藤沢厩舎に期待した。</t>
    <rPh sb="0" eb="2">
      <t>シャダイ</t>
    </rPh>
    <rPh sb="7" eb="8">
      <t>モ</t>
    </rPh>
    <rPh sb="9" eb="10">
      <t>コ</t>
    </rPh>
    <rPh sb="11" eb="12">
      <t>バ</t>
    </rPh>
    <rPh sb="18" eb="20">
      <t>オウシュウ</t>
    </rPh>
    <rPh sb="20" eb="22">
      <t>ケットウ</t>
    </rPh>
    <rPh sb="27" eb="29">
      <t>シャダイ</t>
    </rPh>
    <rPh sb="30" eb="32">
      <t>チュウモク</t>
    </rPh>
    <rPh sb="39" eb="41">
      <t>キタイ</t>
    </rPh>
    <rPh sb="45" eb="47">
      <t>ニホン</t>
    </rPh>
    <rPh sb="48" eb="50">
      <t>ババ</t>
    </rPh>
    <rPh sb="58" eb="59">
      <t>スコ</t>
    </rPh>
    <rPh sb="60" eb="62">
      <t>ギモン</t>
    </rPh>
    <rPh sb="63" eb="64">
      <t>ノコ</t>
    </rPh>
    <rPh sb="70" eb="72">
      <t>フジサワ</t>
    </rPh>
    <rPh sb="72" eb="74">
      <t>キュウシャ</t>
    </rPh>
    <rPh sb="75" eb="77">
      <t>キタイ</t>
    </rPh>
    <phoneticPr fontId="2"/>
  </si>
  <si>
    <t>今年の隠し玉的な存在。父がダイワメジャーとなり２歳戦からの活躍に期待。中距離戦線での活躍を願う一頭です。</t>
    <rPh sb="0" eb="2">
      <t>コトシ</t>
    </rPh>
    <rPh sb="3" eb="4">
      <t>カク</t>
    </rPh>
    <rPh sb="5" eb="6">
      <t>ダマ</t>
    </rPh>
    <rPh sb="6" eb="7">
      <t>テキ</t>
    </rPh>
    <rPh sb="8" eb="10">
      <t>ソンザイ</t>
    </rPh>
    <rPh sb="11" eb="12">
      <t>チチ</t>
    </rPh>
    <rPh sb="24" eb="25">
      <t>サイ</t>
    </rPh>
    <rPh sb="25" eb="26">
      <t>セン</t>
    </rPh>
    <rPh sb="29" eb="31">
      <t>カツヤク</t>
    </rPh>
    <rPh sb="32" eb="34">
      <t>キタイ</t>
    </rPh>
    <rPh sb="35" eb="38">
      <t>チュウキョリ</t>
    </rPh>
    <rPh sb="38" eb="40">
      <t>センセン</t>
    </rPh>
    <rPh sb="42" eb="44">
      <t>カツヤク</t>
    </rPh>
    <rPh sb="45" eb="46">
      <t>ネガ</t>
    </rPh>
    <rPh sb="47" eb="49">
      <t>イットウ</t>
    </rPh>
    <phoneticPr fontId="2"/>
  </si>
  <si>
    <t>母がオーストラリアでＧⅠ４勝。しかも１６００～２５００ｍとあって距離的にもディープとの配合で桜花賞～オークスという条件にピッタリ。牝馬ではこの馬にも期待したい。ただ遅生まれ（５月）というのが少し気になるところ・・・</t>
    <rPh sb="0" eb="1">
      <t>ハハ</t>
    </rPh>
    <rPh sb="13" eb="14">
      <t>ショウ</t>
    </rPh>
    <rPh sb="32" eb="35">
      <t>キョリテキ</t>
    </rPh>
    <rPh sb="43" eb="45">
      <t>ハイゴウ</t>
    </rPh>
    <rPh sb="46" eb="49">
      <t>オウカショウ</t>
    </rPh>
    <rPh sb="57" eb="59">
      <t>ジョウケン</t>
    </rPh>
    <rPh sb="65" eb="67">
      <t>ヒンバ</t>
    </rPh>
    <rPh sb="71" eb="72">
      <t>ウマ</t>
    </rPh>
    <rPh sb="74" eb="76">
      <t>キタイ</t>
    </rPh>
    <rPh sb="82" eb="84">
      <t>オソウ</t>
    </rPh>
    <rPh sb="87" eb="89">
      <t>ゴガツ</t>
    </rPh>
    <rPh sb="95" eb="96">
      <t>スコ</t>
    </rPh>
    <rPh sb="97" eb="98">
      <t>キ</t>
    </rPh>
    <phoneticPr fontId="2"/>
  </si>
  <si>
    <t>こちらは、新種牡馬ルーラーシップ。母モンローブロンドは大物はまだでてないものの、ある程度は勝ち馬を排出している。期間内まず１勝を目指して頑張ってもらいたい。</t>
    <rPh sb="5" eb="7">
      <t>シンシュ</t>
    </rPh>
    <rPh sb="7" eb="9">
      <t>ボバ</t>
    </rPh>
    <rPh sb="17" eb="18">
      <t>ハハ</t>
    </rPh>
    <rPh sb="27" eb="29">
      <t>オオモノ</t>
    </rPh>
    <rPh sb="42" eb="44">
      <t>テイド</t>
    </rPh>
    <rPh sb="45" eb="46">
      <t>カ</t>
    </rPh>
    <rPh sb="47" eb="48">
      <t>ウマ</t>
    </rPh>
    <rPh sb="49" eb="51">
      <t>ハイシュツ</t>
    </rPh>
    <rPh sb="56" eb="59">
      <t>キカンナイ</t>
    </rPh>
    <rPh sb="61" eb="63">
      <t>イッショウ</t>
    </rPh>
    <rPh sb="64" eb="66">
      <t>メザ</t>
    </rPh>
    <rPh sb="68" eb="70">
      <t>ガンバ</t>
    </rPh>
    <phoneticPr fontId="2"/>
  </si>
  <si>
    <t>エバーハーモニー以来のリトルアマポーラ産駒。期間内にまず１勝。母産駒はまだこれといった活躍馬がでてきてないが、この馬に頑張ってもらいたい。</t>
    <rPh sb="8" eb="10">
      <t>イライ</t>
    </rPh>
    <rPh sb="19" eb="21">
      <t>サンク</t>
    </rPh>
    <rPh sb="22" eb="25">
      <t>キカンナイ</t>
    </rPh>
    <rPh sb="28" eb="30">
      <t>イッショウ</t>
    </rPh>
    <rPh sb="31" eb="32">
      <t>ハハ</t>
    </rPh>
    <rPh sb="32" eb="34">
      <t>サンク</t>
    </rPh>
    <rPh sb="43" eb="45">
      <t>カツヤク</t>
    </rPh>
    <rPh sb="45" eb="46">
      <t>バ</t>
    </rPh>
    <rPh sb="57" eb="58">
      <t>ウマ</t>
    </rPh>
    <rPh sb="59" eb="61">
      <t>ガンバ</t>
    </rPh>
    <phoneticPr fontId="2"/>
  </si>
  <si>
    <t>短距離の西園厩舎で期待したいのですが、去勢ということで少しデビューが遅くなるのが少し残念。ただ怪我をしたわけではないので、これがいい結果に繋がってくれることを願うばかりです。</t>
    <rPh sb="0" eb="3">
      <t>タンキョリ</t>
    </rPh>
    <rPh sb="4" eb="6">
      <t>ニシゾノ</t>
    </rPh>
    <rPh sb="6" eb="8">
      <t>キュウシャ</t>
    </rPh>
    <rPh sb="9" eb="11">
      <t>キタイ</t>
    </rPh>
    <rPh sb="19" eb="21">
      <t>キョセイ</t>
    </rPh>
    <rPh sb="27" eb="28">
      <t>スコ</t>
    </rPh>
    <rPh sb="34" eb="35">
      <t>オソ</t>
    </rPh>
    <rPh sb="40" eb="41">
      <t>スコ</t>
    </rPh>
    <rPh sb="42" eb="44">
      <t>ザンネン</t>
    </rPh>
    <rPh sb="47" eb="49">
      <t>ケガ</t>
    </rPh>
    <rPh sb="66" eb="68">
      <t>ケッカ</t>
    </rPh>
    <rPh sb="69" eb="70">
      <t>ツナ</t>
    </rPh>
    <rPh sb="79" eb="80">
      <t>ネガ</t>
    </rPh>
    <phoneticPr fontId="2"/>
  </si>
  <si>
    <t>新種牡馬ディープブリランテ。母ポトリザリスは高齢ではあるが、ある程度は活躍を期待したかったが・・・なんと骨折判明。期間内のデビューも微妙とのことなんとか頑張ってほしい</t>
    <rPh sb="0" eb="4">
      <t>シンシュボバ</t>
    </rPh>
    <rPh sb="14" eb="15">
      <t>ハハ</t>
    </rPh>
    <rPh sb="22" eb="24">
      <t>コウレイ</t>
    </rPh>
    <rPh sb="32" eb="34">
      <t>テイド</t>
    </rPh>
    <rPh sb="35" eb="37">
      <t>カツヤク</t>
    </rPh>
    <rPh sb="38" eb="40">
      <t>キタイ</t>
    </rPh>
    <rPh sb="52" eb="54">
      <t>コッセツ</t>
    </rPh>
    <rPh sb="54" eb="56">
      <t>ハンメイ</t>
    </rPh>
    <rPh sb="57" eb="60">
      <t>キカンナイ</t>
    </rPh>
    <rPh sb="66" eb="68">
      <t>ビミョウ</t>
    </rPh>
    <rPh sb="76" eb="78">
      <t>ガンバ</t>
    </rPh>
    <phoneticPr fontId="2"/>
  </si>
  <si>
    <t>http://blood-fream-pog.blog.jp/archives/2016-06-20.html</t>
  </si>
  <si>
    <t>ドラ１はディープ産駒の大物から。予想外の競合なしでした。ＪＲＡ−ＶＡＮのＰＯＧ番組で池江父が１位指名していたので素直にのりました。サトノも２年連続でダービー２着なので、そろそろダービー勝つのではないかと。</t>
  </si>
  <si>
    <t>ディープの牝馬で取りたかったラヴズオンリーミーを取れなかったので、仕方なくとった馬。正直この血統、厩舎あんまり好きではないのですが、兄弟馬が走っているので。</t>
  </si>
  <si>
    <t>ディープ×キンカメ　角居と来たら期待大です。母レディアルバローザは中山得意でしたから、ホープフル→弥生賞→皐月賞というローテでお願いします。</t>
  </si>
  <si>
    <t>情報がなさすぎなのに、なんで取ってしまったのかわからない１頭。ネットケイバを見ても母の血統が全く書かれていない。謎の秘密兵器。</t>
  </si>
  <si>
    <t>この馬もなんで取ってしまったのかわからない馬。多分青本に何か書かれていたんでしょう。</t>
  </si>
  <si>
    <t>今年のオークス馬でお世話になった母シンハリーズ。２年連続でＧ１馬を出すとは思えませんでしたが、６位でも残ってたので、２勝くらいはしてくれると思って取りました。</t>
  </si>
  <si>
    <t>ディープ牝馬をもう１頭欲しいなと思ったところ、母ジンジャーパンチが残っていました。ルージュバックがマンハッタンカフェで走ったんだから、ディープに変わったらもっと走るでしょ。</t>
  </si>
  <si>
    <t>速攻要員。坂路調教のタイムがそこそこ良かったので、期待してましたが、新馬のレースでは全然進んでいかず、大差負け。もうダメです。</t>
  </si>
  <si>
    <t>速攻要員。本当は同じ須貝厩舎のフュージョンロック（母シャピーラ）が欲しかったのですが、早々に取られてしまったので、調教タイムが大差なかったこの馬を選びました。</t>
  </si>
  <si>
    <t>速攻要員。調教タイムがかなり良く、血統的にも地味なのでシメシメと思っていましたが、新馬のレースでは全然進んでいかず、大差負け。もうダメです。</t>
  </si>
  <si>
    <t>毎度おなじみの母エリモピクシーの仔です。そろそろエリモピクシーの仔がＧⅠ勝つところが見たいです。</t>
    <rPh sb="0" eb="2">
      <t>マイド</t>
    </rPh>
    <rPh sb="7" eb="8">
      <t>ハハ</t>
    </rPh>
    <rPh sb="16" eb="17">
      <t>コ</t>
    </rPh>
    <rPh sb="32" eb="33">
      <t>コ</t>
    </rPh>
    <rPh sb="36" eb="37">
      <t>カ</t>
    </rPh>
    <rPh sb="42" eb="43">
      <t>ミ</t>
    </rPh>
    <phoneticPr fontId="2"/>
  </si>
  <si>
    <t>デビュー戦は残念ながら７着。でも大丈夫！福永君がやってくれるはず！！</t>
    <rPh sb="4" eb="5">
      <t>セン</t>
    </rPh>
    <rPh sb="6" eb="8">
      <t>ザンネン</t>
    </rPh>
    <rPh sb="12" eb="13">
      <t>チャク</t>
    </rPh>
    <rPh sb="16" eb="19">
      <t>ダイジョウブ</t>
    </rPh>
    <rPh sb="20" eb="23">
      <t>フクナガクン</t>
    </rPh>
    <phoneticPr fontId="2"/>
  </si>
  <si>
    <t>なんとなくキズナみたいな馬になりそうな気がするんですが・・・気のせい？？</t>
    <rPh sb="12" eb="13">
      <t>ウマ</t>
    </rPh>
    <rPh sb="19" eb="20">
      <t>キ</t>
    </rPh>
    <rPh sb="30" eb="31">
      <t>キ</t>
    </rPh>
    <phoneticPr fontId="2"/>
  </si>
  <si>
    <t>ハービンジャーの仔が大きいとこ買ってもいい頃なのでは？母はディアデラノビアだし。期待しています。</t>
    <rPh sb="8" eb="9">
      <t>コ</t>
    </rPh>
    <rPh sb="10" eb="11">
      <t>オオ</t>
    </rPh>
    <rPh sb="15" eb="16">
      <t>カ</t>
    </rPh>
    <rPh sb="21" eb="22">
      <t>コロ</t>
    </rPh>
    <rPh sb="27" eb="28">
      <t>ハハ</t>
    </rPh>
    <rPh sb="40" eb="42">
      <t>キタイ</t>
    </rPh>
    <phoneticPr fontId="2"/>
  </si>
  <si>
    <t>ネットケイバの丹下さん一押しの馬だそうです。きっと大きいの勝ってくれることでしょう。</t>
    <rPh sb="7" eb="9">
      <t>タンゲ</t>
    </rPh>
    <rPh sb="11" eb="13">
      <t>イチオ</t>
    </rPh>
    <rPh sb="15" eb="16">
      <t>ウマ</t>
    </rPh>
    <rPh sb="25" eb="26">
      <t>オオ</t>
    </rPh>
    <rPh sb="29" eb="30">
      <t>カ</t>
    </rPh>
    <phoneticPr fontId="2"/>
  </si>
  <si>
    <t>兄弟にラストインパクトがいて、大きいところを狙ってほしいです。オークスはこの馬で！！</t>
    <rPh sb="0" eb="2">
      <t>キョウダイ</t>
    </rPh>
    <rPh sb="15" eb="16">
      <t>オオ</t>
    </rPh>
    <rPh sb="22" eb="23">
      <t>ネラ</t>
    </rPh>
    <rPh sb="38" eb="39">
      <t>ウマ</t>
    </rPh>
    <phoneticPr fontId="2"/>
  </si>
  <si>
    <t>シルクレーシングの馬です。シルクジャスティスみたいな馬になってダービーに出走してほしい！！</t>
    <rPh sb="9" eb="10">
      <t>ウマ</t>
    </rPh>
    <rPh sb="26" eb="27">
      <t>ウマ</t>
    </rPh>
    <rPh sb="36" eb="38">
      <t>シュッソウ</t>
    </rPh>
    <phoneticPr fontId="2"/>
  </si>
  <si>
    <t>自分と矢作調教師との相性はよくないのですが、それを承知で選択してみた馬。この馬ならなんとかやってくれるはず。</t>
    <rPh sb="0" eb="2">
      <t>ジブン</t>
    </rPh>
    <rPh sb="3" eb="5">
      <t>ヤハギ</t>
    </rPh>
    <rPh sb="5" eb="8">
      <t>チョウキョウシ</t>
    </rPh>
    <rPh sb="10" eb="12">
      <t>アイショウ</t>
    </rPh>
    <rPh sb="25" eb="27">
      <t>ショウチ</t>
    </rPh>
    <rPh sb="28" eb="30">
      <t>センタク</t>
    </rPh>
    <rPh sb="34" eb="35">
      <t>ウマ</t>
    </rPh>
    <rPh sb="38" eb="39">
      <t>ウマ</t>
    </rPh>
    <phoneticPr fontId="2"/>
  </si>
  <si>
    <t>渡辺調教師はあのナリタトップロードの主戦騎手でしたね。メイソンジュニアをＧⅠへ導いてほしいです。</t>
    <rPh sb="0" eb="2">
      <t>ワタナベ</t>
    </rPh>
    <rPh sb="2" eb="5">
      <t>チョウキョウシ</t>
    </rPh>
    <rPh sb="18" eb="20">
      <t>シュセン</t>
    </rPh>
    <rPh sb="20" eb="22">
      <t>キシュ</t>
    </rPh>
    <rPh sb="39" eb="40">
      <t>ミチビ</t>
    </rPh>
    <phoneticPr fontId="2"/>
  </si>
  <si>
    <t>東の一番星になっちゃいました。柴田大騎手を背に朝日杯、ＮＨＫマイルを勝ってほしいです。頑張れ大知！！</t>
    <rPh sb="0" eb="1">
      <t>ヒガシ</t>
    </rPh>
    <rPh sb="2" eb="4">
      <t>イチバン</t>
    </rPh>
    <rPh sb="4" eb="5">
      <t>ボシ</t>
    </rPh>
    <rPh sb="15" eb="17">
      <t>シバタ</t>
    </rPh>
    <rPh sb="17" eb="18">
      <t>ダイ</t>
    </rPh>
    <rPh sb="18" eb="20">
      <t>キシュ</t>
    </rPh>
    <rPh sb="21" eb="22">
      <t>セ</t>
    </rPh>
    <rPh sb="23" eb="25">
      <t>アサヒ</t>
    </rPh>
    <rPh sb="25" eb="26">
      <t>ハイ</t>
    </rPh>
    <rPh sb="34" eb="35">
      <t>カ</t>
    </rPh>
    <rPh sb="43" eb="45">
      <t>ガンバ</t>
    </rPh>
    <rPh sb="46" eb="48">
      <t>ダイチ</t>
    </rPh>
    <phoneticPr fontId="2"/>
  </si>
  <si>
    <t>昨年はリオンディーズを指名するも、その他がパッとせず。また序盤のkichikuが足を引っ張り思うような成績が残せなかったので、今年は少なくともKichikuは抑えるつもりでしたが、金子オーナーの良血なら間違いないんじゃないかと結局Kichikuが高い馬を指名。今年はこの馬が走らんとヤバい。</t>
    <rPh sb="0" eb="2">
      <t>サクネン</t>
    </rPh>
    <rPh sb="11" eb="13">
      <t>シメイ</t>
    </rPh>
    <rPh sb="19" eb="20">
      <t>ホカ</t>
    </rPh>
    <rPh sb="29" eb="31">
      <t>ジョバン</t>
    </rPh>
    <rPh sb="40" eb="41">
      <t>アシ</t>
    </rPh>
    <rPh sb="42" eb="43">
      <t>ヒ</t>
    </rPh>
    <rPh sb="44" eb="45">
      <t>パ</t>
    </rPh>
    <rPh sb="46" eb="47">
      <t>オモ</t>
    </rPh>
    <rPh sb="51" eb="53">
      <t>セイセキ</t>
    </rPh>
    <rPh sb="54" eb="55">
      <t>ノコ</t>
    </rPh>
    <rPh sb="63" eb="65">
      <t>コトシ</t>
    </rPh>
    <rPh sb="66" eb="67">
      <t>スク</t>
    </rPh>
    <rPh sb="79" eb="80">
      <t>オサ</t>
    </rPh>
    <rPh sb="90" eb="92">
      <t>カネコ</t>
    </rPh>
    <rPh sb="97" eb="99">
      <t>リョウケツ</t>
    </rPh>
    <rPh sb="101" eb="103">
      <t>マチガ</t>
    </rPh>
    <rPh sb="113" eb="115">
      <t>ケッキョク</t>
    </rPh>
    <rPh sb="123" eb="124">
      <t>タカ</t>
    </rPh>
    <rPh sb="125" eb="126">
      <t>ウマ</t>
    </rPh>
    <rPh sb="127" eb="129">
      <t>シメイ</t>
    </rPh>
    <rPh sb="130" eb="132">
      <t>コトシ</t>
    </rPh>
    <rPh sb="135" eb="136">
      <t>ウマ</t>
    </rPh>
    <rPh sb="137" eb="138">
      <t>ハシ</t>
    </rPh>
    <phoneticPr fontId="2"/>
  </si>
  <si>
    <t>今年はKichikuを抑えるため200Kichiku馬は初めからいないものとして、リストアップしたが、今となっては２位指名クラスの馬なのか自信なし。でもスラっとした馬体は父ディープに似ていると思いたい。能力も父並みだと思いたい。</t>
    <rPh sb="0" eb="2">
      <t>コトシ</t>
    </rPh>
    <rPh sb="11" eb="12">
      <t>オサ</t>
    </rPh>
    <rPh sb="26" eb="27">
      <t>バ</t>
    </rPh>
    <rPh sb="28" eb="29">
      <t>ハジ</t>
    </rPh>
    <rPh sb="51" eb="52">
      <t>イマ</t>
    </rPh>
    <rPh sb="58" eb="59">
      <t>イ</t>
    </rPh>
    <rPh sb="59" eb="61">
      <t>シメイ</t>
    </rPh>
    <rPh sb="65" eb="66">
      <t>ウマ</t>
    </rPh>
    <rPh sb="69" eb="71">
      <t>ジシン</t>
    </rPh>
    <rPh sb="82" eb="84">
      <t>バタイ</t>
    </rPh>
    <rPh sb="85" eb="86">
      <t>チチ</t>
    </rPh>
    <rPh sb="91" eb="92">
      <t>ニ</t>
    </rPh>
    <rPh sb="96" eb="97">
      <t>オモ</t>
    </rPh>
    <rPh sb="101" eb="103">
      <t>ノウリョク</t>
    </rPh>
    <rPh sb="104" eb="105">
      <t>チチ</t>
    </rPh>
    <rPh sb="105" eb="106">
      <t>ナ</t>
    </rPh>
    <rPh sb="109" eb="110">
      <t>オモ</t>
    </rPh>
    <phoneticPr fontId="2"/>
  </si>
  <si>
    <t>昨年まで「キンカメ産駒はディープと双璧」としていたのですが、キンカメ産駒のKichikuが高いため、次なる狙いとしてハーツクライ産駒を指名。姉のリーチザハイツは評判馬でしたが、この馬もそれに負けない能力を持っていると思う。</t>
    <rPh sb="0" eb="2">
      <t>サクネン</t>
    </rPh>
    <rPh sb="9" eb="11">
      <t>サンク</t>
    </rPh>
    <rPh sb="17" eb="19">
      <t>ソウヘキ</t>
    </rPh>
    <rPh sb="34" eb="36">
      <t>サンク</t>
    </rPh>
    <rPh sb="45" eb="46">
      <t>タカ</t>
    </rPh>
    <rPh sb="50" eb="51">
      <t>ツギ</t>
    </rPh>
    <rPh sb="53" eb="54">
      <t>ネラ</t>
    </rPh>
    <rPh sb="64" eb="66">
      <t>サンク</t>
    </rPh>
    <rPh sb="67" eb="69">
      <t>シメイ</t>
    </rPh>
    <rPh sb="70" eb="71">
      <t>アネ</t>
    </rPh>
    <rPh sb="80" eb="82">
      <t>ヒョウバン</t>
    </rPh>
    <rPh sb="82" eb="83">
      <t>バ</t>
    </rPh>
    <rPh sb="90" eb="91">
      <t>ウマ</t>
    </rPh>
    <rPh sb="95" eb="96">
      <t>マ</t>
    </rPh>
    <rPh sb="99" eb="101">
      <t>ノウリョク</t>
    </rPh>
    <rPh sb="102" eb="103">
      <t>モ</t>
    </rPh>
    <rPh sb="108" eb="109">
      <t>オモ</t>
    </rPh>
    <phoneticPr fontId="2"/>
  </si>
  <si>
    <t>リストアップはしたが、あまり思い入れが。。。代理指名で指名「できた」のは仕方ない。調べると母父Tapitって活躍してないのね。思い入れが無い分奇跡が起きることを期待。</t>
    <rPh sb="14" eb="17">
      <t>オモイイ</t>
    </rPh>
    <rPh sb="22" eb="24">
      <t>ダイリ</t>
    </rPh>
    <rPh sb="24" eb="26">
      <t>シメイ</t>
    </rPh>
    <rPh sb="27" eb="29">
      <t>シメイ</t>
    </rPh>
    <rPh sb="36" eb="38">
      <t>シカタ</t>
    </rPh>
    <rPh sb="41" eb="42">
      <t>シラ</t>
    </rPh>
    <rPh sb="45" eb="46">
      <t>ハハ</t>
    </rPh>
    <rPh sb="46" eb="47">
      <t>チチ</t>
    </rPh>
    <rPh sb="54" eb="56">
      <t>カツヤク</t>
    </rPh>
    <rPh sb="63" eb="64">
      <t>オモ</t>
    </rPh>
    <rPh sb="65" eb="66">
      <t>イ</t>
    </rPh>
    <rPh sb="68" eb="69">
      <t>ナ</t>
    </rPh>
    <rPh sb="70" eb="71">
      <t>ブン</t>
    </rPh>
    <rPh sb="71" eb="73">
      <t>キセキ</t>
    </rPh>
    <rPh sb="74" eb="75">
      <t>オ</t>
    </rPh>
    <rPh sb="80" eb="82">
      <t>キタイ</t>
    </rPh>
    <phoneticPr fontId="2"/>
  </si>
  <si>
    <t>ハービンジャー産駒はあまりPOG指名したことないのですが、この馬は近親に活躍馬がいることもあり指名。相馬眼ZEROですが中々見栄えする馬だと思う。期待してます。</t>
    <rPh sb="7" eb="9">
      <t>サンク</t>
    </rPh>
    <rPh sb="16" eb="18">
      <t>シメイ</t>
    </rPh>
    <rPh sb="31" eb="32">
      <t>ウマ</t>
    </rPh>
    <rPh sb="33" eb="35">
      <t>キンシン</t>
    </rPh>
    <rPh sb="36" eb="38">
      <t>カツヤク</t>
    </rPh>
    <rPh sb="38" eb="39">
      <t>バ</t>
    </rPh>
    <rPh sb="47" eb="49">
      <t>シメイ</t>
    </rPh>
    <rPh sb="50" eb="52">
      <t>ソウバ</t>
    </rPh>
    <rPh sb="52" eb="53">
      <t>ガン</t>
    </rPh>
    <rPh sb="60" eb="62">
      <t>ナカナカ</t>
    </rPh>
    <rPh sb="62" eb="64">
      <t>ミバ</t>
    </rPh>
    <rPh sb="67" eb="68">
      <t>ウマ</t>
    </rPh>
    <rPh sb="70" eb="71">
      <t>オモ</t>
    </rPh>
    <rPh sb="73" eb="75">
      <t>キタイ</t>
    </rPh>
    <phoneticPr fontId="2"/>
  </si>
  <si>
    <t>超血統馬だ・・・。父ディープに母の血統は歴代の良血ばかり。母父ブライアンズタイムの割には線が細いように見えるけど、そこは父譲りのキレ脚を持った馬だと思うことにした。</t>
    <rPh sb="0" eb="1">
      <t>チョウ</t>
    </rPh>
    <rPh sb="1" eb="3">
      <t>ケットウ</t>
    </rPh>
    <rPh sb="3" eb="4">
      <t>ウマ</t>
    </rPh>
    <rPh sb="9" eb="10">
      <t>チチ</t>
    </rPh>
    <rPh sb="15" eb="16">
      <t>ハハ</t>
    </rPh>
    <rPh sb="17" eb="19">
      <t>ケットウ</t>
    </rPh>
    <rPh sb="20" eb="22">
      <t>レキダイ</t>
    </rPh>
    <rPh sb="23" eb="25">
      <t>リョウケツ</t>
    </rPh>
    <rPh sb="29" eb="30">
      <t>ハハ</t>
    </rPh>
    <rPh sb="30" eb="31">
      <t>チチ</t>
    </rPh>
    <rPh sb="41" eb="42">
      <t>ワリ</t>
    </rPh>
    <rPh sb="44" eb="45">
      <t>セン</t>
    </rPh>
    <rPh sb="46" eb="47">
      <t>ホソ</t>
    </rPh>
    <rPh sb="51" eb="52">
      <t>ミ</t>
    </rPh>
    <rPh sb="60" eb="61">
      <t>チチ</t>
    </rPh>
    <rPh sb="61" eb="62">
      <t>ユズ</t>
    </rPh>
    <rPh sb="66" eb="67">
      <t>アシ</t>
    </rPh>
    <rPh sb="68" eb="69">
      <t>モ</t>
    </rPh>
    <rPh sb="71" eb="72">
      <t>ウマ</t>
    </rPh>
    <rPh sb="74" eb="75">
      <t>オモ</t>
    </rPh>
    <phoneticPr fontId="2"/>
  </si>
  <si>
    <t>牧場の方曰く「飛ぶ」らしい。そんな評価のディープ産駒は山ほどいたが、本馬は本当に飛ぶことを期待している。</t>
    <rPh sb="0" eb="2">
      <t>ボクジョウ</t>
    </rPh>
    <rPh sb="3" eb="4">
      <t>カタ</t>
    </rPh>
    <rPh sb="4" eb="5">
      <t>イワ</t>
    </rPh>
    <rPh sb="7" eb="8">
      <t>ト</t>
    </rPh>
    <rPh sb="17" eb="19">
      <t>ヒョウカ</t>
    </rPh>
    <rPh sb="24" eb="26">
      <t>サンク</t>
    </rPh>
    <rPh sb="27" eb="28">
      <t>ヤマ</t>
    </rPh>
    <rPh sb="34" eb="35">
      <t>ホン</t>
    </rPh>
    <rPh sb="35" eb="36">
      <t>ウマ</t>
    </rPh>
    <rPh sb="37" eb="39">
      <t>ホントウ</t>
    </rPh>
    <rPh sb="40" eb="41">
      <t>ト</t>
    </rPh>
    <rPh sb="45" eb="47">
      <t>キタイ</t>
    </rPh>
    <phoneticPr fontId="2"/>
  </si>
  <si>
    <t>既にデビュー済みなので、コメントしづらいのですが昨年までキンカメ推しだったので、Kichikuを避けつつ厳選した一頭ですが、早く未勝利を抜けてほしい。</t>
    <rPh sb="0" eb="1">
      <t>スデ</t>
    </rPh>
    <rPh sb="6" eb="7">
      <t>ズ</t>
    </rPh>
    <rPh sb="24" eb="26">
      <t>サクネン</t>
    </rPh>
    <rPh sb="32" eb="33">
      <t>オ</t>
    </rPh>
    <rPh sb="48" eb="49">
      <t>サ</t>
    </rPh>
    <rPh sb="52" eb="54">
      <t>ゲンセン</t>
    </rPh>
    <rPh sb="56" eb="58">
      <t>イットウ</t>
    </rPh>
    <rPh sb="62" eb="63">
      <t>ハヤ</t>
    </rPh>
    <rPh sb="64" eb="67">
      <t>ミショウリ</t>
    </rPh>
    <rPh sb="68" eb="69">
      <t>ヌ</t>
    </rPh>
    <phoneticPr fontId="2"/>
  </si>
  <si>
    <t>隠し玉。っていうほどでもないんですが、新種牡馬の中で元PO産駒を指名。ダメならダメで諦めやすい順位で丁度いい感じも残しつつ爆発することを期待。</t>
    <rPh sb="0" eb="1">
      <t>カク</t>
    </rPh>
    <rPh sb="2" eb="3">
      <t>ダマ</t>
    </rPh>
    <rPh sb="19" eb="21">
      <t>シンシュ</t>
    </rPh>
    <rPh sb="21" eb="23">
      <t>ボバ</t>
    </rPh>
    <rPh sb="24" eb="25">
      <t>ナカ</t>
    </rPh>
    <rPh sb="26" eb="27">
      <t>モト</t>
    </rPh>
    <rPh sb="29" eb="31">
      <t>サンク</t>
    </rPh>
    <rPh sb="32" eb="34">
      <t>シメイ</t>
    </rPh>
    <rPh sb="42" eb="43">
      <t>アキラ</t>
    </rPh>
    <rPh sb="47" eb="49">
      <t>ジュンイ</t>
    </rPh>
    <rPh sb="50" eb="52">
      <t>チョウド</t>
    </rPh>
    <rPh sb="54" eb="55">
      <t>カン</t>
    </rPh>
    <rPh sb="57" eb="58">
      <t>ノコ</t>
    </rPh>
    <rPh sb="61" eb="63">
      <t>バクハツ</t>
    </rPh>
    <rPh sb="68" eb="70">
      <t>キタイ</t>
    </rPh>
    <phoneticPr fontId="2"/>
  </si>
  <si>
    <t>別に…</t>
    <rPh sb="0" eb="1">
      <t>ベツ</t>
    </rPh>
    <phoneticPr fontId="5"/>
  </si>
  <si>
    <t>持ち込み馬活躍からの父ディープインパクト…この手の馬に魅かれてしまうんです。</t>
  </si>
  <si>
    <t>母の産駒は期間内全頭勝ち上がりと超優秀。半姉チェッキーノの活躍からも早々消えると見越して2位指名。</t>
  </si>
  <si>
    <t>近年オークスはNF生産が独占との事で今回牝馬リストはNF生産に決め打ちです。母からの活躍馬もそろそろと予感しています。</t>
  </si>
  <si>
    <t>ジュエラー全弟。母の産駒成績も上々とあれば期間内2勝位はやってくれるでしょう。</t>
  </si>
  <si>
    <t>マウントロブソン全弟。ディープ×友道×金子×NFは前回ダービー馬と同タッグですね。</t>
  </si>
  <si>
    <t>前回1位指名のレーヴァテインはもう一歩(青葉賞3着)でした。異母同配合のこの馬でリベンジを。</t>
  </si>
  <si>
    <t>一族には活躍馬がズラリ。父クロフネだとマイルかダート路線か。個人的にはこの馬でDO賞を狙っています。</t>
  </si>
  <si>
    <t>半兄サトノラーゼンはリストに入れつつも見落として取り損ねた馬。また走られたらと頭によぎり指名。</t>
  </si>
  <si>
    <t>叔父にトーセンラー、スピルバーグ。この血統はディープ牡馬なら確実に走るはず。</t>
  </si>
  <si>
    <t>今回良血揃いのステゴ産駒。国枝師が「好きなタイプ」との事で期待しています。</t>
  </si>
  <si>
    <t>ディープ×ストームキャット。ドライチが牝馬＆木村厩舎ってのがチョイ気になるが、関係者の評判も非常に高く後悔なし。マジで恋する５秒前。</t>
    <rPh sb="19" eb="21">
      <t>ヒンバ</t>
    </rPh>
    <rPh sb="22" eb="24">
      <t>キムラ</t>
    </rPh>
    <rPh sb="24" eb="26">
      <t>キュウシャ</t>
    </rPh>
    <rPh sb="33" eb="34">
      <t>キ</t>
    </rPh>
    <rPh sb="59" eb="60">
      <t>コイ</t>
    </rPh>
    <rPh sb="63" eb="64">
      <t>ビョウ</t>
    </rPh>
    <rPh sb="64" eb="65">
      <t>マエ</t>
    </rPh>
    <phoneticPr fontId="2"/>
  </si>
  <si>
    <t>当たりはずれが多い血統だってことは、がってん承知。師いわく「力強さが出てくれば文句なし」とのこと。それが出てこないで終わった馬を何度も見てきているのが不安。</t>
    <rPh sb="0" eb="1">
      <t>ア</t>
    </rPh>
    <rPh sb="7" eb="8">
      <t>オオ</t>
    </rPh>
    <rPh sb="9" eb="11">
      <t>ケットウ</t>
    </rPh>
    <rPh sb="22" eb="24">
      <t>ショウチ</t>
    </rPh>
    <rPh sb="25" eb="26">
      <t>シ</t>
    </rPh>
    <rPh sb="30" eb="32">
      <t>チカラヅヨ</t>
    </rPh>
    <rPh sb="34" eb="35">
      <t>デ</t>
    </rPh>
    <rPh sb="39" eb="41">
      <t>モンク</t>
    </rPh>
    <rPh sb="52" eb="53">
      <t>デ</t>
    </rPh>
    <rPh sb="58" eb="59">
      <t>オ</t>
    </rPh>
    <rPh sb="62" eb="63">
      <t>ウマ</t>
    </rPh>
    <rPh sb="64" eb="66">
      <t>ナンド</t>
    </rPh>
    <rPh sb="67" eb="68">
      <t>ミ</t>
    </rPh>
    <rPh sb="75" eb="77">
      <t>フアン</t>
    </rPh>
    <phoneticPr fontId="2"/>
  </si>
  <si>
    <t>ドラフトのちょい前に母レッドディザイアの訃報が…。迷っていた自分の背中を押してくれた。松幹奥さんイチオシ馬。</t>
    <rPh sb="8" eb="9">
      <t>マエ</t>
    </rPh>
    <rPh sb="10" eb="11">
      <t>ハハ</t>
    </rPh>
    <rPh sb="20" eb="22">
      <t>フホウ</t>
    </rPh>
    <rPh sb="25" eb="26">
      <t>マヨ</t>
    </rPh>
    <rPh sb="30" eb="32">
      <t>ジブン</t>
    </rPh>
    <rPh sb="33" eb="35">
      <t>セナカ</t>
    </rPh>
    <rPh sb="36" eb="37">
      <t>オ</t>
    </rPh>
    <rPh sb="43" eb="44">
      <t>マツ</t>
    </rPh>
    <rPh sb="44" eb="45">
      <t>ミキ</t>
    </rPh>
    <rPh sb="45" eb="46">
      <t>オク</t>
    </rPh>
    <rPh sb="52" eb="53">
      <t>ウマ</t>
    </rPh>
    <phoneticPr fontId="2"/>
  </si>
  <si>
    <t>関係者コメ「体質が強く体力もある。基礎能力が高いので、これからどんどん進めていけそう。大丈夫です、必ず走ってきますから」　堀厩舎だしGⅢは堅い</t>
    <rPh sb="0" eb="3">
      <t>カンケイシャ</t>
    </rPh>
    <rPh sb="6" eb="8">
      <t>タイシツ</t>
    </rPh>
    <rPh sb="9" eb="10">
      <t>ツヨ</t>
    </rPh>
    <rPh sb="11" eb="13">
      <t>タイリョク</t>
    </rPh>
    <rPh sb="17" eb="19">
      <t>キソ</t>
    </rPh>
    <rPh sb="19" eb="21">
      <t>ノウリョク</t>
    </rPh>
    <rPh sb="22" eb="23">
      <t>タカ</t>
    </rPh>
    <rPh sb="35" eb="36">
      <t>スス</t>
    </rPh>
    <rPh sb="43" eb="46">
      <t>ダイジョウブ</t>
    </rPh>
    <rPh sb="49" eb="50">
      <t>カナラ</t>
    </rPh>
    <rPh sb="51" eb="52">
      <t>ハシ</t>
    </rPh>
    <rPh sb="61" eb="62">
      <t>ホリ</t>
    </rPh>
    <rPh sb="62" eb="64">
      <t>キュウシャ</t>
    </rPh>
    <rPh sb="69" eb="70">
      <t>カタ</t>
    </rPh>
    <phoneticPr fontId="2"/>
  </si>
  <si>
    <t>自分的に昨シーズンで松国復活！！僕、松国好き。松パク嫌い。　そんなこんなで何頭か取ろうと思って。松国といえばキンカメと思って。</t>
    <rPh sb="0" eb="2">
      <t>ジブン</t>
    </rPh>
    <rPh sb="2" eb="3">
      <t>テキ</t>
    </rPh>
    <rPh sb="4" eb="5">
      <t>サク</t>
    </rPh>
    <rPh sb="10" eb="11">
      <t>マツ</t>
    </rPh>
    <rPh sb="11" eb="12">
      <t>クニ</t>
    </rPh>
    <rPh sb="12" eb="14">
      <t>フッカツ</t>
    </rPh>
    <rPh sb="16" eb="17">
      <t>ボク</t>
    </rPh>
    <rPh sb="18" eb="19">
      <t>マツ</t>
    </rPh>
    <rPh sb="19" eb="20">
      <t>クニ</t>
    </rPh>
    <rPh sb="20" eb="21">
      <t>ス</t>
    </rPh>
    <rPh sb="23" eb="24">
      <t>マツ</t>
    </rPh>
    <rPh sb="26" eb="27">
      <t>キラ</t>
    </rPh>
    <rPh sb="37" eb="39">
      <t>ナントウ</t>
    </rPh>
    <rPh sb="40" eb="41">
      <t>ト</t>
    </rPh>
    <rPh sb="44" eb="45">
      <t>オモ</t>
    </rPh>
    <rPh sb="48" eb="49">
      <t>マツ</t>
    </rPh>
    <rPh sb="49" eb="50">
      <t>クニ</t>
    </rPh>
    <rPh sb="59" eb="60">
      <t>オモ</t>
    </rPh>
    <phoneticPr fontId="2"/>
  </si>
  <si>
    <t>なんで指名したのかよく覚えていない。いまだにnetkeibaの馬主＆調教師が空欄で、ものすごい不安。ノーザンファーム生産ってだけが唯一の希望。</t>
    <rPh sb="3" eb="5">
      <t>シメイ</t>
    </rPh>
    <rPh sb="11" eb="12">
      <t>オボ</t>
    </rPh>
    <rPh sb="31" eb="33">
      <t>バヌシ</t>
    </rPh>
    <rPh sb="34" eb="37">
      <t>チョウキョウシ</t>
    </rPh>
    <rPh sb="38" eb="40">
      <t>クウラン</t>
    </rPh>
    <rPh sb="47" eb="49">
      <t>フアン</t>
    </rPh>
    <rPh sb="58" eb="60">
      <t>セイサン</t>
    </rPh>
    <rPh sb="65" eb="67">
      <t>ユイイツ</t>
    </rPh>
    <rPh sb="68" eb="70">
      <t>キボウ</t>
    </rPh>
    <phoneticPr fontId="2"/>
  </si>
  <si>
    <t>ソッコー系を探していたらこの仔が目に止まった。父ゴールドアリュールだが、完全に芝向きらしい。板東牧場がんばれ～。</t>
    <rPh sb="23" eb="24">
      <t>チチ</t>
    </rPh>
    <rPh sb="36" eb="38">
      <t>カンゼン</t>
    </rPh>
    <rPh sb="39" eb="40">
      <t>シバ</t>
    </rPh>
    <rPh sb="40" eb="41">
      <t>ム</t>
    </rPh>
    <rPh sb="46" eb="48">
      <t>バンドウ</t>
    </rPh>
    <rPh sb="48" eb="50">
      <t>ボクジョウ</t>
    </rPh>
    <phoneticPr fontId="2"/>
  </si>
  <si>
    <t>松国コメ「見るごとに球節が進化している」 って。松国好きならとるべき馬。　…ところで球節ってどこ？</t>
    <rPh sb="0" eb="1">
      <t>マツ</t>
    </rPh>
    <rPh sb="1" eb="2">
      <t>クニ</t>
    </rPh>
    <rPh sb="5" eb="6">
      <t>ミ</t>
    </rPh>
    <rPh sb="10" eb="11">
      <t>キュウ</t>
    </rPh>
    <rPh sb="11" eb="12">
      <t>セツ</t>
    </rPh>
    <rPh sb="13" eb="15">
      <t>シンカ</t>
    </rPh>
    <rPh sb="24" eb="25">
      <t>マツ</t>
    </rPh>
    <rPh sb="25" eb="26">
      <t>クニ</t>
    </rPh>
    <rPh sb="26" eb="27">
      <t>ス</t>
    </rPh>
    <rPh sb="34" eb="35">
      <t>ウマ</t>
    </rPh>
    <phoneticPr fontId="2"/>
  </si>
  <si>
    <t>「この冬の終わりくらいからよくなってきた」だって。</t>
    <rPh sb="3" eb="4">
      <t>フユ</t>
    </rPh>
    <rPh sb="5" eb="6">
      <t>オ</t>
    </rPh>
    <phoneticPr fontId="2"/>
  </si>
  <si>
    <t>多くを語るべき馬ではない。漢は黙ってマイネヌーヴェル。</t>
    <rPh sb="0" eb="1">
      <t>オオ</t>
    </rPh>
    <rPh sb="3" eb="4">
      <t>カタ</t>
    </rPh>
    <rPh sb="7" eb="8">
      <t>ウマ</t>
    </rPh>
    <rPh sb="13" eb="14">
      <t>カン</t>
    </rPh>
    <rPh sb="15" eb="16">
      <t>ダマ</t>
    </rPh>
    <phoneticPr fontId="2"/>
  </si>
  <si>
    <t>角居先生が絶賛のよう。初仔ですが、敢えて狙ってみました。</t>
  </si>
  <si>
    <t>ディープ産駒、リアルスティールと同配合。あとは本を信用して選びますた。</t>
  </si>
  <si>
    <t>今年はディープ産駒で、牡馬、牝馬一頭ずつとなりました。馬名ほんの明日、良いですね。</t>
  </si>
  <si>
    <t>母アーヴェイは昨年も選びました。矢作厩舎から、頑張ってほしいです。</t>
  </si>
  <si>
    <t>池江厩舎から。先生いわく、桜花賞狙えると。ステイゴールドに配合変更で爆発狙います。</t>
  </si>
  <si>
    <t>ティソーナの半弟、キンカメに替わって距離に融通が効くようになれば。早めの入厩を目指しているとのことで、期待。</t>
  </si>
  <si>
    <t>大丈夫！</t>
  </si>
  <si>
    <t>ローブディサージュの半弟、好馬体の栗毛、左後一白、秋以降からの勝負見たいです。</t>
  </si>
  <si>
    <t>ダイワメジャーで、母方にブラッシンググルームを抱えた産駒は、POG期間で良い成績らしいです。下位での指名ということで、レディハピネスを。ちなみに本の受け売りですが、信じちゃいます。</t>
  </si>
  <si>
    <t>早い時期から勝負できるとのことで、兄に実績のあるこの馬を選択。</t>
  </si>
  <si>
    <t>基本関西馬を取りに行くように考えているので、この馬以外はすべて関西馬。それにしても揃いすぎている印象がこの馬で、堀厩舎、サンデーレーシング、前評判、中型馬、秋デビューっぽさ。きっとエースになってくれると信じています。</t>
  </si>
  <si>
    <t>藤岡厩舎の中で、一番見栄えする馬。走るか走らないかはやっていないと解らないが、期待してみたくなる好馬体。</t>
  </si>
  <si>
    <t>ミッキーアイルの下。短い距離のエースになって欲しくて獲得。矢作厩舎で仕上げも使い方も期待している。だいぶ大きいみたいなのがちょっと心配。</t>
  </si>
  <si>
    <t>こちらも短い距離で期待している。キンカメ産駒は入れておきたい血統だし、使い勝手が良さそうな状況から、しっかり使ってくれそうなのもよい。</t>
  </si>
  <si>
    <t>デビューはまだ先も、充分戦力になり得るディープ産駒として獲得。</t>
  </si>
  <si>
    <t>ディープ産駒の隠し球的存在。こういう高額すぎない馬が走る。</t>
  </si>
  <si>
    <t>ドーベルの仔、それだけは期待。ルーラーシップの産駒に期待している。</t>
  </si>
  <si>
    <t>ルーラーシップ産駒は２頭は取りたかった。ドーベルの次だが、こちらの方がレースに行って走りそう。</t>
  </si>
  <si>
    <t>残った中で、比較的デビューに障壁が少ない馬。ヴィクトワールピサの子供には走って欲しいと願いも込めて。</t>
  </si>
  <si>
    <t>伝説の配合。母が有名馬ですから、じっくり待って秋以降楽しみたい。</t>
  </si>
  <si>
    <t>2017-2018</t>
    <phoneticPr fontId="3"/>
  </si>
  <si>
    <t>カザン</t>
  </si>
  <si>
    <t>ジナンボー</t>
  </si>
  <si>
    <t>ダノンカイザー</t>
  </si>
  <si>
    <t>シグナライズ</t>
  </si>
  <si>
    <t>オーサムミッション</t>
  </si>
  <si>
    <t>コンキスタドール</t>
  </si>
  <si>
    <t>ジンゴイスト</t>
  </si>
  <si>
    <t>リベラメンテ</t>
  </si>
  <si>
    <t>アプルーヴァル</t>
  </si>
  <si>
    <t>スターダムフロント</t>
  </si>
  <si>
    <t>タニノフランケル</t>
  </si>
  <si>
    <t>ウェストブルック</t>
  </si>
  <si>
    <t>シャンデリアスピン</t>
  </si>
  <si>
    <t>ダノンマジェスティ</t>
  </si>
  <si>
    <t>ミッキーチャーム</t>
  </si>
  <si>
    <t>レピアーウィット</t>
  </si>
  <si>
    <t>ディープエクセル</t>
  </si>
  <si>
    <t>ジャンダルム</t>
  </si>
  <si>
    <t>ステルヴィオ</t>
  </si>
  <si>
    <t>アンプロジオ</t>
  </si>
  <si>
    <t>プリメラビスタ</t>
  </si>
  <si>
    <t>ザスリーサーティ</t>
  </si>
  <si>
    <t>スーパーフェザー</t>
  </si>
  <si>
    <t>スヴァルナ</t>
  </si>
  <si>
    <t>エストスペリオル</t>
  </si>
  <si>
    <t>モトカ</t>
  </si>
  <si>
    <t>レッドイリーゼ</t>
  </si>
  <si>
    <t>ヴァルディノート</t>
  </si>
  <si>
    <t>バレリオ</t>
  </si>
  <si>
    <t>アーデルワイゼ</t>
  </si>
  <si>
    <t>レッドヴェイロン</t>
  </si>
  <si>
    <t>ヴィンセント</t>
  </si>
  <si>
    <t>パンコミード</t>
  </si>
  <si>
    <t>レイヴンウイングス</t>
  </si>
  <si>
    <t>アイムワン</t>
  </si>
  <si>
    <t>ロードアメイズ</t>
  </si>
  <si>
    <t>レノヴァール</t>
  </si>
  <si>
    <t>ポートフィリップ</t>
  </si>
  <si>
    <t>ロードアンノウン</t>
  </si>
  <si>
    <t>レッドチェイサー</t>
  </si>
  <si>
    <t>永之牧場</t>
    <rPh sb="0" eb="2">
      <t>ヒサユキ</t>
    </rPh>
    <rPh sb="2" eb="4">
      <t>ボクジョウ</t>
    </rPh>
    <phoneticPr fontId="4"/>
  </si>
  <si>
    <t>ヴェルテアシャフト</t>
  </si>
  <si>
    <t>フラットレー</t>
  </si>
  <si>
    <t>エントシャイデン</t>
  </si>
  <si>
    <t>ウィキッドアイズ</t>
  </si>
  <si>
    <t>ガールズバンド</t>
  </si>
  <si>
    <t>グラマラスライフ</t>
  </si>
  <si>
    <t>フィエールマン</t>
  </si>
  <si>
    <t>トーセンヴィガー</t>
  </si>
  <si>
    <t>ウムラオフ</t>
  </si>
  <si>
    <t>サトノワルキューレ</t>
  </si>
  <si>
    <t>ブレステイキング</t>
  </si>
  <si>
    <t>サトノソルタス</t>
  </si>
  <si>
    <t>リシュブール</t>
  </si>
  <si>
    <t>レッドベルローズ</t>
  </si>
  <si>
    <t>ミッキーワイルド</t>
  </si>
  <si>
    <t>マイネルミシシッピ</t>
  </si>
  <si>
    <t>イペルラーニオ</t>
  </si>
  <si>
    <t>ネプチュナイト</t>
  </si>
  <si>
    <t>フィニフティ</t>
  </si>
  <si>
    <t>ノチェブランカ</t>
  </si>
  <si>
    <t>グレートウォリアー</t>
  </si>
  <si>
    <t>フォックスクリーク</t>
  </si>
  <si>
    <t>フランツ</t>
  </si>
  <si>
    <t>ルナステラ</t>
  </si>
  <si>
    <t>ピボットポイント</t>
  </si>
  <si>
    <t>ロードクオーレ</t>
  </si>
  <si>
    <t>プロトスター</t>
  </si>
  <si>
    <t>サトノテラス</t>
  </si>
  <si>
    <t>ディープインラヴ</t>
  </si>
  <si>
    <t>アドマイヤビート</t>
  </si>
  <si>
    <t>柏倉牧場</t>
    <rPh sb="0" eb="4">
      <t>カシワクラボクジョウ</t>
    </rPh>
    <phoneticPr fontId="4"/>
  </si>
  <si>
    <t>ソリッドドリーム</t>
  </si>
  <si>
    <t>ゴールドフラッグ</t>
  </si>
  <si>
    <t>トゥザフロンティア</t>
  </si>
  <si>
    <t>リンガラポップス</t>
  </si>
  <si>
    <t>トーセンブレイヴ</t>
  </si>
  <si>
    <t>ファストアプローチ</t>
  </si>
  <si>
    <t>ラントカルテ</t>
  </si>
  <si>
    <t>ポンテザール</t>
  </si>
  <si>
    <t>ラソワドール</t>
  </si>
  <si>
    <t>ハウナニ</t>
  </si>
  <si>
    <t>小金牧場</t>
    <rPh sb="0" eb="2">
      <t>コガネ</t>
    </rPh>
    <rPh sb="2" eb="4">
      <t>ボクジョウ</t>
    </rPh>
    <phoneticPr fontId="4"/>
  </si>
  <si>
    <t>シンハラージャ</t>
  </si>
  <si>
    <t>シルヴァンシャー</t>
  </si>
  <si>
    <t>マルケッサ</t>
  </si>
  <si>
    <t>ソシアルクラブ</t>
  </si>
  <si>
    <t>デルニエオール</t>
  </si>
  <si>
    <t>サトノエターナル</t>
  </si>
  <si>
    <t>ステラローザ</t>
  </si>
  <si>
    <t>インヴィジブルワン</t>
  </si>
  <si>
    <t>プリモシーン</t>
  </si>
  <si>
    <t>センテリュオ</t>
  </si>
  <si>
    <t>光生牧場</t>
    <rPh sb="0" eb="2">
      <t>ミツオ</t>
    </rPh>
    <rPh sb="2" eb="4">
      <t>ボクジョウ</t>
    </rPh>
    <phoneticPr fontId="4"/>
  </si>
  <si>
    <t>プレビアス</t>
  </si>
  <si>
    <t>ダイワメモリー</t>
  </si>
  <si>
    <t>ヤマカツヒーロー</t>
  </si>
  <si>
    <t>ミーティアトレイル</t>
  </si>
  <si>
    <t>ロマンスガッサン</t>
  </si>
  <si>
    <t>ロングランメーカー</t>
  </si>
  <si>
    <t>イグレット</t>
  </si>
  <si>
    <t>ラッキーチョウサン</t>
  </si>
  <si>
    <t>セドゥラマジー</t>
  </si>
  <si>
    <t>アンヴァル</t>
  </si>
  <si>
    <t>ヘンリーバローズ</t>
  </si>
  <si>
    <t>シエラネバダ</t>
  </si>
  <si>
    <t>ワグネリアン</t>
  </si>
  <si>
    <t>シエラ</t>
  </si>
  <si>
    <t>ミカリーニョ</t>
  </si>
  <si>
    <t>エルディアマンテ</t>
  </si>
  <si>
    <t>リバーブレーション</t>
  </si>
  <si>
    <t>ディロス</t>
  </si>
  <si>
    <t>ポジティブスタンド</t>
  </si>
  <si>
    <t>マイネルカイノン</t>
  </si>
  <si>
    <t>サトノグロワール</t>
  </si>
  <si>
    <t>スターリーステージ</t>
  </si>
  <si>
    <t>ブレイニーラン</t>
  </si>
  <si>
    <t>サトノオンリーワン</t>
  </si>
  <si>
    <t>オールフォーラヴ</t>
  </si>
  <si>
    <t>レッドガーランド</t>
  </si>
  <si>
    <t>ケイアイノーテック</t>
  </si>
  <si>
    <t>アメイジングセンス</t>
  </si>
  <si>
    <t>キムケンロード</t>
  </si>
  <si>
    <t>トーセンウインク</t>
  </si>
  <si>
    <t>ルーカス</t>
  </si>
  <si>
    <t>アドマイヤキング</t>
  </si>
  <si>
    <t>プリュス</t>
  </si>
  <si>
    <t>ウインスラーヴァ</t>
  </si>
  <si>
    <t>マイネルイノメ</t>
  </si>
  <si>
    <t>マイネルアーリー</t>
  </si>
  <si>
    <t>エイシンペガサス</t>
  </si>
  <si>
    <t>モダンジャイブ</t>
  </si>
  <si>
    <t>コンダクトレス</t>
  </si>
  <si>
    <t>フリーガーアス</t>
  </si>
  <si>
    <t>シーリア</t>
  </si>
  <si>
    <t>サラキア</t>
  </si>
  <si>
    <t>ダノンチェリー</t>
  </si>
  <si>
    <t>サトノコメット</t>
  </si>
  <si>
    <t>デサフィアンテ</t>
  </si>
  <si>
    <t>リバティハイツ</t>
  </si>
  <si>
    <t>チャームザワールド</t>
  </si>
  <si>
    <t>ムスコローソ</t>
  </si>
  <si>
    <t>（未決定）</t>
    <rPh sb="1" eb="4">
      <t>ミケッテイ</t>
    </rPh>
    <phoneticPr fontId="4"/>
  </si>
  <si>
    <t>ダノンポピー</t>
  </si>
  <si>
    <t>成田牧場</t>
    <rPh sb="0" eb="4">
      <t>ナリタボクジョウ</t>
    </rPh>
    <phoneticPr fontId="4"/>
  </si>
  <si>
    <t>リンフォルツァンド</t>
  </si>
  <si>
    <t>レイエンダ</t>
  </si>
  <si>
    <t>ディアローグ</t>
  </si>
  <si>
    <t>ファーマメント</t>
  </si>
  <si>
    <t>ダブルフラット</t>
  </si>
  <si>
    <t>カーサデルシエロ</t>
  </si>
  <si>
    <t>ボアヴィスタ</t>
  </si>
  <si>
    <t>レジェンドソウル</t>
  </si>
  <si>
    <t>ロクセラーナ</t>
  </si>
  <si>
    <t>ブリスフルデイズ</t>
  </si>
  <si>
    <t>池江泰寿</t>
    <rPh sb="0" eb="2">
      <t>イケエ</t>
    </rPh>
    <rPh sb="2" eb="3">
      <t>ヤス</t>
    </rPh>
    <rPh sb="3" eb="4">
      <t>コトブキ</t>
    </rPh>
    <phoneticPr fontId="4"/>
  </si>
  <si>
    <t>堀宣行</t>
    <rPh sb="0" eb="1">
      <t>ホリ</t>
    </rPh>
    <rPh sb="1" eb="3">
      <t>ノブユキ</t>
    </rPh>
    <phoneticPr fontId="4"/>
  </si>
  <si>
    <t>安田隆行</t>
    <rPh sb="0" eb="2">
      <t>ヤスダ</t>
    </rPh>
    <rPh sb="2" eb="4">
      <t>タカユキ</t>
    </rPh>
    <phoneticPr fontId="4"/>
  </si>
  <si>
    <t>藤原英昭</t>
    <rPh sb="0" eb="4">
      <t>フジワラヒデアキ</t>
    </rPh>
    <phoneticPr fontId="4"/>
  </si>
  <si>
    <t>高野友和</t>
    <rPh sb="0" eb="2">
      <t>タカノ</t>
    </rPh>
    <rPh sb="2" eb="4">
      <t>トモカズ</t>
    </rPh>
    <phoneticPr fontId="4"/>
  </si>
  <si>
    <t>近藤英子</t>
    <rPh sb="0" eb="4">
      <t>コンドウエイコ</t>
    </rPh>
    <phoneticPr fontId="4"/>
  </si>
  <si>
    <t>藤沢和雄</t>
    <rPh sb="0" eb="4">
      <t>フジサワカズオ</t>
    </rPh>
    <phoneticPr fontId="4"/>
  </si>
  <si>
    <t>吉田千津</t>
    <rPh sb="0" eb="2">
      <t>ヨシダ</t>
    </rPh>
    <rPh sb="2" eb="4">
      <t>チヅ</t>
    </rPh>
    <phoneticPr fontId="4"/>
  </si>
  <si>
    <t>谷水雄三</t>
    <rPh sb="0" eb="2">
      <t>タニミズ</t>
    </rPh>
    <rPh sb="2" eb="4">
      <t>ユウゾウ</t>
    </rPh>
    <phoneticPr fontId="4"/>
  </si>
  <si>
    <t>松永幹夫</t>
    <rPh sb="0" eb="4">
      <t>マツナガミキオ</t>
    </rPh>
    <phoneticPr fontId="4"/>
  </si>
  <si>
    <t>中内田充正</t>
    <rPh sb="0" eb="3">
      <t>ナカウチダ</t>
    </rPh>
    <rPh sb="3" eb="4">
      <t>ジュウテン</t>
    </rPh>
    <rPh sb="4" eb="5">
      <t>タダ</t>
    </rPh>
    <phoneticPr fontId="4"/>
  </si>
  <si>
    <t>三嶋牧場</t>
    <rPh sb="0" eb="4">
      <t>ミシマボクジョウ</t>
    </rPh>
    <phoneticPr fontId="4"/>
  </si>
  <si>
    <t>小崎憲</t>
    <rPh sb="0" eb="2">
      <t>コザキ</t>
    </rPh>
    <rPh sb="2" eb="3">
      <t>ケンポウ</t>
    </rPh>
    <phoneticPr fontId="4"/>
  </si>
  <si>
    <t>前原敏行</t>
    <rPh sb="0" eb="2">
      <t>マエハラ</t>
    </rPh>
    <rPh sb="2" eb="4">
      <t>トシユキ</t>
    </rPh>
    <phoneticPr fontId="4"/>
  </si>
  <si>
    <t>菊沢隆徳</t>
    <rPh sb="0" eb="2">
      <t>キクザワ</t>
    </rPh>
    <rPh sb="2" eb="4">
      <t>タカノリ</t>
    </rPh>
    <phoneticPr fontId="4"/>
  </si>
  <si>
    <t>池添学</t>
    <rPh sb="0" eb="2">
      <t>イケゾエ</t>
    </rPh>
    <rPh sb="2" eb="3">
      <t>マナブ</t>
    </rPh>
    <phoneticPr fontId="4"/>
  </si>
  <si>
    <t>斎藤誠</t>
    <rPh sb="0" eb="2">
      <t>サイトウ</t>
    </rPh>
    <rPh sb="2" eb="3">
      <t>マコト</t>
    </rPh>
    <phoneticPr fontId="4"/>
  </si>
  <si>
    <t>岡田スタッド</t>
    <rPh sb="0" eb="2">
      <t>オカダ</t>
    </rPh>
    <phoneticPr fontId="4"/>
  </si>
  <si>
    <t>友通康夫</t>
    <rPh sb="0" eb="4">
      <t>トモミチヤスオ</t>
    </rPh>
    <phoneticPr fontId="4"/>
  </si>
  <si>
    <t>吉村圭司</t>
    <rPh sb="0" eb="2">
      <t>ヨシムラ</t>
    </rPh>
    <rPh sb="2" eb="4">
      <t>ケイジ</t>
    </rPh>
    <phoneticPr fontId="4"/>
  </si>
  <si>
    <t>了徳寺健二</t>
    <rPh sb="0" eb="3">
      <t>リョウトクジ</t>
    </rPh>
    <rPh sb="3" eb="5">
      <t>ケンジ</t>
    </rPh>
    <phoneticPr fontId="4"/>
  </si>
  <si>
    <t>橋口慎介</t>
    <rPh sb="0" eb="2">
      <t>ハシグチ</t>
    </rPh>
    <rPh sb="2" eb="4">
      <t>シンスケ</t>
    </rPh>
    <phoneticPr fontId="4"/>
  </si>
  <si>
    <t>藤岡健一</t>
    <rPh sb="0" eb="4">
      <t>フジオカケンイチ</t>
    </rPh>
    <phoneticPr fontId="4"/>
  </si>
  <si>
    <t>松浦牧場</t>
    <rPh sb="0" eb="2">
      <t>マツウラ</t>
    </rPh>
    <rPh sb="2" eb="4">
      <t>ボクジョウ</t>
    </rPh>
    <phoneticPr fontId="4"/>
  </si>
  <si>
    <t>梅田智之</t>
    <rPh sb="0" eb="2">
      <t>ウメダトモノリ</t>
    </rPh>
    <rPh sb="2" eb="4">
      <t>トモユキ</t>
    </rPh>
    <phoneticPr fontId="4"/>
  </si>
  <si>
    <t>田村康仁</t>
    <rPh sb="0" eb="2">
      <t>タムラ</t>
    </rPh>
    <rPh sb="2" eb="4">
      <t>ヤスヒト</t>
    </rPh>
    <phoneticPr fontId="4"/>
  </si>
  <si>
    <t>中川公成</t>
    <rPh sb="0" eb="2">
      <t>ナカガワ</t>
    </rPh>
    <rPh sb="2" eb="4">
      <t>キミナリ</t>
    </rPh>
    <phoneticPr fontId="4"/>
  </si>
  <si>
    <t>島川隆哉</t>
    <rPh sb="0" eb="2">
      <t>シマカワ</t>
    </rPh>
    <rPh sb="2" eb="3">
      <t>タカヤ</t>
    </rPh>
    <rPh sb="3" eb="4">
      <t>ヤ</t>
    </rPh>
    <phoneticPr fontId="4"/>
  </si>
  <si>
    <t>下河辺牧場</t>
    <rPh sb="0" eb="3">
      <t>シモカワベ</t>
    </rPh>
    <rPh sb="3" eb="5">
      <t>ボクジョウ</t>
    </rPh>
    <phoneticPr fontId="4"/>
  </si>
  <si>
    <t>里見治</t>
    <rPh sb="0" eb="3">
      <t>サトミオサム</t>
    </rPh>
    <phoneticPr fontId="4"/>
  </si>
  <si>
    <t>窪田芳郎</t>
    <rPh sb="0" eb="2">
      <t>クボタ</t>
    </rPh>
    <rPh sb="2" eb="4">
      <t>ヨシロウ</t>
    </rPh>
    <phoneticPr fontId="4"/>
  </si>
  <si>
    <t>鹿戸雄一</t>
    <rPh sb="0" eb="4">
      <t>シカトユウイチ</t>
    </rPh>
    <phoneticPr fontId="4"/>
  </si>
  <si>
    <t>畠山吉宏</t>
    <rPh sb="0" eb="2">
      <t>ハタヤマ</t>
    </rPh>
    <rPh sb="2" eb="4">
      <t>ヨシヒロ</t>
    </rPh>
    <phoneticPr fontId="4"/>
  </si>
  <si>
    <t>栄進牧場</t>
    <rPh sb="0" eb="2">
      <t>エイシン</t>
    </rPh>
    <rPh sb="2" eb="4">
      <t>ボクジョウ</t>
    </rPh>
    <phoneticPr fontId="4"/>
  </si>
  <si>
    <t>友通康夫</t>
    <rPh sb="0" eb="2">
      <t>トモミチ</t>
    </rPh>
    <rPh sb="2" eb="4">
      <t>ヤスオ</t>
    </rPh>
    <phoneticPr fontId="4"/>
  </si>
  <si>
    <t>梅田智之</t>
    <rPh sb="0" eb="4">
      <t>ウメダトモユキ</t>
    </rPh>
    <phoneticPr fontId="4"/>
  </si>
  <si>
    <t>合同会社小林英一ホールディングス</t>
    <rPh sb="0" eb="4">
      <t>ゴウドウガイシャ</t>
    </rPh>
    <rPh sb="4" eb="6">
      <t>コバヤシ</t>
    </rPh>
    <rPh sb="6" eb="8">
      <t>エイイチ</t>
    </rPh>
    <phoneticPr fontId="4"/>
  </si>
  <si>
    <t>出口牧場</t>
    <rPh sb="0" eb="4">
      <t>デグチボクジョウ</t>
    </rPh>
    <phoneticPr fontId="4"/>
  </si>
  <si>
    <t>西園正都</t>
    <rPh sb="0" eb="2">
      <t>ニシゾノ</t>
    </rPh>
    <rPh sb="2" eb="3">
      <t>マサト</t>
    </rPh>
    <rPh sb="3" eb="4">
      <t>ミヤコ</t>
    </rPh>
    <phoneticPr fontId="4"/>
  </si>
  <si>
    <t>山本英俊</t>
    <rPh sb="0" eb="4">
      <t>ヤマモトヒデトシ</t>
    </rPh>
    <phoneticPr fontId="4"/>
  </si>
  <si>
    <t>戸田博文</t>
    <rPh sb="0" eb="4">
      <t>トダヒロフミ</t>
    </rPh>
    <phoneticPr fontId="4"/>
  </si>
  <si>
    <t>斉藤崇史</t>
    <rPh sb="0" eb="2">
      <t>サイトウ</t>
    </rPh>
    <rPh sb="2" eb="3">
      <t>タカシ</t>
    </rPh>
    <rPh sb="3" eb="4">
      <t>フミ</t>
    </rPh>
    <phoneticPr fontId="4"/>
  </si>
  <si>
    <t>星野康三</t>
    <rPh sb="0" eb="2">
      <t>ホシノ</t>
    </rPh>
    <rPh sb="2" eb="3">
      <t>ヤス</t>
    </rPh>
    <rPh sb="3" eb="4">
      <t>サン</t>
    </rPh>
    <phoneticPr fontId="4"/>
  </si>
  <si>
    <t>木村哲也</t>
    <rPh sb="0" eb="2">
      <t>キムラ</t>
    </rPh>
    <rPh sb="2" eb="4">
      <t>テツヤ</t>
    </rPh>
    <phoneticPr fontId="4"/>
  </si>
  <si>
    <t>大城敬三</t>
    <rPh sb="0" eb="2">
      <t>オオシロ</t>
    </rPh>
    <rPh sb="2" eb="4">
      <t>ケイゾウ</t>
    </rPh>
    <phoneticPr fontId="4"/>
  </si>
  <si>
    <t>山田和夫</t>
    <rPh sb="0" eb="4">
      <t>ヤマダカズオ</t>
    </rPh>
    <phoneticPr fontId="4"/>
  </si>
  <si>
    <t>鈴木伸尋</t>
    <rPh sb="0" eb="2">
      <t>スズキ</t>
    </rPh>
    <rPh sb="2" eb="3">
      <t>ノブヒロ</t>
    </rPh>
    <rPh sb="3" eb="4">
      <t>ヒロ</t>
    </rPh>
    <phoneticPr fontId="4"/>
  </si>
  <si>
    <t>西村専次</t>
    <rPh sb="0" eb="2">
      <t>ニシムラ</t>
    </rPh>
    <rPh sb="2" eb="3">
      <t>センモン</t>
    </rPh>
    <rPh sb="3" eb="4">
      <t>ツギ</t>
    </rPh>
    <phoneticPr fontId="4"/>
  </si>
  <si>
    <t>八木明広</t>
    <rPh sb="0" eb="2">
      <t>ヤギアキヒロ</t>
    </rPh>
    <rPh sb="2" eb="3">
      <t>アカ</t>
    </rPh>
    <rPh sb="3" eb="4">
      <t>ヒロ</t>
    </rPh>
    <phoneticPr fontId="4"/>
  </si>
  <si>
    <t>和田正一</t>
    <rPh sb="0" eb="4">
      <t>ワダショウイチ</t>
    </rPh>
    <phoneticPr fontId="4"/>
  </si>
  <si>
    <t>坂東牧場</t>
    <rPh sb="0" eb="4">
      <t>バンドウボクジョウ</t>
    </rPh>
    <phoneticPr fontId="4"/>
  </si>
  <si>
    <t>猪瀬広次</t>
    <rPh sb="0" eb="2">
      <t>イノセ</t>
    </rPh>
    <rPh sb="2" eb="4">
      <t>ヒロツグ</t>
    </rPh>
    <phoneticPr fontId="4"/>
  </si>
  <si>
    <t>吉田照哉</t>
    <rPh sb="0" eb="4">
      <t>ヨシダテルヤ</t>
    </rPh>
    <phoneticPr fontId="4"/>
  </si>
  <si>
    <t>高橋亮</t>
    <rPh sb="0" eb="3">
      <t>タカハシリョウ</t>
    </rPh>
    <phoneticPr fontId="4"/>
  </si>
  <si>
    <t>宮徹</t>
    <rPh sb="0" eb="1">
      <t>ミヤ</t>
    </rPh>
    <rPh sb="1" eb="2">
      <t>トオル</t>
    </rPh>
    <phoneticPr fontId="4"/>
  </si>
  <si>
    <t>亀田和弘</t>
    <rPh sb="0" eb="3">
      <t>カメダカズヒロ</t>
    </rPh>
    <rPh sb="3" eb="4">
      <t>ヒロ</t>
    </rPh>
    <phoneticPr fontId="4"/>
  </si>
  <si>
    <t>隆栄牧場</t>
    <rPh sb="0" eb="2">
      <t>リュウエイ</t>
    </rPh>
    <rPh sb="2" eb="4">
      <t>ボクジョウ</t>
    </rPh>
    <phoneticPr fontId="4"/>
  </si>
  <si>
    <t>角田晃一</t>
    <rPh sb="0" eb="4">
      <t>ツノダコウイチ</t>
    </rPh>
    <phoneticPr fontId="4"/>
  </si>
  <si>
    <t>西村真行</t>
    <rPh sb="0" eb="2">
      <t>ニシムラ</t>
    </rPh>
    <rPh sb="2" eb="3">
      <t>マサユキ</t>
    </rPh>
    <rPh sb="3" eb="4">
      <t>イク</t>
    </rPh>
    <phoneticPr fontId="4"/>
  </si>
  <si>
    <t>木村永浩</t>
    <rPh sb="0" eb="2">
      <t>キムラ</t>
    </rPh>
    <rPh sb="2" eb="3">
      <t>ナガイ</t>
    </rPh>
    <rPh sb="3" eb="4">
      <t>ヒロシ</t>
    </rPh>
    <phoneticPr fontId="4"/>
  </si>
  <si>
    <t>築紫洋</t>
    <rPh sb="0" eb="1">
      <t>チク</t>
    </rPh>
    <rPh sb="1" eb="2">
      <t>ムラサキ</t>
    </rPh>
    <rPh sb="2" eb="3">
      <t>ヨウ</t>
    </rPh>
    <phoneticPr fontId="4"/>
  </si>
  <si>
    <t>武市康男</t>
    <rPh sb="0" eb="2">
      <t>タケチ</t>
    </rPh>
    <rPh sb="2" eb="3">
      <t>ヤス</t>
    </rPh>
    <rPh sb="3" eb="4">
      <t>オトコ</t>
    </rPh>
    <phoneticPr fontId="4"/>
  </si>
  <si>
    <t>戸川牧場</t>
    <rPh sb="0" eb="2">
      <t>トガワボクヨウ</t>
    </rPh>
    <rPh sb="2" eb="4">
      <t>ボクジョウ</t>
    </rPh>
    <phoneticPr fontId="4"/>
  </si>
  <si>
    <t>中本牧場</t>
    <rPh sb="0" eb="2">
      <t>ナカモト</t>
    </rPh>
    <rPh sb="2" eb="4">
      <t>ボクジョウ</t>
    </rPh>
    <phoneticPr fontId="4"/>
  </si>
  <si>
    <t>鹿戸雄一</t>
    <rPh sb="0" eb="2">
      <t>シカト</t>
    </rPh>
    <rPh sb="2" eb="4">
      <t>ユウイチ</t>
    </rPh>
    <phoneticPr fontId="4"/>
  </si>
  <si>
    <t>荒井ファーム</t>
    <rPh sb="0" eb="2">
      <t>アライ</t>
    </rPh>
    <phoneticPr fontId="4"/>
  </si>
  <si>
    <t>高橋祥泰</t>
    <rPh sb="0" eb="2">
      <t>タカハシ</t>
    </rPh>
    <rPh sb="2" eb="3">
      <t>ハッショウ</t>
    </rPh>
    <rPh sb="3" eb="4">
      <t>タイ</t>
    </rPh>
    <phoneticPr fontId="4"/>
  </si>
  <si>
    <t>武田牧場</t>
    <rPh sb="0" eb="4">
      <t>タケダボクジョウ</t>
    </rPh>
    <phoneticPr fontId="4"/>
  </si>
  <si>
    <t>野中賢二</t>
    <rPh sb="0" eb="4">
      <t>ノナカケンジ</t>
    </rPh>
    <phoneticPr fontId="4"/>
  </si>
  <si>
    <t>栄進堂</t>
    <rPh sb="0" eb="2">
      <t>エイシンドウ</t>
    </rPh>
    <rPh sb="2" eb="3">
      <t>ドウ</t>
    </rPh>
    <phoneticPr fontId="4"/>
  </si>
  <si>
    <t>高野牧場</t>
    <rPh sb="0" eb="4">
      <t>タカノボクジョウ</t>
    </rPh>
    <phoneticPr fontId="4"/>
  </si>
  <si>
    <t>シャンパンドーロ</t>
  </si>
  <si>
    <t>ゼラスキャット</t>
  </si>
  <si>
    <t>ワイルドココ</t>
  </si>
  <si>
    <t>ウィラビーオーサム</t>
  </si>
  <si>
    <t>ＫTレーシング</t>
  </si>
  <si>
    <t>ダノンシャンティ</t>
  </si>
  <si>
    <t>ラッドルチェンド</t>
  </si>
  <si>
    <t>ファシネイション</t>
  </si>
  <si>
    <t>War Front</t>
  </si>
  <si>
    <t>Don't Trick Her</t>
  </si>
  <si>
    <t>ノヴェリスト</t>
  </si>
  <si>
    <t>リップルスメイド</t>
  </si>
  <si>
    <t>ヘニーヒューズ</t>
  </si>
  <si>
    <t>チャンピオンズファーム</t>
  </si>
  <si>
    <t>Kitten's Joy</t>
  </si>
  <si>
    <t>ロードカナロア</t>
  </si>
  <si>
    <t>ラルケット</t>
  </si>
  <si>
    <t>アンティフォナ</t>
  </si>
  <si>
    <t>いとはんホールディングス</t>
  </si>
  <si>
    <t>オーサムフェザー</t>
  </si>
  <si>
    <t>Sasuela</t>
  </si>
  <si>
    <t>Ecurie des Monceaux &amp; Haras de St Pair</t>
  </si>
  <si>
    <t>シシリアンブリーズ</t>
  </si>
  <si>
    <t>リリウム</t>
  </si>
  <si>
    <t>エイシンフラッシュ</t>
  </si>
  <si>
    <t>タスクミストレス</t>
  </si>
  <si>
    <t>ボストンタイム</t>
  </si>
  <si>
    <t>グラシャスギフト</t>
  </si>
  <si>
    <t>アドマイヤテレサ</t>
  </si>
  <si>
    <t>アンビナウン</t>
  </si>
  <si>
    <t>レッドリップス</t>
  </si>
  <si>
    <t>リュヌドール</t>
  </si>
  <si>
    <t>ヒアトゥウィン</t>
  </si>
  <si>
    <t>レッドファンタジア</t>
  </si>
  <si>
    <t>ワイルドラズベリー</t>
  </si>
  <si>
    <t>エーシンメンフィス</t>
  </si>
  <si>
    <t>プラウドスペル</t>
  </si>
  <si>
    <t>ペンカナプリンセス</t>
  </si>
  <si>
    <t>ウッドランドドリーム</t>
  </si>
  <si>
    <t>サトノアマゾネス</t>
  </si>
  <si>
    <t>フクキタル</t>
  </si>
  <si>
    <t>デインドリーム</t>
  </si>
  <si>
    <t>Teruya Yoshida</t>
  </si>
  <si>
    <t>Dawn Approach</t>
  </si>
  <si>
    <t>ジョリージョコンド</t>
  </si>
  <si>
    <t>ラルナデミエル</t>
  </si>
  <si>
    <t>ジョコンダⅡ</t>
  </si>
  <si>
    <t>ソーメニーウェイズ</t>
  </si>
  <si>
    <t>メイショウボーラー</t>
  </si>
  <si>
    <t>North Hills Co. Ltd.</t>
  </si>
  <si>
    <t>シャドウシルエット</t>
  </si>
  <si>
    <t>チョウサン</t>
  </si>
  <si>
    <t>ウイッチトウショウ</t>
  </si>
  <si>
    <t>アルーリングボイス</t>
  </si>
  <si>
    <t>シャムロッカー</t>
  </si>
  <si>
    <t>クリームオンリー</t>
  </si>
  <si>
    <t>ケイアイガーベラ</t>
  </si>
  <si>
    <t>ヴォルドニュイ</t>
  </si>
  <si>
    <t>シルクハリウッド</t>
  </si>
  <si>
    <t>アードゥイン</t>
  </si>
  <si>
    <t>エスティファーム</t>
  </si>
  <si>
    <t>メジロフランシス</t>
  </si>
  <si>
    <t>サラフィナ</t>
  </si>
  <si>
    <t>コスモハート</t>
  </si>
  <si>
    <t>アーリースプリング</t>
  </si>
  <si>
    <t>サロミナ</t>
  </si>
  <si>
    <t>http://db.netkeiba.com/horse/2015104665/</t>
  </si>
  <si>
    <t>http://db.netkeiba.com/horse/2015104393/</t>
  </si>
  <si>
    <t>http://db.netkeiba.com/horse/2015102392/</t>
  </si>
  <si>
    <t>http://db.netkeiba.com/horse/2015104687/</t>
  </si>
  <si>
    <t>http://db.netkeiba.com/horse/2015105099/</t>
  </si>
  <si>
    <t>http://db.netkeiba.com/horse/2015105048/</t>
  </si>
  <si>
    <t>http://db.netkeiba.com/horse/2015105053/</t>
  </si>
  <si>
    <t>http://db.netkeiba.com/horse/2015104950/</t>
  </si>
  <si>
    <t>http://db.netkeiba.com/horse/2015110033/</t>
  </si>
  <si>
    <t>http://db.netkeiba.com/horse/2015110047/</t>
  </si>
  <si>
    <t>http://db.netkeiba.com/horse/2015104405/</t>
  </si>
  <si>
    <t>http://db.netkeiba.com/horse/2015104415/</t>
  </si>
  <si>
    <t>http://db.netkeiba.com/horse/2015104909/</t>
  </si>
  <si>
    <t>http://db.netkeiba.com/horse/2015103383/</t>
  </si>
  <si>
    <t>http://db.netkeiba.com/horse/2015105066/</t>
  </si>
  <si>
    <t>http://db.netkeiba.com/horse/2015105165/</t>
  </si>
  <si>
    <t>http://db.netkeiba.com/horse/2015104675/</t>
  </si>
  <si>
    <t>http://db.netkeiba.com/horse/2015104941/</t>
  </si>
  <si>
    <t>http://db.netkeiba.com/horse/2015105440/</t>
  </si>
  <si>
    <t>http://db.netkeiba.com/horse/2015104724/</t>
  </si>
  <si>
    <t>http://db.netkeiba.com/horse/2015104512/</t>
  </si>
  <si>
    <t>http://db.netkeiba.com/horse/2015104575/</t>
  </si>
  <si>
    <t>http://db.netkeiba.com/horse/2015110059/</t>
  </si>
  <si>
    <t>http://db.netkeiba.com/horse/2015104841/</t>
  </si>
  <si>
    <t>http://db.netkeiba.com/horse/2015104799/</t>
  </si>
  <si>
    <t>http://db.netkeiba.com/horse/2015105076/</t>
  </si>
  <si>
    <t>http://db.netkeiba.com/horse/2015104679/</t>
  </si>
  <si>
    <t>http://db.netkeiba.com/horse/2015104714/</t>
  </si>
  <si>
    <t>http://db.netkeiba.com/horse/2015100622/</t>
  </si>
  <si>
    <t>http://db.netkeiba.com/horse/2015104999/</t>
  </si>
  <si>
    <t>http://db.netkeiba.com/horse/2015104108/</t>
  </si>
  <si>
    <t>http://db.netkeiba.com/horse/2015100808/</t>
  </si>
  <si>
    <t>http://db.netkeiba.com/horse/2015102373/</t>
  </si>
  <si>
    <t>http://db.netkeiba.com/horse/2015104897/</t>
  </si>
  <si>
    <t>http://db.netkeiba.com/horse/2015104659/</t>
  </si>
  <si>
    <t>http://db.netkeiba.com/horse/2015102365/</t>
  </si>
  <si>
    <t>http://db.netkeiba.com/horse/2015104620/</t>
  </si>
  <si>
    <t>http://db.netkeiba.com/horse/2015104937/</t>
  </si>
  <si>
    <t>http://db.netkeiba.com/horse/2015105070/</t>
  </si>
  <si>
    <t>http://db.netkeiba.com/horse/2015100635/</t>
  </si>
  <si>
    <t>http://db.netkeiba.com/horse/2015104686/</t>
  </si>
  <si>
    <t>http://db.netkeiba.com/horse/2015104260/</t>
  </si>
  <si>
    <t>http://db.netkeiba.com/horse/2015104977/</t>
  </si>
  <si>
    <t>http://db.netkeiba.com/horse/2015105075/</t>
  </si>
  <si>
    <t>http://db.netkeiba.com/horse/2015104991/</t>
  </si>
  <si>
    <t>http://db.netkeiba.com/horse/2015104167/</t>
  </si>
  <si>
    <t>http://db.netkeiba.com/horse/2015101376/</t>
  </si>
  <si>
    <t>http://db.netkeiba.com/horse/2015104810/</t>
  </si>
  <si>
    <t>http://db.netkeiba.com/horse/2015104639/</t>
  </si>
  <si>
    <t>http://db.netkeiba.com/horse/2015105050/</t>
  </si>
  <si>
    <t>http://db.netkeiba.com/horse/2015105091/</t>
  </si>
  <si>
    <t>http://db.netkeiba.com/horse/2015105114/</t>
  </si>
  <si>
    <t>http://db.netkeiba.com/horse/2015102879/</t>
  </si>
  <si>
    <t>http://db.netkeiba.com/horse/2015100227/</t>
  </si>
  <si>
    <t>http://db.netkeiba.com/horse/2015104868/</t>
  </si>
  <si>
    <t>http://db.netkeiba.com/horse/2015104779/</t>
  </si>
  <si>
    <t>http://db.netkeiba.com/horse/2015104913/</t>
  </si>
  <si>
    <t>http://db.netkeiba.com/horse/2015104975/</t>
  </si>
  <si>
    <t>http://db.netkeiba.com/horse/2015104763/</t>
  </si>
  <si>
    <t>http://db.netkeiba.com/horse/2015105105/</t>
  </si>
  <si>
    <t>http://db.netkeiba.com/horse/2015104946/</t>
  </si>
  <si>
    <t>http://db.netkeiba.com/horse/2015104993/</t>
  </si>
  <si>
    <t>http://db.netkeiba.com/horse/2015102368/</t>
  </si>
  <si>
    <t>http://db.netkeiba.com/horse/2015104557/</t>
  </si>
  <si>
    <t>http://db.netkeiba.com/horse/2015104325/</t>
  </si>
  <si>
    <t>http://db.netkeiba.com/horse/2015105292/</t>
  </si>
  <si>
    <t>http://db.netkeiba.com/horse/2015104655/</t>
  </si>
  <si>
    <t>http://db.netkeiba.com/horse/2015110044/</t>
  </si>
  <si>
    <t>http://db.netkeiba.com/horse/2015101700/</t>
  </si>
  <si>
    <t>http://db.netkeiba.com/horse/2015104898/</t>
  </si>
  <si>
    <t>http://db.netkeiba.com/horse/2015104756/</t>
  </si>
  <si>
    <t>http://db.netkeiba.com/horse/2015104751/</t>
  </si>
  <si>
    <t>http://db.netkeiba.com/horse/2015104835/</t>
  </si>
  <si>
    <t>http://db.netkeiba.com/horse/2015104193/</t>
  </si>
  <si>
    <t>http://db.netkeiba.com/horse/2015104834/</t>
  </si>
  <si>
    <t>http://db.netkeiba.com/horse/2015105081/</t>
  </si>
  <si>
    <t>http://db.netkeiba.com/horse/2015105041/</t>
  </si>
  <si>
    <t>http://db.netkeiba.com/horse/2015104819/</t>
  </si>
  <si>
    <t>http://db.netkeiba.com/horse/2015104649/</t>
  </si>
  <si>
    <t>http://db.netkeiba.com/horse/2015105019/</t>
  </si>
  <si>
    <t>http://db.netkeiba.com/horse/2015104968/</t>
  </si>
  <si>
    <t>http://db.netkeiba.com/horse/2015104170/</t>
  </si>
  <si>
    <t>http://db.netkeiba.com/horse/2015104864/</t>
  </si>
  <si>
    <t>http://db.netkeiba.com/horse/2015104949/</t>
  </si>
  <si>
    <t>http://db.netkeiba.com/horse/2015104197/</t>
  </si>
  <si>
    <t>http://db.netkeiba.com/horse/2015105036/</t>
  </si>
  <si>
    <t>http://db.netkeiba.com/horse/2015104656/</t>
  </si>
  <si>
    <t>http://db.netkeiba.com/horse/2015104657/</t>
  </si>
  <si>
    <t>http://db.netkeiba.com/horse/2015104406/</t>
  </si>
  <si>
    <t>http://db.netkeiba.com/horse/2015105518/</t>
  </si>
  <si>
    <t>http://db.netkeiba.com/horse/2015105061/</t>
  </si>
  <si>
    <t>http://db.netkeiba.com/horse/2015100933/</t>
  </si>
  <si>
    <t>http://db.netkeiba.com/horse/2015105028/</t>
  </si>
  <si>
    <t>http://db.netkeiba.com/horse/2015110014/</t>
  </si>
  <si>
    <t>http://db.netkeiba.com/horse/2015102203/</t>
  </si>
  <si>
    <t>http://db.netkeiba.com/horse/2015105295/</t>
  </si>
  <si>
    <t>http://db.netkeiba.com/horse/2015104165/</t>
  </si>
  <si>
    <t>http://db.netkeiba.com/horse/2015104813/</t>
  </si>
  <si>
    <t>http://db.netkeiba.com/horse/2015105026/</t>
  </si>
  <si>
    <t>http://db.netkeiba.com/horse/2015105022/</t>
  </si>
  <si>
    <t>http://db.netkeiba.com/horse/2015104178/</t>
  </si>
  <si>
    <t>http://db.netkeiba.com/horse/2015105023/</t>
  </si>
  <si>
    <t>http://db.netkeiba.com/horse/2015104892/</t>
  </si>
  <si>
    <t>http://db.netkeiba.com/horse/2015104473/</t>
  </si>
  <si>
    <t>http://db.netkeiba.com/horse/2015105056/</t>
  </si>
  <si>
    <t>http://db.netkeiba.com/horse/2015104101/</t>
  </si>
  <si>
    <t>http://db.netkeiba.com/horse/2015100748/</t>
  </si>
  <si>
    <t>http://db.netkeiba.com/horse/2015104802/</t>
  </si>
  <si>
    <t>http://db.netkeiba.com/horse/2015104842/</t>
  </si>
  <si>
    <t>http://db.netkeiba.com/horse/2015104974/</t>
  </si>
  <si>
    <t>http://db.netkeiba.com/horse/2015104090/</t>
  </si>
  <si>
    <t>http://db.netkeiba.com/horse/2015102382/</t>
  </si>
  <si>
    <t>http://db.netkeiba.com/horse/2015105947/</t>
  </si>
  <si>
    <t>http://db.netkeiba.com/horse/2015100344/</t>
  </si>
  <si>
    <t>http://db.netkeiba.com/horse/2015100601/</t>
  </si>
  <si>
    <t>http://db.netkeiba.com/horse/2015102471/</t>
  </si>
  <si>
    <t>http://db.netkeiba.com/horse/2015101085/</t>
  </si>
  <si>
    <t>http://db.netkeiba.com/horse/2015101707/</t>
  </si>
  <si>
    <t>http://db.netkeiba.com/horse/2015104660/</t>
  </si>
  <si>
    <t>http://db.netkeiba.com/horse/2015104331/</t>
  </si>
  <si>
    <t>http://db.netkeiba.com/horse/2015100476/</t>
  </si>
  <si>
    <t>http://db.netkeiba.com/horse/2015101057/</t>
  </si>
  <si>
    <t>http://db.netkeiba.com/horse/2015100365/</t>
  </si>
  <si>
    <t>http://db.netkeiba.com/horse/2015106383/</t>
  </si>
  <si>
    <t>http://db.netkeiba.com/horse/2015104418/</t>
  </si>
  <si>
    <t>http://db.netkeiba.com/horse/2015104952/</t>
  </si>
  <si>
    <t>http://db.netkeiba.com/horse/2015105101/</t>
  </si>
  <si>
    <t>http://db.netkeiba.com/horse/2015104823/</t>
  </si>
  <si>
    <t>http://db.netkeiba.com/horse/2015104793/</t>
  </si>
  <si>
    <t>http://db.netkeiba.com/horse/2015104691/</t>
  </si>
  <si>
    <t>http://db.netkeiba.com/horse/2015105077/</t>
  </si>
  <si>
    <t>http://db.netkeiba.com/horse/2015104642/</t>
  </si>
  <si>
    <t>http://db.netkeiba.com/horse/2015104438/</t>
  </si>
  <si>
    <t>http://db.netkeiba.com/horse/2015104085/</t>
  </si>
  <si>
    <t>http://db.netkeiba.com/horse/2015105082/</t>
  </si>
  <si>
    <t>http://db.netkeiba.com/horse/2015104462/</t>
  </si>
  <si>
    <t>http://db.netkeiba.com/horse/2015105013/</t>
  </si>
  <si>
    <t>http://db.netkeiba.com/horse/2015105069/</t>
  </si>
  <si>
    <t>http://db.netkeiba.com/horse/2015105057/</t>
  </si>
  <si>
    <t>http://db.netkeiba.com/horse/2015106330/</t>
  </si>
  <si>
    <t>http://db.netkeiba.com/horse/2015104200/</t>
  </si>
  <si>
    <t>http://db.netkeiba.com/horse/2015104643/</t>
  </si>
  <si>
    <t>http://db.netkeiba.com/horse/2015101364/</t>
  </si>
  <si>
    <t>http://db.netkeiba.com/horse/2015103517/</t>
  </si>
  <si>
    <t>http://db.netkeiba.com/horse/2015105953/</t>
  </si>
  <si>
    <t>http://db.netkeiba.com/horse/2015105045/</t>
  </si>
  <si>
    <t>http://db.netkeiba.com/horse/2015104661/</t>
  </si>
  <si>
    <t>http://db.netkeiba.com/horse/2015104343/</t>
    <phoneticPr fontId="3"/>
  </si>
  <si>
    <t>セレクトセールで２億越え。おそらく武が騎乗してくるのではないかと・・・キズナ以来のダービー制覇はこの馬で。不安となるのが少しダート血統が気になる。二番仔ということで兄よりはいいと思う。</t>
    <rPh sb="9" eb="10">
      <t>オク</t>
    </rPh>
    <rPh sb="10" eb="11">
      <t>ゴ</t>
    </rPh>
    <rPh sb="17" eb="18">
      <t>タケ</t>
    </rPh>
    <rPh sb="19" eb="21">
      <t>キジョウ</t>
    </rPh>
    <rPh sb="38" eb="40">
      <t>イライ</t>
    </rPh>
    <rPh sb="45" eb="47">
      <t>セイハ</t>
    </rPh>
    <rPh sb="50" eb="51">
      <t>ウマ</t>
    </rPh>
    <rPh sb="53" eb="55">
      <t>フアン</t>
    </rPh>
    <rPh sb="60" eb="61">
      <t>スコ</t>
    </rPh>
    <rPh sb="65" eb="67">
      <t>ケットウ</t>
    </rPh>
    <rPh sb="68" eb="69">
      <t>キ</t>
    </rPh>
    <rPh sb="73" eb="75">
      <t>ニバン</t>
    </rPh>
    <rPh sb="75" eb="76">
      <t>コ</t>
    </rPh>
    <rPh sb="82" eb="83">
      <t>アニ</t>
    </rPh>
    <rPh sb="89" eb="90">
      <t>オモ</t>
    </rPh>
    <phoneticPr fontId="2"/>
  </si>
  <si>
    <t>今年の堀厩舎は、仕上げが早い！しかもきっちりと勝ち負けをしている。アパパネの２番仔のこちらは、新馬戦を完勝。兄よりも期待しています。ゆとりあるローテーションがくめるとあってこの先が楽しみです。</t>
    <rPh sb="0" eb="2">
      <t>コトシ</t>
    </rPh>
    <rPh sb="3" eb="4">
      <t>ホリ</t>
    </rPh>
    <rPh sb="4" eb="6">
      <t>キュウシャ</t>
    </rPh>
    <rPh sb="8" eb="10">
      <t>シア</t>
    </rPh>
    <rPh sb="12" eb="13">
      <t>ハヤ</t>
    </rPh>
    <rPh sb="23" eb="24">
      <t>カ</t>
    </rPh>
    <rPh sb="25" eb="26">
      <t>マ</t>
    </rPh>
    <rPh sb="39" eb="40">
      <t>バン</t>
    </rPh>
    <rPh sb="40" eb="41">
      <t>コ</t>
    </rPh>
    <rPh sb="47" eb="49">
      <t>シンバ</t>
    </rPh>
    <rPh sb="49" eb="50">
      <t>セン</t>
    </rPh>
    <rPh sb="51" eb="53">
      <t>カンショウ</t>
    </rPh>
    <rPh sb="54" eb="55">
      <t>アニ</t>
    </rPh>
    <rPh sb="58" eb="60">
      <t>キタイ</t>
    </rPh>
    <rPh sb="88" eb="89">
      <t>サキ</t>
    </rPh>
    <rPh sb="90" eb="91">
      <t>タノ</t>
    </rPh>
    <phoneticPr fontId="2"/>
  </si>
  <si>
    <t>こちらも２番仔です。しかも毎度おなじみの母父storm　catです。血統的には申し分ありません。</t>
    <rPh sb="5" eb="6">
      <t>バン</t>
    </rPh>
    <rPh sb="6" eb="7">
      <t>コ</t>
    </rPh>
    <rPh sb="13" eb="15">
      <t>マイド</t>
    </rPh>
    <rPh sb="20" eb="21">
      <t>ハハ</t>
    </rPh>
    <rPh sb="21" eb="22">
      <t>チチ</t>
    </rPh>
    <rPh sb="34" eb="36">
      <t>ケットウ</t>
    </rPh>
    <rPh sb="36" eb="37">
      <t>テキ</t>
    </rPh>
    <rPh sb="39" eb="40">
      <t>モウ</t>
    </rPh>
    <rPh sb="41" eb="42">
      <t>ブン</t>
    </rPh>
    <phoneticPr fontId="2"/>
  </si>
  <si>
    <t>昨年ソウルスターリングで稼がしてもらったフランケル産駒。今年はこの馬に託します。二年連続でオークス制覇といきたいところです。</t>
    <rPh sb="0" eb="2">
      <t>サクネン</t>
    </rPh>
    <rPh sb="12" eb="13">
      <t>カセ</t>
    </rPh>
    <rPh sb="25" eb="27">
      <t>サンク</t>
    </rPh>
    <rPh sb="28" eb="30">
      <t>コトシ</t>
    </rPh>
    <rPh sb="33" eb="34">
      <t>ウマ</t>
    </rPh>
    <rPh sb="35" eb="36">
      <t>タク</t>
    </rPh>
    <rPh sb="40" eb="42">
      <t>ニネン</t>
    </rPh>
    <rPh sb="42" eb="44">
      <t>レンゾク</t>
    </rPh>
    <rPh sb="49" eb="51">
      <t>セイハ</t>
    </rPh>
    <phoneticPr fontId="2"/>
  </si>
  <si>
    <t>こちらも２番仔です。今年は２番仔祭りです。ちなみにこの馬名前から決めました。自分の名前と一緒です。デビューは秋以降みたいですが、期待してます。</t>
    <rPh sb="5" eb="6">
      <t>バン</t>
    </rPh>
    <rPh sb="6" eb="7">
      <t>コ</t>
    </rPh>
    <rPh sb="10" eb="12">
      <t>コトシ</t>
    </rPh>
    <rPh sb="14" eb="15">
      <t>バン</t>
    </rPh>
    <rPh sb="15" eb="16">
      <t>コ</t>
    </rPh>
    <rPh sb="16" eb="17">
      <t>マツ</t>
    </rPh>
    <rPh sb="27" eb="28">
      <t>ウマ</t>
    </rPh>
    <rPh sb="28" eb="30">
      <t>ナマエ</t>
    </rPh>
    <rPh sb="32" eb="33">
      <t>キ</t>
    </rPh>
    <rPh sb="38" eb="40">
      <t>ジブン</t>
    </rPh>
    <rPh sb="41" eb="43">
      <t>ナマエ</t>
    </rPh>
    <rPh sb="44" eb="46">
      <t>イッショ</t>
    </rPh>
    <rPh sb="54" eb="55">
      <t>アキ</t>
    </rPh>
    <rPh sb="55" eb="57">
      <t>イコウ</t>
    </rPh>
    <rPh sb="64" eb="66">
      <t>キタイ</t>
    </rPh>
    <phoneticPr fontId="2"/>
  </si>
  <si>
    <t>兄弟がほぼPOG期間内に一勝以上していてる血統。二つ上のレインボーライン以上の活躍を期待したい。１６００～２０００くらいがベストと思うので皐月～NHKマイルの変則二冠を！！</t>
    <rPh sb="0" eb="2">
      <t>キョウダイ</t>
    </rPh>
    <rPh sb="8" eb="11">
      <t>キカンナイ</t>
    </rPh>
    <rPh sb="12" eb="14">
      <t>イッショウ</t>
    </rPh>
    <rPh sb="14" eb="16">
      <t>イジョウ</t>
    </rPh>
    <rPh sb="21" eb="23">
      <t>ケットウ</t>
    </rPh>
    <rPh sb="24" eb="25">
      <t>フタ</t>
    </rPh>
    <rPh sb="26" eb="27">
      <t>ウエ</t>
    </rPh>
    <rPh sb="36" eb="38">
      <t>イジョウ</t>
    </rPh>
    <rPh sb="39" eb="41">
      <t>カツヤク</t>
    </rPh>
    <rPh sb="42" eb="44">
      <t>キタイ</t>
    </rPh>
    <rPh sb="65" eb="66">
      <t>オモ</t>
    </rPh>
    <rPh sb="69" eb="71">
      <t>サツキ</t>
    </rPh>
    <rPh sb="79" eb="81">
      <t>ヘンソク</t>
    </rPh>
    <rPh sb="81" eb="83">
      <t>ニカン</t>
    </rPh>
    <phoneticPr fontId="2"/>
  </si>
  <si>
    <t>今年はハーツクライに代わり、この順位での獲得。ボーンシストの情報があるので、少し不安ではあるがなんとか乗り越えて勝利を。</t>
    <rPh sb="0" eb="2">
      <t>コトシ</t>
    </rPh>
    <rPh sb="10" eb="11">
      <t>カ</t>
    </rPh>
    <rPh sb="16" eb="18">
      <t>ジュンイ</t>
    </rPh>
    <rPh sb="20" eb="22">
      <t>カクトク</t>
    </rPh>
    <rPh sb="30" eb="32">
      <t>ジョウホウ</t>
    </rPh>
    <rPh sb="38" eb="39">
      <t>スコ</t>
    </rPh>
    <rPh sb="40" eb="42">
      <t>フアン</t>
    </rPh>
    <rPh sb="51" eb="52">
      <t>ノ</t>
    </rPh>
    <rPh sb="53" eb="54">
      <t>コ</t>
    </rPh>
    <rPh sb="56" eb="58">
      <t>ショウリ</t>
    </rPh>
    <phoneticPr fontId="2"/>
  </si>
  <si>
    <t>母はあまり活躍しなかったが、やはりゆかりのある血統なので獲得へ。ダノンシャンティの代表格になってほしい。</t>
    <rPh sb="0" eb="1">
      <t>ハハ</t>
    </rPh>
    <rPh sb="5" eb="7">
      <t>カツヤク</t>
    </rPh>
    <rPh sb="23" eb="25">
      <t>ケットウ</t>
    </rPh>
    <rPh sb="28" eb="30">
      <t>カクトク</t>
    </rPh>
    <rPh sb="41" eb="43">
      <t>ダイヒョウ</t>
    </rPh>
    <rPh sb="43" eb="44">
      <t>カク</t>
    </rPh>
    <phoneticPr fontId="2"/>
  </si>
  <si>
    <t>サンデーの３×３はもう期待しかないですね。この順位でいけるとは思ってなかったのでラッキーです。アドミラブルの無念はこの馬ではらしますんで期待してください、永之牧場長様（笑）</t>
    <rPh sb="11" eb="13">
      <t>キタイ</t>
    </rPh>
    <rPh sb="23" eb="25">
      <t>ジュンイ</t>
    </rPh>
    <rPh sb="31" eb="32">
      <t>オモ</t>
    </rPh>
    <rPh sb="54" eb="56">
      <t>ムネン</t>
    </rPh>
    <rPh sb="59" eb="60">
      <t>ウマ</t>
    </rPh>
    <rPh sb="68" eb="70">
      <t>キタイ</t>
    </rPh>
    <rPh sb="77" eb="78">
      <t>ヒサシ</t>
    </rPh>
    <rPh sb="78" eb="79">
      <t>ユキ</t>
    </rPh>
    <rPh sb="79" eb="81">
      <t>ボクジョウ</t>
    </rPh>
    <rPh sb="81" eb="82">
      <t>チョウ</t>
    </rPh>
    <rPh sb="82" eb="83">
      <t>サマ</t>
    </rPh>
    <rPh sb="83" eb="86">
      <t>ショウ</t>
    </rPh>
    <phoneticPr fontId="2"/>
  </si>
  <si>
    <t>今年の隠し玉です。芝・ダート問わず２０００ｍ位までは持ちそう。早期デビューを見越していたが、捻挫で成長を促すとのこと。秋デビューとなりそう。藤沢厩舎で武が乗るかも？</t>
    <rPh sb="0" eb="2">
      <t>コトシ</t>
    </rPh>
    <rPh sb="3" eb="4">
      <t>カク</t>
    </rPh>
    <rPh sb="5" eb="6">
      <t>ダマ</t>
    </rPh>
    <rPh sb="9" eb="10">
      <t>シバ</t>
    </rPh>
    <rPh sb="14" eb="15">
      <t>ト</t>
    </rPh>
    <rPh sb="22" eb="23">
      <t>クライ</t>
    </rPh>
    <rPh sb="26" eb="27">
      <t>モ</t>
    </rPh>
    <rPh sb="31" eb="33">
      <t>ソウキ</t>
    </rPh>
    <rPh sb="38" eb="40">
      <t>ミコ</t>
    </rPh>
    <rPh sb="46" eb="48">
      <t>ネンザ</t>
    </rPh>
    <rPh sb="49" eb="51">
      <t>セイチョウ</t>
    </rPh>
    <rPh sb="52" eb="53">
      <t>ウナガ</t>
    </rPh>
    <rPh sb="59" eb="60">
      <t>アキ</t>
    </rPh>
    <rPh sb="70" eb="72">
      <t>フジサワ</t>
    </rPh>
    <rPh sb="72" eb="74">
      <t>キュウシャ</t>
    </rPh>
    <rPh sb="75" eb="76">
      <t>タケ</t>
    </rPh>
    <rPh sb="77" eb="78">
      <t>ノ</t>
    </rPh>
    <phoneticPr fontId="2"/>
  </si>
  <si>
    <t>ＰＯＧ前には赤本を購入し選択馬を決めるのですが、写真コーナーを利用した事はありませんでした。
その流れをはじめて断ってくれた馬が彼です。周りがキラキラしてました・・・</t>
    <rPh sb="3" eb="4">
      <t>マエ</t>
    </rPh>
    <rPh sb="6" eb="7">
      <t>アカ</t>
    </rPh>
    <rPh sb="7" eb="8">
      <t>ホン</t>
    </rPh>
    <rPh sb="9" eb="11">
      <t>コウニュウ</t>
    </rPh>
    <rPh sb="12" eb="14">
      <t>センタク</t>
    </rPh>
    <rPh sb="14" eb="15">
      <t>ウマ</t>
    </rPh>
    <rPh sb="16" eb="17">
      <t>キ</t>
    </rPh>
    <rPh sb="24" eb="26">
      <t>シャシン</t>
    </rPh>
    <rPh sb="31" eb="33">
      <t>リヨウ</t>
    </rPh>
    <rPh sb="35" eb="36">
      <t>コト</t>
    </rPh>
    <rPh sb="49" eb="50">
      <t>ナガ</t>
    </rPh>
    <rPh sb="56" eb="57">
      <t>タ</t>
    </rPh>
    <rPh sb="62" eb="63">
      <t>ウマ</t>
    </rPh>
    <rPh sb="64" eb="65">
      <t>カレ</t>
    </rPh>
    <rPh sb="68" eb="69">
      <t>マワ</t>
    </rPh>
    <phoneticPr fontId="8"/>
  </si>
  <si>
    <t>藤沢さんの馬という事で指名。昨年のダービー制覇で、ケチャップドバドバ状態となる事を期待。</t>
    <rPh sb="0" eb="2">
      <t>フジサワ</t>
    </rPh>
    <rPh sb="5" eb="6">
      <t>ウマ</t>
    </rPh>
    <rPh sb="9" eb="10">
      <t>コト</t>
    </rPh>
    <rPh sb="11" eb="13">
      <t>シメイ</t>
    </rPh>
    <rPh sb="14" eb="16">
      <t>サクネン</t>
    </rPh>
    <rPh sb="21" eb="23">
      <t>セイハ</t>
    </rPh>
    <rPh sb="34" eb="36">
      <t>ジョウタイ</t>
    </rPh>
    <rPh sb="39" eb="40">
      <t>コト</t>
    </rPh>
    <rPh sb="41" eb="43">
      <t>キタイ</t>
    </rPh>
    <phoneticPr fontId="8"/>
  </si>
  <si>
    <t>この母はもう取らない訳にはいかなくなりました。。。
出走までこぎつけたら走ってくれると思うので、新種牡馬のノヴェリスト共々期待。</t>
    <rPh sb="2" eb="3">
      <t>ハハ</t>
    </rPh>
    <rPh sb="6" eb="7">
      <t>ト</t>
    </rPh>
    <rPh sb="10" eb="11">
      <t>ワケ</t>
    </rPh>
    <rPh sb="26" eb="28">
      <t>シュッソウ</t>
    </rPh>
    <rPh sb="36" eb="37">
      <t>ハシ</t>
    </rPh>
    <rPh sb="43" eb="44">
      <t>オモ</t>
    </rPh>
    <rPh sb="48" eb="49">
      <t>シン</t>
    </rPh>
    <rPh sb="49" eb="50">
      <t>シュ</t>
    </rPh>
    <rPh sb="50" eb="52">
      <t>ボバ</t>
    </rPh>
    <rPh sb="59" eb="61">
      <t>トモドモ</t>
    </rPh>
    <rPh sb="61" eb="63">
      <t>キタイ</t>
    </rPh>
    <phoneticPr fontId="8"/>
  </si>
  <si>
    <t>ここはＰＯ的にも馬券的にもアルアインありがとう枠となります。
ダノンとは相性良いイメージがありませんが、ドバイ母さんの息子ならやってくれるはず。</t>
    <rPh sb="5" eb="6">
      <t>テキ</t>
    </rPh>
    <rPh sb="8" eb="10">
      <t>バケン</t>
    </rPh>
    <rPh sb="10" eb="11">
      <t>テキ</t>
    </rPh>
    <rPh sb="23" eb="24">
      <t>ワク</t>
    </rPh>
    <rPh sb="36" eb="38">
      <t>アイショウ</t>
    </rPh>
    <rPh sb="38" eb="39">
      <t>ヨ</t>
    </rPh>
    <rPh sb="55" eb="56">
      <t>カア</t>
    </rPh>
    <rPh sb="59" eb="61">
      <t>ムスコ</t>
    </rPh>
    <phoneticPr fontId="8"/>
  </si>
  <si>
    <t>今回は牝馬が３頭になってしまいましたが・・順調ならばセーラーエースになれるはず。</t>
    <rPh sb="0" eb="2">
      <t>コンカイ</t>
    </rPh>
    <rPh sb="3" eb="5">
      <t>ヒンバ</t>
    </rPh>
    <rPh sb="7" eb="8">
      <t>トウ</t>
    </rPh>
    <rPh sb="21" eb="23">
      <t>ジュンチョウ</t>
    </rPh>
    <phoneticPr fontId="8"/>
  </si>
  <si>
    <t>昨年は走らずのボブキャッツ。今年は金子オーナーが朝日杯を獲りたいがための購入と聞き、飛びついてみました。
既に連続２着で危ない雰囲気が・・・朝日杯はともかく、アジアエクスプレスを目標に頑張って欲しい。。</t>
    <rPh sb="0" eb="2">
      <t>サクネン</t>
    </rPh>
    <rPh sb="3" eb="4">
      <t>ハシ</t>
    </rPh>
    <rPh sb="14" eb="16">
      <t>コトシ</t>
    </rPh>
    <rPh sb="17" eb="19">
      <t>カネコ</t>
    </rPh>
    <rPh sb="24" eb="26">
      <t>アサヒ</t>
    </rPh>
    <rPh sb="26" eb="27">
      <t>ハイ</t>
    </rPh>
    <rPh sb="28" eb="29">
      <t>ト</t>
    </rPh>
    <rPh sb="36" eb="38">
      <t>コウニュウ</t>
    </rPh>
    <rPh sb="39" eb="40">
      <t>キ</t>
    </rPh>
    <rPh sb="42" eb="43">
      <t>ト</t>
    </rPh>
    <rPh sb="53" eb="54">
      <t>スデ</t>
    </rPh>
    <rPh sb="55" eb="57">
      <t>レンゾク</t>
    </rPh>
    <rPh sb="58" eb="59">
      <t>チャク</t>
    </rPh>
    <rPh sb="60" eb="61">
      <t>アブ</t>
    </rPh>
    <rPh sb="63" eb="66">
      <t>フンイキ</t>
    </rPh>
    <rPh sb="70" eb="72">
      <t>アサヒ</t>
    </rPh>
    <rPh sb="72" eb="73">
      <t>ハイ</t>
    </rPh>
    <rPh sb="89" eb="91">
      <t>モクヒョウ</t>
    </rPh>
    <rPh sb="92" eb="94">
      <t>ガンバ</t>
    </rPh>
    <rPh sb="96" eb="97">
      <t>ホ</t>
    </rPh>
    <phoneticPr fontId="8"/>
  </si>
  <si>
    <t>正直名前の語呂が良くて取りました。エリモエクセルも聞いた事あるなあと思ったら、かなりのご高齢のようで・・</t>
    <rPh sb="0" eb="2">
      <t>ショウジキ</t>
    </rPh>
    <rPh sb="2" eb="4">
      <t>ナマエ</t>
    </rPh>
    <rPh sb="5" eb="7">
      <t>ゴロ</t>
    </rPh>
    <rPh sb="8" eb="9">
      <t>ヨ</t>
    </rPh>
    <rPh sb="11" eb="12">
      <t>ト</t>
    </rPh>
    <rPh sb="25" eb="26">
      <t>キ</t>
    </rPh>
    <rPh sb="28" eb="29">
      <t>コト</t>
    </rPh>
    <rPh sb="34" eb="35">
      <t>オモ</t>
    </rPh>
    <rPh sb="44" eb="46">
      <t>コウレイ</t>
    </rPh>
    <phoneticPr fontId="8"/>
  </si>
  <si>
    <t>ビリーヴ再び。確か３回目の獲得だったと思いましたが、ファリダット以上の活躍を期待。</t>
    <rPh sb="4" eb="5">
      <t>フタタ</t>
    </rPh>
    <rPh sb="7" eb="8">
      <t>タシ</t>
    </rPh>
    <rPh sb="10" eb="12">
      <t>カイメ</t>
    </rPh>
    <rPh sb="13" eb="15">
      <t>カクトク</t>
    </rPh>
    <rPh sb="19" eb="20">
      <t>オモ</t>
    </rPh>
    <rPh sb="32" eb="34">
      <t>イジョウ</t>
    </rPh>
    <rPh sb="35" eb="37">
      <t>カツヤク</t>
    </rPh>
    <rPh sb="38" eb="40">
      <t>キタイ</t>
    </rPh>
    <phoneticPr fontId="8"/>
  </si>
  <si>
    <t>今年は新種牡馬が抱負で、オルフェとカナロアどちらかで迷った末のカナロア産駒。
新馬戦も良い勝ち方で期待せずにはいられません。名前もジョジョ５部に出てきそうで好き。</t>
    <rPh sb="0" eb="2">
      <t>コトシ</t>
    </rPh>
    <rPh sb="3" eb="4">
      <t>シン</t>
    </rPh>
    <rPh sb="4" eb="5">
      <t>シュ</t>
    </rPh>
    <rPh sb="5" eb="7">
      <t>ボバ</t>
    </rPh>
    <rPh sb="8" eb="10">
      <t>ホウフ</t>
    </rPh>
    <rPh sb="26" eb="27">
      <t>マヨ</t>
    </rPh>
    <rPh sb="29" eb="30">
      <t>スエ</t>
    </rPh>
    <rPh sb="35" eb="36">
      <t>サン</t>
    </rPh>
    <rPh sb="36" eb="37">
      <t>ク</t>
    </rPh>
    <rPh sb="39" eb="40">
      <t>シン</t>
    </rPh>
    <rPh sb="40" eb="41">
      <t>ウマ</t>
    </rPh>
    <rPh sb="41" eb="42">
      <t>セン</t>
    </rPh>
    <rPh sb="43" eb="44">
      <t>ヨ</t>
    </rPh>
    <rPh sb="45" eb="46">
      <t>カ</t>
    </rPh>
    <rPh sb="47" eb="48">
      <t>カタ</t>
    </rPh>
    <rPh sb="49" eb="51">
      <t>キタイ</t>
    </rPh>
    <rPh sb="62" eb="64">
      <t>ナマエ</t>
    </rPh>
    <rPh sb="70" eb="71">
      <t>ブ</t>
    </rPh>
    <rPh sb="72" eb="73">
      <t>デ</t>
    </rPh>
    <rPh sb="78" eb="79">
      <t>ス</t>
    </rPh>
    <phoneticPr fontId="8"/>
  </si>
  <si>
    <t>９位でカナロアを選び、ここではオルフェとローズキングダムで迷い、お世話になったローズを選んでみました。
この父で勝ったら嬉しい。。彼もジョジョ５部にいそうなので好きです。</t>
    <rPh sb="1" eb="2">
      <t>イ</t>
    </rPh>
    <rPh sb="8" eb="9">
      <t>エラ</t>
    </rPh>
    <rPh sb="29" eb="30">
      <t>マヨ</t>
    </rPh>
    <rPh sb="33" eb="35">
      <t>セワ</t>
    </rPh>
    <rPh sb="43" eb="44">
      <t>エラ</t>
    </rPh>
    <rPh sb="54" eb="55">
      <t>チチ</t>
    </rPh>
    <rPh sb="56" eb="57">
      <t>カ</t>
    </rPh>
    <rPh sb="60" eb="61">
      <t>ウレ</t>
    </rPh>
    <rPh sb="65" eb="66">
      <t>カレ</t>
    </rPh>
    <rPh sb="72" eb="73">
      <t>ブ</t>
    </rPh>
    <rPh sb="80" eb="81">
      <t>ス</t>
    </rPh>
    <phoneticPr fontId="8"/>
  </si>
  <si>
    <t>名牝の最後の産駒を感謝を込めて1位指名。正直オルフェーブルとの産駒はもっと見たかったくらい楽しみな配合。牝馬G1を総ナメに出来る逸材！</t>
    <rPh sb="0" eb="2">
      <t>メイヒン</t>
    </rPh>
    <rPh sb="3" eb="5">
      <t>サイゴ</t>
    </rPh>
    <rPh sb="6" eb="8">
      <t>サンク</t>
    </rPh>
    <rPh sb="9" eb="11">
      <t>カンシャ</t>
    </rPh>
    <rPh sb="12" eb="13">
      <t>コ</t>
    </rPh>
    <rPh sb="15" eb="17">
      <t>itii</t>
    </rPh>
    <rPh sb="17" eb="19">
      <t>シメイ</t>
    </rPh>
    <rPh sb="20" eb="22">
      <t>ショウジキ</t>
    </rPh>
    <rPh sb="31" eb="33">
      <t>サンク</t>
    </rPh>
    <rPh sb="37" eb="38">
      <t>ミ</t>
    </rPh>
    <rPh sb="45" eb="46">
      <t>タノ</t>
    </rPh>
    <rPh sb="49" eb="51">
      <t>ハイゴウ</t>
    </rPh>
    <rPh sb="52" eb="54">
      <t>ヒンバ</t>
    </rPh>
    <rPh sb="57" eb="58">
      <t>ソウ</t>
    </rPh>
    <rPh sb="61" eb="63">
      <t>デキ</t>
    </rPh>
    <rPh sb="64" eb="66">
      <t>イツザイ</t>
    </rPh>
    <phoneticPr fontId="2"/>
  </si>
  <si>
    <t>名繁殖だと勝手に思い込んでいるツーデイズノーチス。兄も3勝したがザスリーサーティはクラシック主役級の実力の持ち主！ダービーへのレールはすでに用意されている！！</t>
    <rPh sb="0" eb="3">
      <t>meihaンンsyokuンo</t>
    </rPh>
    <rPh sb="5" eb="7">
      <t>カッテ</t>
    </rPh>
    <rPh sb="8" eb="9">
      <t>オモ</t>
    </rPh>
    <rPh sb="10" eb="11">
      <t>コ</t>
    </rPh>
    <rPh sb="25" eb="26">
      <t>アニ</t>
    </rPh>
    <rPh sb="28" eb="29">
      <t>ショウ</t>
    </rPh>
    <rPh sb="46" eb="49">
      <t>シュヤクキュウ</t>
    </rPh>
    <rPh sb="50" eb="52">
      <t>ジツリョク</t>
    </rPh>
    <rPh sb="53" eb="54">
      <t>モ</t>
    </rPh>
    <rPh sb="55" eb="56">
      <t>ヌ</t>
    </rPh>
    <rPh sb="70" eb="72">
      <t>ヨウイ</t>
    </rPh>
    <phoneticPr fontId="2"/>
  </si>
  <si>
    <t>セレクトセールで最高の評価を受けた馬。今シーズンのPOGはこの馬を中心に回ることになる！特別な羽を与えられたスーパーフェザーの飛ぶような走りが競馬ファンを魅了する！！</t>
    <rPh sb="8" eb="10">
      <t>サイコウ</t>
    </rPh>
    <rPh sb="11" eb="13">
      <t>ヒョウカ</t>
    </rPh>
    <rPh sb="14" eb="15">
      <t>ウ</t>
    </rPh>
    <rPh sb="17" eb="18">
      <t>ウマ</t>
    </rPh>
    <rPh sb="19" eb="20">
      <t>コン</t>
    </rPh>
    <rPh sb="31" eb="32">
      <t>ウマ</t>
    </rPh>
    <rPh sb="33" eb="35">
      <t>チュウシン</t>
    </rPh>
    <rPh sb="36" eb="37">
      <t>マワ</t>
    </rPh>
    <rPh sb="44" eb="46">
      <t>トクベツ</t>
    </rPh>
    <rPh sb="47" eb="48">
      <t>ハネ</t>
    </rPh>
    <rPh sb="49" eb="50">
      <t>アタ</t>
    </rPh>
    <rPh sb="63" eb="64">
      <t>ト</t>
    </rPh>
    <rPh sb="68" eb="69">
      <t>ハシ</t>
    </rPh>
    <rPh sb="71" eb="73">
      <t>ケイバ</t>
    </rPh>
    <rPh sb="77" eb="79">
      <t>ミリョウ</t>
    </rPh>
    <phoneticPr fontId="2"/>
  </si>
  <si>
    <t>早いデビューが期待できる上に、牧場での評価も高い。池江先生もクラシックに行けるレベルの実力を持っていると評価。夏のデビューから来年のクラシックを狙う！</t>
    <rPh sb="0" eb="6">
      <t>ハヤイデby</t>
    </rPh>
    <rPh sb="7" eb="9">
      <t>キタイ</t>
    </rPh>
    <rPh sb="12" eb="13">
      <t>ウエ</t>
    </rPh>
    <rPh sb="15" eb="17">
      <t>ボクジョウ</t>
    </rPh>
    <rPh sb="19" eb="21">
      <t>ヒョウカ</t>
    </rPh>
    <rPh sb="22" eb="23">
      <t>タカ</t>
    </rPh>
    <rPh sb="25" eb="29">
      <t>イケエセンセイ</t>
    </rPh>
    <rPh sb="36" eb="37">
      <t>イ</t>
    </rPh>
    <rPh sb="43" eb="45">
      <t>ジツリョク</t>
    </rPh>
    <rPh sb="46" eb="47">
      <t>モ</t>
    </rPh>
    <rPh sb="52" eb="54">
      <t>ヒョウカ</t>
    </rPh>
    <rPh sb="55" eb="56">
      <t>ナツ</t>
    </rPh>
    <rPh sb="63" eb="65">
      <t>ライネン</t>
    </rPh>
    <rPh sb="72" eb="73">
      <t>ネラ</t>
    </rPh>
    <phoneticPr fontId="2"/>
  </si>
  <si>
    <t>小顔のイケメンというエストスペリオル。さらに運動神経がいいとくれば、競馬界の内村航平のイメージ。気合十分の堀厩舎だし、さらっと重賞を勝ってくるでしょう。</t>
    <rPh sb="0" eb="2">
      <t>コガオ</t>
    </rPh>
    <rPh sb="22" eb="26">
      <t>ウンドウシンケイ</t>
    </rPh>
    <rPh sb="34" eb="37">
      <t>ケイバカイ</t>
    </rPh>
    <rPh sb="38" eb="42">
      <t>ウチムラコウヘ</t>
    </rPh>
    <rPh sb="48" eb="52">
      <t>キアイジュウブン</t>
    </rPh>
    <rPh sb="53" eb="56">
      <t>ホリキュウシャ</t>
    </rPh>
    <rPh sb="63" eb="65">
      <t>ジュウショウ</t>
    </rPh>
    <rPh sb="66" eb="67">
      <t>カ</t>
    </rPh>
    <phoneticPr fontId="2"/>
  </si>
  <si>
    <t>初年度のFrankel産駒を見ると、血が薄い馬がいいイメージ。しかし、モトカもSadler's Wells3x4でちょっと濃い?でも、Northern Dancer4x5x5はソウルと同じ。イケる気がするー！</t>
    <rPh sb="0" eb="3">
      <t>ショネンド</t>
    </rPh>
    <rPh sb="11" eb="13">
      <t>サンク</t>
    </rPh>
    <rPh sb="14" eb="15">
      <t>ミ</t>
    </rPh>
    <rPh sb="18" eb="19">
      <t>チ</t>
    </rPh>
    <rPh sb="20" eb="21">
      <t>ウス</t>
    </rPh>
    <rPh sb="22" eb="23">
      <t>ウマ</t>
    </rPh>
    <rPh sb="61" eb="62">
      <t>コ</t>
    </rPh>
    <rPh sb="92" eb="93">
      <t>オナ</t>
    </rPh>
    <rPh sb="98" eb="99">
      <t>キ</t>
    </rPh>
    <phoneticPr fontId="2"/>
  </si>
  <si>
    <t>各紙で評価の高い馬。新潟デビューが有力で、まずは新潟2歳から2歳女王。そしてクラシックへ。今年の稼ぎ頭！黒い馬体のハーツ産駒。リスグラシューくらいは走るでしょ！！</t>
    <rPh sb="0" eb="2">
      <t>カクシ</t>
    </rPh>
    <rPh sb="3" eb="9">
      <t>ヒョウカン</t>
    </rPh>
    <rPh sb="10" eb="12">
      <t>ニイガタ</t>
    </rPh>
    <rPh sb="17" eb="19">
      <t>ユウリョク</t>
    </rPh>
    <rPh sb="24" eb="26">
      <t>ニイガタ</t>
    </rPh>
    <rPh sb="27" eb="28">
      <t>サイ</t>
    </rPh>
    <rPh sb="31" eb="34">
      <t>サイジョウオウ</t>
    </rPh>
    <rPh sb="45" eb="47">
      <t>コトシ</t>
    </rPh>
    <rPh sb="48" eb="49">
      <t>カセ</t>
    </rPh>
    <rPh sb="52" eb="53">
      <t>クロ</t>
    </rPh>
    <rPh sb="54" eb="56">
      <t>バタイ</t>
    </rPh>
    <rPh sb="60" eb="62">
      <t>サンク</t>
    </rPh>
    <rPh sb="74" eb="75">
      <t>ハシ</t>
    </rPh>
    <phoneticPr fontId="2"/>
  </si>
  <si>
    <t>こちらは小倉狙いのリードオフマン。小倉2歳Sはほぼ勝てる計算で、朝日杯も視界にとらえている。2歳戦だけではなく、NHKマイルCまで楽しめると思って指名！</t>
    <rPh sb="4" eb="7">
      <t>コクラネラ</t>
    </rPh>
    <rPh sb="17" eb="19">
      <t>コクラ</t>
    </rPh>
    <rPh sb="20" eb="21">
      <t>サイ</t>
    </rPh>
    <rPh sb="25" eb="26">
      <t>カ</t>
    </rPh>
    <rPh sb="28" eb="30">
      <t>ケイサン</t>
    </rPh>
    <rPh sb="32" eb="35">
      <t>アサヒハイ</t>
    </rPh>
    <rPh sb="36" eb="38">
      <t>シカイ</t>
    </rPh>
    <rPh sb="47" eb="48">
      <t>サイ</t>
    </rPh>
    <rPh sb="48" eb="49">
      <t>セン</t>
    </rPh>
    <rPh sb="65" eb="66">
      <t>タノ</t>
    </rPh>
    <rPh sb="70" eb="71">
      <t>オモ</t>
    </rPh>
    <rPh sb="73" eb="75">
      <t>シメイ</t>
    </rPh>
    <phoneticPr fontId="2"/>
  </si>
  <si>
    <t>あまり情報のない馬だったが、バレリオの走りを見たある調教師が、自厩舎の馬を同じ新馬戦で使いたくないと言ったとか。芦毛のステイ産駒にかなりの大物感を感じてしまった。</t>
    <rPh sb="3" eb="5">
      <t>ジョウホウ</t>
    </rPh>
    <rPh sb="8" eb="9">
      <t>ウマ</t>
    </rPh>
    <rPh sb="19" eb="20">
      <t>ハシ</t>
    </rPh>
    <rPh sb="22" eb="23">
      <t>ミ</t>
    </rPh>
    <rPh sb="26" eb="29">
      <t>チョウキョウシ</t>
    </rPh>
    <rPh sb="31" eb="34">
      <t>ジキュウシャ</t>
    </rPh>
    <rPh sb="35" eb="36">
      <t>ウマ</t>
    </rPh>
    <rPh sb="37" eb="38">
      <t>オナ</t>
    </rPh>
    <rPh sb="39" eb="42">
      <t>シンバセン</t>
    </rPh>
    <rPh sb="43" eb="44">
      <t>ツカ</t>
    </rPh>
    <rPh sb="50" eb="51">
      <t>イ</t>
    </rPh>
    <rPh sb="56" eb="58">
      <t>アシゲ</t>
    </rPh>
    <rPh sb="62" eb="64">
      <t>サンク</t>
    </rPh>
    <rPh sb="69" eb="72">
      <t>オオモノカン</t>
    </rPh>
    <rPh sb="73" eb="74">
      <t>カン</t>
    </rPh>
    <phoneticPr fontId="2"/>
  </si>
  <si>
    <t>ビワハイジの血を継いだ母の産駒は、父は違うが皆勝ち上がっており、相手を選ばない。新種牡馬だがエイシンフラッシュも面白い。一発の期待を込め、姉も出走したオークスを狙う！</t>
    <rPh sb="6" eb="7">
      <t>チ</t>
    </rPh>
    <rPh sb="8" eb="9">
      <t>ツ</t>
    </rPh>
    <rPh sb="11" eb="12">
      <t>ハハ</t>
    </rPh>
    <rPh sb="13" eb="15">
      <t>サンク</t>
    </rPh>
    <rPh sb="15" eb="16">
      <t>aンetatiha</t>
    </rPh>
    <rPh sb="17" eb="18">
      <t>チチ</t>
    </rPh>
    <rPh sb="19" eb="20">
      <t>チガ</t>
    </rPh>
    <rPh sb="22" eb="23">
      <t>ミナ</t>
    </rPh>
    <rPh sb="23" eb="24">
      <t>カ</t>
    </rPh>
    <rPh sb="25" eb="26">
      <t>ア</t>
    </rPh>
    <rPh sb="32" eb="34">
      <t>アイテ</t>
    </rPh>
    <rPh sb="35" eb="36">
      <t>エラ</t>
    </rPh>
    <rPh sb="40" eb="44">
      <t>シンシュボ</t>
    </rPh>
    <rPh sb="56" eb="58">
      <t>オモシロ</t>
    </rPh>
    <rPh sb="60" eb="62">
      <t>イッパツ</t>
    </rPh>
    <rPh sb="63" eb="65">
      <t>キタイ</t>
    </rPh>
    <rPh sb="66" eb="67">
      <t>コ</t>
    </rPh>
    <rPh sb="69" eb="70">
      <t>アネ</t>
    </rPh>
    <rPh sb="71" eb="73">
      <t>シュッソウ</t>
    </rPh>
    <rPh sb="80" eb="81">
      <t>ネラ</t>
    </rPh>
    <phoneticPr fontId="2"/>
  </si>
  <si>
    <t>毎年必ず指名するエリモピクシーの仔です。今年は久しぶりに牡馬なので期待しています。</t>
    <rPh sb="0" eb="2">
      <t>マイトシ</t>
    </rPh>
    <rPh sb="2" eb="3">
      <t>カナラ</t>
    </rPh>
    <rPh sb="4" eb="6">
      <t>シメイ</t>
    </rPh>
    <rPh sb="16" eb="17">
      <t>コ</t>
    </rPh>
    <rPh sb="20" eb="22">
      <t>コトシ</t>
    </rPh>
    <rPh sb="23" eb="24">
      <t>ヒサ</t>
    </rPh>
    <rPh sb="28" eb="30">
      <t>ボバ</t>
    </rPh>
    <rPh sb="33" eb="35">
      <t>キタイ</t>
    </rPh>
    <phoneticPr fontId="2"/>
  </si>
  <si>
    <t>ファレノプシスの仔だったので指名したのですが、ファレノプシスが亡くなったんですね。お母さんの分まで頑張ってほしいですね。</t>
    <rPh sb="8" eb="9">
      <t>コ</t>
    </rPh>
    <rPh sb="14" eb="16">
      <t>シメイ</t>
    </rPh>
    <rPh sb="31" eb="32">
      <t>ナ</t>
    </rPh>
    <rPh sb="42" eb="43">
      <t>カア</t>
    </rPh>
    <rPh sb="46" eb="47">
      <t>ブン</t>
    </rPh>
    <rPh sb="49" eb="51">
      <t>ガンバ</t>
    </rPh>
    <phoneticPr fontId="2"/>
  </si>
  <si>
    <t>ラブリーデイの全弟です。ラブリーデイは期間内のG１、NHKマイル以外全て出走しました。弟もがんばれ。</t>
    <rPh sb="7" eb="9">
      <t>ゼンテイ</t>
    </rPh>
    <rPh sb="19" eb="22">
      <t>キカンナイ</t>
    </rPh>
    <rPh sb="32" eb="34">
      <t>イガイ</t>
    </rPh>
    <rPh sb="34" eb="35">
      <t>スベ</t>
    </rPh>
    <rPh sb="36" eb="38">
      <t>シュッソウ</t>
    </rPh>
    <rPh sb="43" eb="44">
      <t>オトウト</t>
    </rPh>
    <phoneticPr fontId="2"/>
  </si>
  <si>
    <t>最近になってノド鳴りがひどいとｔの情報が・・・。手術をせずに様子を見るとの事。心配です。</t>
    <rPh sb="0" eb="2">
      <t>サイキン</t>
    </rPh>
    <rPh sb="8" eb="9">
      <t>ナ</t>
    </rPh>
    <rPh sb="17" eb="19">
      <t>ジョウホウ</t>
    </rPh>
    <rPh sb="24" eb="26">
      <t>シュジュツ</t>
    </rPh>
    <rPh sb="30" eb="32">
      <t>ヨウス</t>
    </rPh>
    <rPh sb="33" eb="34">
      <t>ミ</t>
    </rPh>
    <rPh sb="37" eb="38">
      <t>コト</t>
    </rPh>
    <rPh sb="39" eb="41">
      <t>シンパイ</t>
    </rPh>
    <phoneticPr fontId="2"/>
  </si>
  <si>
    <t>登録されている勝負服が大好きだったカネツクロスと同じだったので指名しました。期待しています。</t>
    <rPh sb="0" eb="2">
      <t>トウロク</t>
    </rPh>
    <rPh sb="7" eb="9">
      <t>ショウブ</t>
    </rPh>
    <rPh sb="9" eb="10">
      <t>フク</t>
    </rPh>
    <rPh sb="11" eb="13">
      <t>ダイス</t>
    </rPh>
    <rPh sb="24" eb="25">
      <t>オナ</t>
    </rPh>
    <rPh sb="31" eb="33">
      <t>シメイ</t>
    </rPh>
    <rPh sb="38" eb="40">
      <t>キタイ</t>
    </rPh>
    <phoneticPr fontId="2"/>
  </si>
  <si>
    <t>ロードの冠名のついた馬がダービーを勝ったらいいなぁと思って指名。</t>
    <rPh sb="4" eb="5">
      <t>カンムリ</t>
    </rPh>
    <rPh sb="5" eb="6">
      <t>メイ</t>
    </rPh>
    <rPh sb="10" eb="11">
      <t>ウマ</t>
    </rPh>
    <rPh sb="17" eb="18">
      <t>カ</t>
    </rPh>
    <rPh sb="26" eb="27">
      <t>オモ</t>
    </rPh>
    <rPh sb="29" eb="31">
      <t>シメイ</t>
    </rPh>
    <phoneticPr fontId="2"/>
  </si>
  <si>
    <t>母データの産駒ってもう少し走ってるイメージがあったんですが・・・でも期待。</t>
    <rPh sb="0" eb="1">
      <t>ハハ</t>
    </rPh>
    <rPh sb="5" eb="7">
      <t>サンク</t>
    </rPh>
    <rPh sb="11" eb="12">
      <t>スコ</t>
    </rPh>
    <rPh sb="13" eb="14">
      <t>ハシ</t>
    </rPh>
    <rPh sb="34" eb="36">
      <t>キタイ</t>
    </rPh>
    <phoneticPr fontId="2"/>
  </si>
  <si>
    <t>アドマイヤラクティの全弟だったのをつい最近知りました。アドマイヤラクティ大好きでした。兄の分も頑張れ！</t>
    <rPh sb="10" eb="12">
      <t>ゼンテイ</t>
    </rPh>
    <rPh sb="19" eb="21">
      <t>サイキン</t>
    </rPh>
    <rPh sb="21" eb="22">
      <t>シ</t>
    </rPh>
    <rPh sb="36" eb="38">
      <t>ダイス</t>
    </rPh>
    <rPh sb="43" eb="44">
      <t>アニ</t>
    </rPh>
    <rPh sb="45" eb="46">
      <t>ブン</t>
    </rPh>
    <rPh sb="47" eb="49">
      <t>ガンバ</t>
    </rPh>
    <phoneticPr fontId="2"/>
  </si>
  <si>
    <t>なんとなく走ってくれそうな気がしたので指名しました。ほんと、なんとなくです。</t>
    <rPh sb="5" eb="6">
      <t>ハシ</t>
    </rPh>
    <rPh sb="13" eb="14">
      <t>キ</t>
    </rPh>
    <rPh sb="19" eb="21">
      <t>シメイ</t>
    </rPh>
    <phoneticPr fontId="2"/>
  </si>
  <si>
    <t>早速デビューしてくれたのですが、１８頭立てのブービー。期間内に何とか１勝してほしいです。</t>
    <rPh sb="0" eb="2">
      <t>サッソク</t>
    </rPh>
    <rPh sb="18" eb="19">
      <t>トウ</t>
    </rPh>
    <rPh sb="19" eb="20">
      <t>ダ</t>
    </rPh>
    <rPh sb="27" eb="30">
      <t>キカンナイ</t>
    </rPh>
    <rPh sb="31" eb="32">
      <t>ナン</t>
    </rPh>
    <rPh sb="35" eb="36">
      <t>ショウ</t>
    </rPh>
    <phoneticPr fontId="2"/>
  </si>
  <si>
    <t>http://blood-fream-pog.blog.jp/archives/1066813199.html</t>
  </si>
  <si>
    <t>昨年のドラ一を今年度も確保。怪我がなければの思いですが、条件は昨年同様なので必ず走ってくると思っています。</t>
  </si>
  <si>
    <t>今年からルール変更で、確保が難しいなと思っていた2位指名は、ドラ一の保険で堀厩舎から。ディープ確保だけは決めてました。</t>
  </si>
  <si>
    <t>キンカメ産駒は予定通り不人気も3位で確保は関心の表れ、仕上がりも早く素質もありそうな馬。</t>
  </si>
  <si>
    <t>思ったより人気がある印象。ピンと来た第一印象での選択。頑張れ！</t>
  </si>
  <si>
    <t>一見重い血統構成も、ロードカナロアの産駒の中では一番かなと思った馬。</t>
  </si>
  <si>
    <t>オルフェ産駒の即戦力として確保も大敗…成長力に期待。</t>
  </si>
  <si>
    <t>堅実に走ったウインマーレライの下でディープ産駒。コンスタントな賞金稼ぎを期待。</t>
  </si>
  <si>
    <t>ルーラー産駒はディープのめぼしいのが居なくなったこの辺で確保を予定していた。一頭入れたので予定通り。こちらもコンスタントな活躍を。</t>
  </si>
  <si>
    <t>ディープの残りカス。それでもディープ産駒で藤原厩舎なら期待。</t>
  </si>
  <si>
    <t>フォイヤーヴェルクはずっこけたが未勝利勝ち、昨年は２勝、今年はそれ以上を期待。</t>
  </si>
  <si>
    <t> 母は米G1馬、ディープ産駒で、間違いない、はず。</t>
  </si>
  <si>
    <t> 大崩のない血統だと思います。本にも載ってなかったですし、今季情報少ないですが、逆に。</t>
  </si>
  <si>
    <t> いとこにアドミラブル。フランツという名前で若干選んだかも。</t>
  </si>
  <si>
    <t> 上が走ってますし、結構期待してます。今年牝馬が選択少ないので、少数精鋭になれば。</t>
  </si>
  <si>
    <t> ディープ産駒が多くなってしまいましたが、、、父がディープでのこの産駒は期待してます。</t>
  </si>
  <si>
    <t> 迷いましたが、スノーフェアリーの弟なので、そこにひかれてしまいました。</t>
  </si>
  <si>
    <t> グランデッツァとってたので、この産駒は好きで入れました。</t>
  </si>
  <si>
    <t> お世話になったオルフェーヴルの産駒から。血統は詳しくないですが、この配合は悪くないみたいで選んでみました。</t>
  </si>
  <si>
    <t> 見慣れた母親ですね。ブリランテがいたからでしょう。再来を。</t>
  </si>
  <si>
    <t> オルフェの第一産駒なの知ってましたか。大丈夫！</t>
  </si>
  <si>
    <t>POG初心者の僕でも感じるこの黄金配合。多少濃い配合のようで体質面が気になりますが、走れば間違いなく王者の器あり。</t>
  </si>
  <si>
    <t>僕の大好きな❤️ゴールドシップと同じ配合。宝塚記念で単勝7万円をすっ飛ばした借りをこの馬で取り返したいと思います。あれ以来馬券が呪われているように外れているもので・・・</t>
  </si>
  <si>
    <t>朝日杯狙ってます。昔、サガフロンティアってゲームやったなぁ。。。</t>
  </si>
  <si>
    <t>う〜ん。この躍動感のある名前！！！</t>
  </si>
  <si>
    <t>なんとなーく、武豊が乗っていい成績が出そうな気がして夜も眠れなくなりました。</t>
  </si>
  <si>
    <t>私のPOG馬で1番の切込隊長。勝って縁起よく初めてのPOGを盛り上げて！！</t>
  </si>
  <si>
    <t>オルフェの配合はまだ未知数ですが、期待値で言ったらディープ並の好成績を期待してます。</t>
  </si>
  <si>
    <t>僕のオークス本命です。走る前ですが、樫の女王の香りがぷんぷんします。</t>
  </si>
  <si>
    <t>ダートに強そうな配合ですよね。POGポイントの底上げに貢献してもらいたいです。</t>
  </si>
  <si>
    <t>白い妖精です。めちゃくちゃ可愛いので一目惚れで選びました。僕が馬なら確実にナンパしてます。</t>
  </si>
  <si>
    <t>期待度ナンバーワン！こいつが走れば激熱！！</t>
    <rPh sb="0" eb="3">
      <t>キタイド</t>
    </rPh>
    <rPh sb="14" eb="15">
      <t>ハシ</t>
    </rPh>
    <rPh sb="17" eb="18">
      <t>ゲキ</t>
    </rPh>
    <rPh sb="18" eb="19">
      <t>アツ</t>
    </rPh>
    <phoneticPr fontId="3"/>
  </si>
  <si>
    <t>今年はコケるな、18冠ベビー！？</t>
    <rPh sb="0" eb="2">
      <t>コトシ</t>
    </rPh>
    <rPh sb="10" eb="11">
      <t>カン</t>
    </rPh>
    <phoneticPr fontId="3"/>
  </si>
  <si>
    <t>シンハラージャに続け！</t>
    <rPh sb="8" eb="9">
      <t>ツヅ</t>
    </rPh>
    <phoneticPr fontId="3"/>
  </si>
  <si>
    <t>バンドは終わったがお前はこれからだ！</t>
    <rPh sb="4" eb="5">
      <t>オ</t>
    </rPh>
    <rPh sb="10" eb="11">
      <t>マエ</t>
    </rPh>
    <phoneticPr fontId="3"/>
  </si>
  <si>
    <t>オルフェーブル最後の妹！？そうなんだ・・・</t>
    <rPh sb="7" eb="9">
      <t>サイゴ</t>
    </rPh>
    <rPh sb="10" eb="11">
      <t>イモウト</t>
    </rPh>
    <phoneticPr fontId="3"/>
  </si>
  <si>
    <t>青本の巻頭カラーで目立ってましたね～頼むよ！</t>
    <rPh sb="0" eb="1">
      <t>アオ</t>
    </rPh>
    <rPh sb="1" eb="2">
      <t>ボン</t>
    </rPh>
    <rPh sb="3" eb="5">
      <t>カントウ</t>
    </rPh>
    <rPh sb="9" eb="11">
      <t>メダ</t>
    </rPh>
    <rPh sb="18" eb="19">
      <t>タノ</t>
    </rPh>
    <phoneticPr fontId="3"/>
  </si>
  <si>
    <t>別に！</t>
    <rPh sb="0" eb="1">
      <t>ベツ</t>
    </rPh>
    <phoneticPr fontId="3"/>
  </si>
  <si>
    <t>次回予告！見えない力発動！！</t>
    <rPh sb="0" eb="2">
      <t>ジカイ</t>
    </rPh>
    <rPh sb="2" eb="4">
      <t>ヨコク</t>
    </rPh>
    <rPh sb="5" eb="6">
      <t>ミ</t>
    </rPh>
    <rPh sb="9" eb="10">
      <t>チカラ</t>
    </rPh>
    <rPh sb="10" eb="12">
      <t>ハツドウ</t>
    </rPh>
    <phoneticPr fontId="3"/>
  </si>
  <si>
    <t>お願い！出走してね！</t>
    <rPh sb="1" eb="2">
      <t>ネガ</t>
    </rPh>
    <rPh sb="4" eb="6">
      <t>シュッソウ</t>
    </rPh>
    <phoneticPr fontId="3"/>
  </si>
  <si>
    <t>内緒ですがこれを書くまでセンチュリオだと思ってました！</t>
    <rPh sb="0" eb="2">
      <t>ナイショ</t>
    </rPh>
    <rPh sb="8" eb="9">
      <t>カ</t>
    </rPh>
    <rPh sb="20" eb="21">
      <t>オモ</t>
    </rPh>
    <phoneticPr fontId="3"/>
  </si>
  <si>
    <t>別に…</t>
    <rPh sb="0" eb="1">
      <t>ベツ</t>
    </rPh>
    <phoneticPr fontId="4"/>
  </si>
  <si>
    <t>今年のむぎ1番馬。こないだ角居厩舎に無事入厩し、調教めちゃめちゃ時計出すぎってくらい動いているよ。すでに化物ｸﾗｽの評価をいただいている。目標はﾀﾞｰﾋﾞｰのみ。</t>
    <rPh sb="0" eb="2">
      <t>コトシ</t>
    </rPh>
    <rPh sb="6" eb="7">
      <t>バン</t>
    </rPh>
    <rPh sb="7" eb="8">
      <t>ウマ</t>
    </rPh>
    <rPh sb="13" eb="15">
      <t>スミイ</t>
    </rPh>
    <rPh sb="15" eb="17">
      <t>キュウシャ</t>
    </rPh>
    <rPh sb="18" eb="20">
      <t>ブジ</t>
    </rPh>
    <rPh sb="20" eb="22">
      <t>ニュウキュウ</t>
    </rPh>
    <rPh sb="24" eb="26">
      <t>チョウキョウ</t>
    </rPh>
    <rPh sb="32" eb="34">
      <t>トケイ</t>
    </rPh>
    <rPh sb="34" eb="35">
      <t>デ</t>
    </rPh>
    <rPh sb="42" eb="43">
      <t>ウゴ</t>
    </rPh>
    <rPh sb="52" eb="54">
      <t>バケモノ</t>
    </rPh>
    <rPh sb="58" eb="60">
      <t>ヒョウカ</t>
    </rPh>
    <rPh sb="69" eb="71">
      <t>モクヒョウ</t>
    </rPh>
    <phoneticPr fontId="2"/>
  </si>
  <si>
    <t>兄にﾏｳﾝﾄﾛﾌﾞｿﾝ。ﾄﾞﾗﾌﾄ時点でﾉｰｻﾞﾝFの誰かが「90％走る」と言ってたし、金子だし、音無厩舎だし、6月阪神最終週ﾃﾞﾑｰﾛでﾃﾞﾋﾞｭｰ決まってたし。いざﾃﾞﾋﾞｭｰ迎えて4番人気6着って…。POGって難しいね。</t>
    <rPh sb="0" eb="1">
      <t>アニ</t>
    </rPh>
    <rPh sb="17" eb="19">
      <t>ジテン</t>
    </rPh>
    <rPh sb="27" eb="28">
      <t>ダレ</t>
    </rPh>
    <rPh sb="34" eb="35">
      <t>ハシ</t>
    </rPh>
    <rPh sb="38" eb="39">
      <t>イ</t>
    </rPh>
    <rPh sb="44" eb="46">
      <t>カネコ</t>
    </rPh>
    <rPh sb="49" eb="51">
      <t>オトナ</t>
    </rPh>
    <rPh sb="51" eb="53">
      <t>キュウシャ</t>
    </rPh>
    <rPh sb="57" eb="58">
      <t>ガツ</t>
    </rPh>
    <rPh sb="58" eb="60">
      <t>ハンシン</t>
    </rPh>
    <rPh sb="60" eb="62">
      <t>サイシュウ</t>
    </rPh>
    <rPh sb="62" eb="63">
      <t>シュウ</t>
    </rPh>
    <rPh sb="75" eb="76">
      <t>キ</t>
    </rPh>
    <rPh sb="90" eb="91">
      <t>ムカ</t>
    </rPh>
    <rPh sb="94" eb="95">
      <t>バン</t>
    </rPh>
    <rPh sb="95" eb="97">
      <t>ニンキ</t>
    </rPh>
    <rPh sb="98" eb="99">
      <t>チャク</t>
    </rPh>
    <rPh sb="108" eb="109">
      <t>ムズカ</t>
    </rPh>
    <phoneticPr fontId="2"/>
  </si>
  <si>
    <t>ﾉｰｻﾞﾝF・友道・金子。調教も動いてるし走る予感しかしない。だがしかし、うちのドライチﾀﾞｰﾋﾞｰ馬と同じレースでﾃﾞﾋﾞｭｰとのこと。今年の伝説の新馬戦はこのレースか。</t>
    <rPh sb="7" eb="8">
      <t>トモ</t>
    </rPh>
    <rPh sb="8" eb="9">
      <t>ミチ</t>
    </rPh>
    <rPh sb="10" eb="12">
      <t>カネコ</t>
    </rPh>
    <rPh sb="13" eb="15">
      <t>チョウキョウ</t>
    </rPh>
    <rPh sb="16" eb="17">
      <t>ウゴ</t>
    </rPh>
    <rPh sb="21" eb="22">
      <t>ハシ</t>
    </rPh>
    <rPh sb="23" eb="25">
      <t>ヨカン</t>
    </rPh>
    <rPh sb="50" eb="51">
      <t>ウマ</t>
    </rPh>
    <rPh sb="52" eb="53">
      <t>オナ</t>
    </rPh>
    <rPh sb="69" eb="71">
      <t>コトシ</t>
    </rPh>
    <rPh sb="72" eb="74">
      <t>デンセツ</t>
    </rPh>
    <rPh sb="75" eb="77">
      <t>シンバ</t>
    </rPh>
    <rPh sb="77" eb="78">
      <t>セン</t>
    </rPh>
    <phoneticPr fontId="2"/>
  </si>
  <si>
    <t>一昨年のドラ1と同じ母ゴールデンドッグエー。オルフェーヴル産駒の牝馬ではかなり評判馬だったし期待してるけど、現時点で全然走ってないオルフェーヴル産駒自体に若干不安が…。まあこれからってことでクラシックに間に合えば。</t>
    <rPh sb="0" eb="3">
      <t>オトトシ</t>
    </rPh>
    <rPh sb="8" eb="9">
      <t>オナ</t>
    </rPh>
    <rPh sb="10" eb="11">
      <t>ハハ</t>
    </rPh>
    <rPh sb="29" eb="31">
      <t>サンク</t>
    </rPh>
    <rPh sb="32" eb="34">
      <t>ヒンバ</t>
    </rPh>
    <rPh sb="39" eb="41">
      <t>ヒョウバン</t>
    </rPh>
    <rPh sb="41" eb="42">
      <t>バ</t>
    </rPh>
    <rPh sb="46" eb="48">
      <t>キタイ</t>
    </rPh>
    <rPh sb="54" eb="57">
      <t>ゲンジテン</t>
    </rPh>
    <rPh sb="58" eb="60">
      <t>ゼンゼン</t>
    </rPh>
    <rPh sb="60" eb="61">
      <t>ハシ</t>
    </rPh>
    <rPh sb="72" eb="74">
      <t>サンク</t>
    </rPh>
    <rPh sb="74" eb="76">
      <t>ジタイ</t>
    </rPh>
    <rPh sb="77" eb="79">
      <t>ジャッカン</t>
    </rPh>
    <rPh sb="79" eb="81">
      <t>フアン</t>
    </rPh>
    <rPh sb="101" eb="102">
      <t>マ</t>
    </rPh>
    <rPh sb="103" eb="104">
      <t>ア</t>
    </rPh>
    <phoneticPr fontId="2"/>
  </si>
  <si>
    <t>吉田勝己氏いわく「ﾉｰｻﾞﾝFでのﾊｰﾂｸﾗｲ牝馬のｴｰｽ」とのこと。木村厩舎ってのが結構不安。ﾌﾛｰﾚｽﾏｼﾞｯｸで痛い目みてるし。</t>
    <rPh sb="0" eb="2">
      <t>ヨシダ</t>
    </rPh>
    <rPh sb="2" eb="5">
      <t>カツミシ</t>
    </rPh>
    <rPh sb="22" eb="25">
      <t>ヒンバノ</t>
    </rPh>
    <rPh sb="35" eb="37">
      <t>キムラ</t>
    </rPh>
    <rPh sb="38" eb="40">
      <t>ッテ</t>
    </rPh>
    <rPh sb="42" eb="44">
      <t>ケッコウ</t>
    </rPh>
    <rPh sb="44" eb="46">
      <t>フアン</t>
    </rPh>
    <rPh sb="46" eb="47">
      <t>。</t>
    </rPh>
    <rPh sb="59" eb="60">
      <t>イタ</t>
    </rPh>
    <rPh sb="61" eb="62">
      <t>メ</t>
    </rPh>
    <phoneticPr fontId="2"/>
  </si>
  <si>
    <t>一昨年まで連続で母ディアデラノビアを指名。やっとドレッドノータスで当りを引けたけど去年は指名ができなかったので、今年はリベンジ。一昨年以上の結果を期待。</t>
    <rPh sb="0" eb="3">
      <t>オトトシ</t>
    </rPh>
    <rPh sb="5" eb="7">
      <t>レンゾク</t>
    </rPh>
    <rPh sb="8" eb="9">
      <t>ハハ</t>
    </rPh>
    <rPh sb="18" eb="20">
      <t>シメイ</t>
    </rPh>
    <rPh sb="33" eb="34">
      <t>アタ</t>
    </rPh>
    <rPh sb="36" eb="37">
      <t>ヒ</t>
    </rPh>
    <rPh sb="41" eb="43">
      <t>キョネン</t>
    </rPh>
    <rPh sb="44" eb="46">
      <t>シメイ</t>
    </rPh>
    <rPh sb="56" eb="58">
      <t>コトシ</t>
    </rPh>
    <rPh sb="64" eb="67">
      <t>オトトシ</t>
    </rPh>
    <rPh sb="67" eb="69">
      <t>イジョウ</t>
    </rPh>
    <rPh sb="70" eb="72">
      <t>ケッカ</t>
    </rPh>
    <rPh sb="73" eb="75">
      <t>キタイ</t>
    </rPh>
    <phoneticPr fontId="2"/>
  </si>
  <si>
    <t>社台Fの人が「心配能力が相当高い」って。菊沢厩舎ってのだけがチョイ不安。</t>
    <rPh sb="0" eb="2">
      <t>シャダイ</t>
    </rPh>
    <rPh sb="4" eb="5">
      <t>ヒト</t>
    </rPh>
    <rPh sb="7" eb="9">
      <t>シンパイ</t>
    </rPh>
    <rPh sb="9" eb="11">
      <t>ノウリョク</t>
    </rPh>
    <rPh sb="12" eb="14">
      <t>ソウトウ</t>
    </rPh>
    <rPh sb="14" eb="15">
      <t>タカ</t>
    </rPh>
    <rPh sb="20" eb="22">
      <t>キクザワ</t>
    </rPh>
    <rPh sb="22" eb="24">
      <t>キュウシャ</t>
    </rPh>
    <rPh sb="33" eb="35">
      <t>フアン</t>
    </rPh>
    <phoneticPr fontId="2"/>
  </si>
  <si>
    <t>母を何年か前のPOGで指名していた。母はデビュー戦圧勝。その後鼻出血だかで引退してしまったのが悔しかったのを覚えています。ﾉｰｻﾞﾝFだし結構評判良いので指名してみた。　…と思ったらまた木村厩舎かよー</t>
    <rPh sb="0" eb="1">
      <t>ハハ</t>
    </rPh>
    <rPh sb="2" eb="4">
      <t>ナンネン</t>
    </rPh>
    <rPh sb="5" eb="6">
      <t>マエ</t>
    </rPh>
    <rPh sb="11" eb="13">
      <t>シメイ</t>
    </rPh>
    <rPh sb="18" eb="19">
      <t>ハハ</t>
    </rPh>
    <rPh sb="24" eb="25">
      <t>セン</t>
    </rPh>
    <rPh sb="25" eb="27">
      <t>アッショウ</t>
    </rPh>
    <rPh sb="30" eb="31">
      <t>ゴ</t>
    </rPh>
    <rPh sb="31" eb="32">
      <t>ハナ</t>
    </rPh>
    <rPh sb="32" eb="34">
      <t>シュッケツ</t>
    </rPh>
    <rPh sb="37" eb="39">
      <t>インタイ</t>
    </rPh>
    <rPh sb="47" eb="48">
      <t>クヤ</t>
    </rPh>
    <rPh sb="54" eb="55">
      <t>オボ</t>
    </rPh>
    <rPh sb="69" eb="71">
      <t>ケッコウ</t>
    </rPh>
    <rPh sb="71" eb="73">
      <t>ヒョウバン</t>
    </rPh>
    <rPh sb="73" eb="74">
      <t>ヨ</t>
    </rPh>
    <rPh sb="77" eb="79">
      <t>シメイ</t>
    </rPh>
    <rPh sb="87" eb="88">
      <t>オモ</t>
    </rPh>
    <rPh sb="93" eb="95">
      <t>キムラ</t>
    </rPh>
    <rPh sb="95" eb="97">
      <t>キュウシャ</t>
    </rPh>
    <phoneticPr fontId="2"/>
  </si>
  <si>
    <t>全兄リベレーターは3戦で屈腱炎で引退。その兄と同馬主、同厩舎。それ以来の父ハービンジャーってことでサンデーレーシングもある程度自信があって兄の無念を晴らしたいのかなーと…</t>
    <rPh sb="0" eb="2">
      <t>ゼンケイ</t>
    </rPh>
    <rPh sb="10" eb="11">
      <t>セン</t>
    </rPh>
    <rPh sb="12" eb="15">
      <t>クッケンエン</t>
    </rPh>
    <rPh sb="16" eb="18">
      <t>インタイ</t>
    </rPh>
    <rPh sb="21" eb="22">
      <t>アニ</t>
    </rPh>
    <rPh sb="23" eb="24">
      <t>ドウ</t>
    </rPh>
    <rPh sb="24" eb="26">
      <t>バヌシ</t>
    </rPh>
    <rPh sb="27" eb="28">
      <t>ドウ</t>
    </rPh>
    <rPh sb="28" eb="30">
      <t>キュウシャ</t>
    </rPh>
    <rPh sb="33" eb="35">
      <t>イライ</t>
    </rPh>
    <rPh sb="36" eb="37">
      <t>チチ</t>
    </rPh>
    <rPh sb="61" eb="63">
      <t>テイド</t>
    </rPh>
    <rPh sb="63" eb="65">
      <t>ジシン</t>
    </rPh>
    <rPh sb="69" eb="70">
      <t>アニ</t>
    </rPh>
    <rPh sb="71" eb="73">
      <t>ムネン</t>
    </rPh>
    <rPh sb="74" eb="75">
      <t>ハ</t>
    </rPh>
    <phoneticPr fontId="2"/>
  </si>
  <si>
    <t>漢は黙ってマイネヌーヴェル。</t>
    <rPh sb="0" eb="1">
      <t>カン</t>
    </rPh>
    <rPh sb="2" eb="3">
      <t>ダマ</t>
    </rPh>
    <phoneticPr fontId="2"/>
  </si>
  <si>
    <t>１位はもちろんディープインパクト産駒から。サトノ+池江のコンビはサトノラーゼン、サトノダイヤモンド、サトノアーサーと３年連続でダービー出走中。今シーズンはこの馬で決まり！と思ってたら、骨片の除去手術をしたとのこと。果たして間に合うのか？秋デビューできれば期待大です。</t>
  </si>
  <si>
    <t>２位はディープインパクト産駒の牝馬から。兄ミッキーアイルは変に抑えずにスピードを活かす競馬をしていればもっと活躍していたのではないかと個人的に思っていた馬。その下が結構評判になってたので、これは兄以上の活躍をするのではないかと思ってます。</t>
  </si>
  <si>
    <t>ディープインパクト×シングスピールはシンハライトで成功したので結構良い配合なのではないかと思いまして。</t>
  </si>
  <si>
    <t>今年の堀厩舎は始動が早そうだったので、１頭は取りたいと思ってました。最初に目をつけたジナンボーを取られてしまったので、この馬になりました。２戦して２着２回。休養明けに期待。</t>
  </si>
  <si>
    <t>兄ロードアルバータがプリンシパルＳ３着という微妙な成績でしたが、このくらいの成績の下が活躍するのではないかと。</t>
  </si>
  <si>
    <t>あんまり取りたくなかったけど、今年のオークス、ダービー制覇をみてフラフラっと藤沢厩舎のこの馬を取りました。しかし、デビュー戦で大差負け。昨シーズンのノーザンスピード級でした。去勢するらしいので戻ってきて走る可能性もあるが、駄馬確定。ちなみにデビュー前の藤沢のコメント「父がディープで格好のいい馬だよね。いいものを持っているし、楽しみ。待ったことで馬は良くなったよね。今週の追い切りの動きもいい感じだった」と師はうなずく。大嘘つき、藤沢大嫌い！！</t>
  </si>
  <si>
    <t>ディープインパクト産駒だから大物狙いというより、阪神開幕週の新馬戦に出るということで速攻要員で取りました。目論見通りデビュー勝ち。上がりも良かったし、２才ステークスに期待が持てるのではないかと。</t>
  </si>
  <si>
    <t>こちらも阪神開幕週の新馬戦に出るということで選択。ハーツクライ産駒なので、叩いてからと思ってたら、早速放牧へ。戻ってから期待。</t>
  </si>
  <si>
    <t>もちろん速攻要員。調教時計もよく、父がブラックタイドなので先々も楽しめるかと思い指名。新馬戦は幸がハイペースでぶっ飛ばし、見どころのある４着。次走は期待が持てるかと思いきやなかなか出てこない。新馬戦が生涯最高のパフォーマンスだったりして。</t>
  </si>
  <si>
    <t>こちらももちろん速攻要員。父トーセンロレンスの馬で重賞でも勝ってくれたらカッコイイかなと思い、指名。新馬戦は後方からもなかなか見どころのある差し脚を見せての４着。こちらも次走期待が持てるかと思いきやなかなか出てこない。どっか怪我でもしたのでしょうか。</t>
  </si>
  <si>
    <t>今年は何かの種牡馬にこだわろうと思い、POG本の有力種牡馬を眺めていたら居た居たスクリーンヒーロー！それならば上位指名はまずモーリスの弟。「モーリス2400mも行けたんじゃない」って成績を全弟に期待します！頼むからジェネラーレウーノより走ってちょうだい！お願いします</t>
  </si>
  <si>
    <t>今年２つ目の観点は、母PO馬で活躍馬を取る！筆頭はやはりエース馬房に入っているこの馬。しかも名前がキングだなんて、このPOGでまさに活躍すべき馬だと感じています。今年こそアドマイヤ頼みます！期待、最も湧く</t>
  </si>
  <si>
    <t>ドラ1で抽選負けしたので、ここはディープ産駒を、と思っていたが、取りたかったウェストブルック（今年のNBAシーズンMVP）が取られてしまっていたので、どうしようかと迷っていたところ、評判の良いヴィクトワールピサ産駒に目が止まった。ドバイWC勝ち馬にフランスの名牝なら超大物を出しすのもしっくり</t>
  </si>
  <si>
    <t>PO馬ウインオスカーの全弟。三年連続スクリーンヒーローを付けているのは、相性の良い証！ウインオスカー新馬勝ち、トラスト重賞勝ちとくれば、ウインスラーヴァはG1勝ちでしょー</t>
  </si>
  <si>
    <t>イノメとは日本古来からある紋様、猪目のこと。猪の目に似ているハート形で母名から来てるんだワン</t>
  </si>
  <si>
    <t>赤本では「真歌の中で期待度も動きもトップクラス」、報知本でも「坂路の動きも抜群で牧場期待の一頭」との高評価だが新馬戦10着か…でも、着順ほど内容は悪くなかったので、立て直して来ひ</t>
  </si>
  <si>
    <t>ここからは、PO馬の子供達。父ドリームジャーニーは魅力でどこかで大物をだすのでは？（三冠馬の全兄ブラックタイドがキタサンブラックを出したように）この馬がそれである事を真に願ってるぞー</t>
  </si>
  <si>
    <t>エンパイアメーカーの仔なので砂芝両用で活躍できると思ってます。同父のフェデラリストと近しい配合ですし、母父エルコンドルパサーってのがいいね！エルコンドルパサーを血統表に残せる活躍を期待します！予定通り成長をほどこし、秋に走ろ</t>
  </si>
  <si>
    <t>母はアドマイヤムーンの妹。破壊力のあるホワイトマズル産駒が魅力で、調教師も気に入ってるみたい。ノーザン産でキャロット募集ならちゃんとしてるはずだー</t>
  </si>
  <si>
    <t>母はキングカメハメハの妹で樫トライアル２着。父がヨハネスブルグなので短距離、速攻系を任せます。ネロやホウライアキコと同じく母父サンデーならしっかり活躍してくれるでしょう！</t>
  </si>
  <si>
    <t>過去、全兄リオンディーズを指名。朝日杯FSを取ったときは、このままクラシック制覇！と夢見たが、その後は中途半端な活躍だったな・・・。シーリアには兄が果たせなかったクラシック制覇を期待している。何なら牝馬ダービー制覇も。</t>
    <rPh sb="0" eb="2">
      <t>カコ</t>
    </rPh>
    <rPh sb="3" eb="4">
      <t>ゼン</t>
    </rPh>
    <rPh sb="4" eb="5">
      <t>アニ</t>
    </rPh>
    <rPh sb="13" eb="15">
      <t>シメイ</t>
    </rPh>
    <rPh sb="16" eb="18">
      <t>アサヒ</t>
    </rPh>
    <rPh sb="18" eb="19">
      <t>ハイ</t>
    </rPh>
    <rPh sb="22" eb="23">
      <t>ト</t>
    </rPh>
    <rPh sb="38" eb="40">
      <t>セイハ</t>
    </rPh>
    <rPh sb="42" eb="44">
      <t>ユメミ</t>
    </rPh>
    <rPh sb="49" eb="50">
      <t>ゴ</t>
    </rPh>
    <rPh sb="51" eb="53">
      <t>チュウト</t>
    </rPh>
    <rPh sb="53" eb="55">
      <t>ハンパ</t>
    </rPh>
    <rPh sb="56" eb="58">
      <t>カツヤク</t>
    </rPh>
    <rPh sb="72" eb="73">
      <t>アニ</t>
    </rPh>
    <rPh sb="74" eb="75">
      <t>ハ</t>
    </rPh>
    <rPh sb="86" eb="88">
      <t>セイハ</t>
    </rPh>
    <rPh sb="89" eb="91">
      <t>キタイ</t>
    </rPh>
    <rPh sb="96" eb="97">
      <t>ナン</t>
    </rPh>
    <rPh sb="99" eb="101">
      <t>ヒンバ</t>
    </rPh>
    <rPh sb="105" eb="107">
      <t>セイハ</t>
    </rPh>
    <phoneticPr fontId="3"/>
  </si>
  <si>
    <t>全姉サロニカ は強かったと思う。この馬にも同じくらいの活躍はできると思う。育成での評判も上々。気になるのは厩舎。池添先生がんばれ。</t>
    <rPh sb="0" eb="1">
      <t>ゼン</t>
    </rPh>
    <rPh sb="1" eb="2">
      <t>アネ</t>
    </rPh>
    <rPh sb="8" eb="9">
      <t>ツヨ</t>
    </rPh>
    <rPh sb="13" eb="14">
      <t>オモ</t>
    </rPh>
    <rPh sb="18" eb="19">
      <t>ウマ</t>
    </rPh>
    <rPh sb="21" eb="22">
      <t>オナ</t>
    </rPh>
    <rPh sb="27" eb="29">
      <t>カツヤク</t>
    </rPh>
    <rPh sb="34" eb="35">
      <t>オモ</t>
    </rPh>
    <rPh sb="37" eb="39">
      <t>イクセイ</t>
    </rPh>
    <rPh sb="41" eb="43">
      <t>ヒョウバン</t>
    </rPh>
    <rPh sb="44" eb="46">
      <t>ジョウジョウ</t>
    </rPh>
    <rPh sb="47" eb="48">
      <t>キ</t>
    </rPh>
    <rPh sb="53" eb="55">
      <t>キュウシャ</t>
    </rPh>
    <rPh sb="56" eb="58">
      <t>イケゾエ</t>
    </rPh>
    <rPh sb="58" eb="60">
      <t>センセイ</t>
    </rPh>
    <phoneticPr fontId="3"/>
  </si>
  <si>
    <t>高額馬ですが、鬼畜に選ばれず。それは兄のせい。その兄を指名していたので、これからは松山枠として指名していくことになるんでしょう。兄だけではなく、鬼畜に指定しなかった管理人を見返してほしい。</t>
    <rPh sb="0" eb="2">
      <t>コウガク</t>
    </rPh>
    <rPh sb="2" eb="3">
      <t>バ</t>
    </rPh>
    <rPh sb="7" eb="9">
      <t>キチク</t>
    </rPh>
    <rPh sb="10" eb="11">
      <t>エラ</t>
    </rPh>
    <rPh sb="18" eb="19">
      <t>アニ</t>
    </rPh>
    <rPh sb="25" eb="26">
      <t>アニ</t>
    </rPh>
    <rPh sb="27" eb="29">
      <t>シメイ</t>
    </rPh>
    <rPh sb="41" eb="43">
      <t>マツヤマ</t>
    </rPh>
    <rPh sb="43" eb="44">
      <t>ワク</t>
    </rPh>
    <rPh sb="47" eb="49">
      <t>シメイ</t>
    </rPh>
    <rPh sb="64" eb="65">
      <t>アニ</t>
    </rPh>
    <rPh sb="72" eb="74">
      <t>キチク</t>
    </rPh>
    <rPh sb="75" eb="77">
      <t>シテイ</t>
    </rPh>
    <rPh sb="82" eb="85">
      <t>カンリニン</t>
    </rPh>
    <rPh sb="86" eb="88">
      <t>ミカエ</t>
    </rPh>
    <phoneticPr fontId="3"/>
  </si>
  <si>
    <t>毎年１頭は指名しようと思っているダイワメジャー産駒。中でもこの馬が一番だと思っていたので指名できたことは大満足。ただ個人的にサトノとの相性は良くない。この馬が走らなかったらサトノのせい。ってことにしておく。</t>
    <rPh sb="0" eb="2">
      <t>マイトシ</t>
    </rPh>
    <rPh sb="3" eb="4">
      <t>トウ</t>
    </rPh>
    <rPh sb="5" eb="7">
      <t>シメイ</t>
    </rPh>
    <rPh sb="11" eb="12">
      <t>オモ</t>
    </rPh>
    <rPh sb="23" eb="25">
      <t>サンク</t>
    </rPh>
    <rPh sb="26" eb="27">
      <t>ナカ</t>
    </rPh>
    <rPh sb="31" eb="32">
      <t>ウマ</t>
    </rPh>
    <rPh sb="33" eb="35">
      <t>イチバン</t>
    </rPh>
    <rPh sb="37" eb="38">
      <t>オモ</t>
    </rPh>
    <rPh sb="44" eb="46">
      <t>シメイ</t>
    </rPh>
    <rPh sb="52" eb="55">
      <t>ダイマンゾク</t>
    </rPh>
    <rPh sb="58" eb="61">
      <t>コジンテキ</t>
    </rPh>
    <rPh sb="67" eb="69">
      <t>アイショウ</t>
    </rPh>
    <rPh sb="70" eb="71">
      <t>ヨ</t>
    </rPh>
    <rPh sb="77" eb="78">
      <t>ウマ</t>
    </rPh>
    <rPh sb="79" eb="80">
      <t>ハシ</t>
    </rPh>
    <phoneticPr fontId="3"/>
  </si>
  <si>
    <t>この母の系統は、馬券的に良い思いをしたことがない。買うと来ない。そんな母馬の仔を指名することになるとは。バネがありそうな馬体に期待。</t>
    <rPh sb="2" eb="3">
      <t>ハハ</t>
    </rPh>
    <rPh sb="4" eb="6">
      <t>ケイトウ</t>
    </rPh>
    <rPh sb="8" eb="11">
      <t>バケンテキ</t>
    </rPh>
    <rPh sb="12" eb="13">
      <t>ヨ</t>
    </rPh>
    <rPh sb="14" eb="15">
      <t>オモ</t>
    </rPh>
    <rPh sb="25" eb="26">
      <t>カ</t>
    </rPh>
    <rPh sb="28" eb="29">
      <t>コ</t>
    </rPh>
    <rPh sb="35" eb="37">
      <t>ハハウマ</t>
    </rPh>
    <rPh sb="38" eb="39">
      <t>コ</t>
    </rPh>
    <rPh sb="40" eb="42">
      <t>シメイ</t>
    </rPh>
    <rPh sb="60" eb="61">
      <t>バ</t>
    </rPh>
    <rPh sb="61" eb="62">
      <t>タイ</t>
    </rPh>
    <rPh sb="63" eb="65">
      <t>キタイ</t>
    </rPh>
    <phoneticPr fontId="3"/>
  </si>
  <si>
    <t>昨年もこの母の仔「ディヴァインハイツ」を指名したが、新馬勝ちした後、活躍ができなかった。ハーツクライよりキンカメの方が走りそうな気がする。</t>
    <rPh sb="0" eb="2">
      <t>サクネン</t>
    </rPh>
    <rPh sb="5" eb="6">
      <t>ハハ</t>
    </rPh>
    <rPh sb="7" eb="8">
      <t>コ</t>
    </rPh>
    <rPh sb="20" eb="22">
      <t>シメイ</t>
    </rPh>
    <rPh sb="26" eb="28">
      <t>シンバ</t>
    </rPh>
    <rPh sb="28" eb="29">
      <t>ガ</t>
    </rPh>
    <rPh sb="32" eb="33">
      <t>アト</t>
    </rPh>
    <rPh sb="34" eb="36">
      <t>カツヤク</t>
    </rPh>
    <rPh sb="57" eb="58">
      <t>ホウ</t>
    </rPh>
    <rPh sb="59" eb="60">
      <t>ハシ</t>
    </rPh>
    <rPh sb="64" eb="65">
      <t>キ</t>
    </rPh>
    <phoneticPr fontId="3"/>
  </si>
  <si>
    <t>新種牡馬の産駒は一頭指名しておきたい。とリストに入れておいたうちの一頭。早期デビューで夏の重賞の一つ取ってくれるんじゃないかと思っていたが、情報が少なく。夏は諦めた。まずは新馬出走。そしてNHKマイルCへ！</t>
    <rPh sb="0" eb="2">
      <t>シンシュ</t>
    </rPh>
    <rPh sb="2" eb="4">
      <t>ボバ</t>
    </rPh>
    <rPh sb="5" eb="7">
      <t>サンク</t>
    </rPh>
    <rPh sb="8" eb="10">
      <t>イットウ</t>
    </rPh>
    <rPh sb="10" eb="12">
      <t>シメイ</t>
    </rPh>
    <rPh sb="24" eb="25">
      <t>イ</t>
    </rPh>
    <rPh sb="33" eb="35">
      <t>イットウ</t>
    </rPh>
    <rPh sb="36" eb="38">
      <t>ソウキ</t>
    </rPh>
    <rPh sb="43" eb="44">
      <t>ナツ</t>
    </rPh>
    <rPh sb="45" eb="47">
      <t>ジュウショウ</t>
    </rPh>
    <rPh sb="48" eb="49">
      <t>ヒト</t>
    </rPh>
    <rPh sb="50" eb="51">
      <t>ト</t>
    </rPh>
    <rPh sb="63" eb="64">
      <t>オモ</t>
    </rPh>
    <rPh sb="70" eb="72">
      <t>ジョウホウ</t>
    </rPh>
    <rPh sb="73" eb="74">
      <t>スク</t>
    </rPh>
    <rPh sb="77" eb="78">
      <t>ナツ</t>
    </rPh>
    <rPh sb="79" eb="80">
      <t>アキラ</t>
    </rPh>
    <rPh sb="86" eb="88">
      <t>シンバ</t>
    </rPh>
    <rPh sb="88" eb="90">
      <t>シュッソウ</t>
    </rPh>
    <phoneticPr fontId="3"/>
  </si>
  <si>
    <t>早期デビューできそうな馬。ということで指名したが、早速新馬勝ちしてくれた。ダートも行けそう。距離は1400mくらいかなー。という感じですが、1600あたりも走って、朝日杯出生してほしい。</t>
    <rPh sb="0" eb="2">
      <t>ソウキ</t>
    </rPh>
    <rPh sb="11" eb="12">
      <t>ウマ</t>
    </rPh>
    <rPh sb="19" eb="21">
      <t>シメイ</t>
    </rPh>
    <rPh sb="25" eb="27">
      <t>サッソク</t>
    </rPh>
    <rPh sb="27" eb="29">
      <t>シンバ</t>
    </rPh>
    <rPh sb="29" eb="30">
      <t>ガ</t>
    </rPh>
    <rPh sb="41" eb="42">
      <t>イ</t>
    </rPh>
    <rPh sb="46" eb="48">
      <t>キョリ</t>
    </rPh>
    <rPh sb="64" eb="65">
      <t>カン</t>
    </rPh>
    <rPh sb="78" eb="79">
      <t>ハシ</t>
    </rPh>
    <rPh sb="82" eb="84">
      <t>アサヒ</t>
    </rPh>
    <rPh sb="84" eb="85">
      <t>ハイ</t>
    </rPh>
    <rPh sb="85" eb="87">
      <t>シュッショウ</t>
    </rPh>
    <phoneticPr fontId="3"/>
  </si>
  <si>
    <t>父の産駒の指名は3頭まで。という想定だったが、代理指名リストのアヤで指名「できて」しまったもよう。血統だけで言ったらかなりの良血ですが、情報が少なくて本当に存在しているのか疑いたくなるレベル。少ない牡馬指名の中で情報が無いのは困る。</t>
    <rPh sb="0" eb="1">
      <t>チチ</t>
    </rPh>
    <rPh sb="2" eb="4">
      <t>サンク</t>
    </rPh>
    <rPh sb="5" eb="7">
      <t>シメイ</t>
    </rPh>
    <rPh sb="9" eb="10">
      <t>トウ</t>
    </rPh>
    <rPh sb="16" eb="18">
      <t>ソウテイ</t>
    </rPh>
    <rPh sb="23" eb="25">
      <t>ダイリ</t>
    </rPh>
    <rPh sb="25" eb="27">
      <t>シメイ</t>
    </rPh>
    <rPh sb="34" eb="36">
      <t>シメイ</t>
    </rPh>
    <rPh sb="49" eb="51">
      <t>ケットウ</t>
    </rPh>
    <rPh sb="54" eb="55">
      <t>イ</t>
    </rPh>
    <rPh sb="62" eb="64">
      <t>リョウケツ</t>
    </rPh>
    <rPh sb="68" eb="70">
      <t>ジョウホウ</t>
    </rPh>
    <rPh sb="71" eb="72">
      <t>スク</t>
    </rPh>
    <rPh sb="75" eb="77">
      <t>ホントウ</t>
    </rPh>
    <rPh sb="78" eb="80">
      <t>ソンザイ</t>
    </rPh>
    <rPh sb="86" eb="87">
      <t>ウタガ</t>
    </rPh>
    <rPh sb="96" eb="97">
      <t>スク</t>
    </rPh>
    <rPh sb="99" eb="101">
      <t>ボバ</t>
    </rPh>
    <rPh sb="101" eb="103">
      <t>シメイ</t>
    </rPh>
    <rPh sb="104" eb="105">
      <t>ナカ</t>
    </rPh>
    <rPh sb="106" eb="108">
      <t>ジョウホウ</t>
    </rPh>
    <rPh sb="109" eb="110">
      <t>ナ</t>
    </rPh>
    <rPh sb="113" eb="114">
      <t>コマ</t>
    </rPh>
    <phoneticPr fontId="3"/>
  </si>
  <si>
    <t>この馬も早期デビューを期待しての指名。兄は中長距離で活躍。父がダイワメジャーに変わってどうなるか。というか兄がミッキーロケットとは知らなかった。短距離で走るイメージ無いな・・・。</t>
    <rPh sb="2" eb="3">
      <t>ウマ</t>
    </rPh>
    <rPh sb="4" eb="6">
      <t>ソウキ</t>
    </rPh>
    <rPh sb="11" eb="13">
      <t>キタイ</t>
    </rPh>
    <rPh sb="16" eb="18">
      <t>シメイ</t>
    </rPh>
    <rPh sb="19" eb="20">
      <t>アニ</t>
    </rPh>
    <rPh sb="21" eb="22">
      <t>チュウ</t>
    </rPh>
    <rPh sb="22" eb="25">
      <t>チョウキョリ</t>
    </rPh>
    <rPh sb="26" eb="28">
      <t>カツヤク</t>
    </rPh>
    <rPh sb="29" eb="30">
      <t>チチ</t>
    </rPh>
    <rPh sb="39" eb="40">
      <t>カ</t>
    </rPh>
    <rPh sb="53" eb="54">
      <t>アニ</t>
    </rPh>
    <rPh sb="65" eb="66">
      <t>シ</t>
    </rPh>
    <rPh sb="72" eb="75">
      <t>タンキョリ</t>
    </rPh>
    <rPh sb="76" eb="77">
      <t>ハシ</t>
    </rPh>
    <rPh sb="82" eb="83">
      <t>ナ</t>
    </rPh>
    <phoneticPr fontId="3"/>
  </si>
  <si>
    <t>ムーヴザワールドを優に越えてくると誰かが仰っていたので1票！</t>
  </si>
  <si>
    <t>兄がダービー勝って俄然期待値アップ！兄より早いデビューでトントンと行って欲しい！</t>
  </si>
  <si>
    <t>迫力のある顔力で他馬を圧倒！</t>
  </si>
  <si>
    <t>早い段階から走ってくれることを期待して！</t>
  </si>
  <si>
    <t>打倒ワグネリアン！</t>
  </si>
  <si>
    <t>ロードカナロアが起爆剤になってくれるはず！</t>
  </si>
  <si>
    <t>ディープスカイばりの活躍を！</t>
  </si>
  <si>
    <t>ロードカナロアだけで、、、</t>
  </si>
  <si>
    <t>英子さんの相馬眼に間違いなし！</t>
  </si>
  <si>
    <t>安定のキンカメ！目指せ2勝！</t>
  </si>
  <si>
    <t>ルナレガーロ</t>
  </si>
  <si>
    <t>落合幸弘</t>
    <rPh sb="0" eb="4">
      <t>オチアイユキヒロ</t>
    </rPh>
    <phoneticPr fontId="4"/>
  </si>
  <si>
    <t xml:space="preserve">ハブルバブル </t>
  </si>
  <si>
    <t>尾関知人</t>
    <rPh sb="0" eb="2">
      <t>オゼキ</t>
    </rPh>
    <rPh sb="2" eb="4">
      <t>チジン</t>
    </rPh>
    <phoneticPr fontId="4"/>
  </si>
  <si>
    <t>ミスペンバリー</t>
  </si>
  <si>
    <t>広尾レース</t>
    <rPh sb="0" eb="2">
      <t>ヒロオ</t>
    </rPh>
    <phoneticPr fontId="4"/>
  </si>
  <si>
    <t>木村秀則</t>
    <rPh sb="0" eb="2">
      <t>キムラ</t>
    </rPh>
    <rPh sb="2" eb="4">
      <t>ヒデノリ</t>
    </rPh>
    <phoneticPr fontId="4"/>
  </si>
  <si>
    <t>高木登</t>
    <rPh sb="0" eb="2">
      <t>タカギ</t>
    </rPh>
    <rPh sb="2" eb="3">
      <t>ノボル</t>
    </rPh>
    <phoneticPr fontId="4"/>
  </si>
  <si>
    <t>アオゾラペダル</t>
  </si>
  <si>
    <t>アガルタ</t>
  </si>
  <si>
    <t>下河邉行雄</t>
    <rPh sb="0" eb="2">
      <t>シモカワ</t>
    </rPh>
    <rPh sb="2" eb="3">
      <t>ワタナベ</t>
    </rPh>
    <rPh sb="3" eb="4">
      <t>ユキ</t>
    </rPh>
    <rPh sb="4" eb="5">
      <t>オス</t>
    </rPh>
    <phoneticPr fontId="4"/>
  </si>
  <si>
    <t>笠松牧場</t>
    <rPh sb="0" eb="4">
      <t>カサマツボクジョウ</t>
    </rPh>
    <phoneticPr fontId="4"/>
  </si>
  <si>
    <t>ベストクルーズ</t>
  </si>
  <si>
    <t>ライフフォーセール</t>
  </si>
  <si>
    <t>http://db.netkeiba.com/horse/2015110013/</t>
    <phoneticPr fontId="3"/>
  </si>
  <si>
    <t>http://db.netkeiba.com/horse/2015105064/</t>
    <phoneticPr fontId="3"/>
  </si>
  <si>
    <t>NAMEID</t>
    <phoneticPr fontId="3"/>
  </si>
  <si>
    <t>DB</t>
    <phoneticPr fontId="3"/>
  </si>
  <si>
    <t>2018-2019</t>
    <phoneticPr fontId="3"/>
  </si>
  <si>
    <t>シェーングランツ</t>
  </si>
  <si>
    <t>バイキングクラップ</t>
  </si>
  <si>
    <t>ホウオウライジン</t>
  </si>
  <si>
    <t>エクザルフ</t>
  </si>
  <si>
    <t>オーケーブロッサム</t>
  </si>
  <si>
    <t>フッカツノジュモン</t>
  </si>
  <si>
    <t>ラズライトノヴァ</t>
  </si>
  <si>
    <t>スイープセレリタス</t>
  </si>
  <si>
    <t>ダノンテイオー</t>
  </si>
  <si>
    <t>ミッキーブラック</t>
  </si>
  <si>
    <t>モアナアネラ</t>
  </si>
  <si>
    <t>アルママ</t>
  </si>
  <si>
    <t>ポルトラーノ</t>
  </si>
  <si>
    <t>シトラスノート</t>
  </si>
  <si>
    <t>ドナウデルタ</t>
  </si>
  <si>
    <t>オーキッドテソーロ</t>
  </si>
  <si>
    <t>ダンスディライト</t>
  </si>
  <si>
    <t>グレイシャスギャル</t>
  </si>
  <si>
    <t>ユニコーンライオン</t>
  </si>
  <si>
    <t>ヒシゲッコウ</t>
  </si>
  <si>
    <t>ダノンチェイサー</t>
  </si>
  <si>
    <t>ベルクワイア</t>
  </si>
  <si>
    <t>エールディヴァン</t>
  </si>
  <si>
    <t>サトノバリオス</t>
  </si>
  <si>
    <t>レッドルゼル</t>
  </si>
  <si>
    <t>ノーブルスコア</t>
  </si>
  <si>
    <t>アルティマリガーレ</t>
  </si>
  <si>
    <t>ヘヴンズコーヴ</t>
  </si>
  <si>
    <t>カイザースクルーン</t>
  </si>
  <si>
    <t>マイエンフェルト</t>
  </si>
  <si>
    <t>ブラヴァス</t>
  </si>
  <si>
    <t>ジュベルハフィート</t>
  </si>
  <si>
    <t>オーロトラジェ</t>
  </si>
  <si>
    <t>ライル</t>
  </si>
  <si>
    <t>コントラチェック</t>
  </si>
  <si>
    <t>カテドラル</t>
  </si>
  <si>
    <t>ボスジラ</t>
  </si>
  <si>
    <t>スピッツァー</t>
  </si>
  <si>
    <t>ランブリングアレー</t>
  </si>
  <si>
    <t>ハヤヤッコ</t>
  </si>
  <si>
    <t>サトノジェネシス</t>
  </si>
  <si>
    <t>イニティウム</t>
  </si>
  <si>
    <t>アメリカンウェイク</t>
  </si>
  <si>
    <t>グロリアーナ</t>
  </si>
  <si>
    <t>ウラノメトリア</t>
  </si>
  <si>
    <t>クリソベリル</t>
  </si>
  <si>
    <t>ベルヴォワ</t>
  </si>
  <si>
    <t>オメガ</t>
  </si>
  <si>
    <t>ダイアナブライト</t>
  </si>
  <si>
    <t>アドマイヤマーズ</t>
  </si>
  <si>
    <t>ソルドラード</t>
  </si>
  <si>
    <t>セントレオナード</t>
  </si>
  <si>
    <t>ロードゼウス</t>
  </si>
  <si>
    <t>カフジジュピター</t>
  </si>
  <si>
    <t>イグナーツ</t>
  </si>
  <si>
    <t>タッチングムービー</t>
  </si>
  <si>
    <t>アウィルアウェイ</t>
  </si>
  <si>
    <t>ブランノワール</t>
  </si>
  <si>
    <t>ジャミールフエルテ</t>
  </si>
  <si>
    <t>カレンモエ</t>
  </si>
  <si>
    <t>サートゥルナーリア</t>
  </si>
  <si>
    <t>シークレットアイズ</t>
  </si>
  <si>
    <t>クラージュゲリエ</t>
  </si>
  <si>
    <t>ホウオウプリンセス</t>
  </si>
  <si>
    <t>アメジストヴェイグ</t>
  </si>
  <si>
    <t>エクリヴァン</t>
  </si>
  <si>
    <t>ヴァンランディ</t>
  </si>
  <si>
    <t>アンラッシュ</t>
  </si>
  <si>
    <t>テンペスタージ</t>
  </si>
  <si>
    <t>スパーブアゲイン</t>
  </si>
  <si>
    <t>柏倉牧場</t>
    <rPh sb="0" eb="4">
      <t>カシワクラボクジョウ</t>
    </rPh>
    <phoneticPr fontId="3"/>
  </si>
  <si>
    <t>サトノソロモン</t>
  </si>
  <si>
    <t>アストライア</t>
  </si>
  <si>
    <t>ゲンセキ</t>
  </si>
  <si>
    <t>ユナカイト</t>
  </si>
  <si>
    <t>アテンポラル</t>
  </si>
  <si>
    <t>レッドアステル</t>
  </si>
  <si>
    <t>タニノミッション</t>
  </si>
  <si>
    <t>ランフォザローゼス</t>
  </si>
  <si>
    <t>ダイスアキャスト</t>
  </si>
  <si>
    <t>キタサンハイドン</t>
  </si>
  <si>
    <t>小金牧場</t>
    <rPh sb="0" eb="2">
      <t>コガネ</t>
    </rPh>
    <rPh sb="2" eb="4">
      <t>ボクジョウ</t>
    </rPh>
    <phoneticPr fontId="3"/>
  </si>
  <si>
    <t>グランアレグリア</t>
  </si>
  <si>
    <t>アドマイヤジャスタ</t>
  </si>
  <si>
    <t>ティグラーシャ</t>
  </si>
  <si>
    <t>トーセンカンビーナ</t>
  </si>
  <si>
    <t>ゲンティアナ</t>
  </si>
  <si>
    <t>タンタラス</t>
  </si>
  <si>
    <t>ルプレジール</t>
  </si>
  <si>
    <t>ガルヴィハーラ</t>
  </si>
  <si>
    <t>アドマイヤユラナス</t>
  </si>
  <si>
    <t>スマートレムリア</t>
  </si>
  <si>
    <t>ミディオーサ</t>
  </si>
  <si>
    <t>ドナアトラエンテ</t>
  </si>
  <si>
    <t>イヴォーク</t>
  </si>
  <si>
    <t>ヴァンドギャルド</t>
  </si>
  <si>
    <t>ヤマカツルビー</t>
  </si>
  <si>
    <t>ビザンティン</t>
  </si>
  <si>
    <t>ショウナンタイガ</t>
  </si>
  <si>
    <t>プライドランド</t>
  </si>
  <si>
    <t>アンドラステ</t>
  </si>
  <si>
    <t>スピーナ</t>
  </si>
  <si>
    <t>プランドラー</t>
  </si>
  <si>
    <t>ロジャーバローズ</t>
  </si>
  <si>
    <t>バニュルス</t>
  </si>
  <si>
    <t>スワーヴシャルル</t>
  </si>
  <si>
    <t>オーサムウインド</t>
  </si>
  <si>
    <t>ラディアントパレス</t>
  </si>
  <si>
    <t>リオンリオン</t>
  </si>
  <si>
    <t>クールウォーター</t>
  </si>
  <si>
    <t>カウディーリョ</t>
  </si>
  <si>
    <t>マイネルミュトス</t>
  </si>
  <si>
    <t>カントル</t>
  </si>
  <si>
    <t>ダノンファンタジー</t>
  </si>
  <si>
    <t>サターン</t>
  </si>
  <si>
    <t>アルテラローザ</t>
  </si>
  <si>
    <t>ルモンド</t>
  </si>
  <si>
    <t>アカネサス</t>
  </si>
  <si>
    <t>トーセンスカイ</t>
  </si>
  <si>
    <t>クルージーン</t>
  </si>
  <si>
    <t>ロードワンダー</t>
  </si>
  <si>
    <t>エトワール</t>
  </si>
  <si>
    <t>リスト</t>
  </si>
  <si>
    <t>レーヴドカナロア</t>
  </si>
  <si>
    <t>レーヴドゥラメール</t>
  </si>
  <si>
    <t>パイオニアプライド</t>
  </si>
  <si>
    <t>シェドゥーヴル</t>
  </si>
  <si>
    <t>ヴァイスカイザー</t>
  </si>
  <si>
    <t>セリユーズ</t>
  </si>
  <si>
    <t>ダノンジャスティス</t>
  </si>
  <si>
    <t>エスタジ</t>
  </si>
  <si>
    <t>フランクリン</t>
  </si>
  <si>
    <t>ミッキーバディーラ</t>
  </si>
  <si>
    <t>ホウオウサーベル</t>
  </si>
  <si>
    <t>パロネラ</t>
  </si>
  <si>
    <t>ユアーズトゥルーリ</t>
  </si>
  <si>
    <t>アフランシール</t>
  </si>
  <si>
    <t>ウーリリ</t>
  </si>
  <si>
    <t>レッドエステーラ</t>
  </si>
  <si>
    <t>サラミス</t>
  </si>
  <si>
    <t>レッドベルディエス</t>
  </si>
  <si>
    <t>クルミネイト</t>
  </si>
  <si>
    <t>リアオリヴィア</t>
  </si>
  <si>
    <t>ブランクエンド</t>
  </si>
  <si>
    <t>レッドエンヴィー</t>
  </si>
  <si>
    <t>ルヴォルグ</t>
  </si>
  <si>
    <t>サトノウィザード</t>
  </si>
  <si>
    <t>カッシーニ</t>
  </si>
  <si>
    <t>カズブランパン</t>
  </si>
  <si>
    <t>コマノヴァンドール</t>
  </si>
  <si>
    <t>ドラウプニル</t>
  </si>
  <si>
    <t>堀宣行</t>
    <rPh sb="0" eb="1">
      <t>ホリ</t>
    </rPh>
    <rPh sb="1" eb="3">
      <t>ノブユキ</t>
    </rPh>
    <phoneticPr fontId="2"/>
  </si>
  <si>
    <t>矢作芳人</t>
    <rPh sb="0" eb="2">
      <t>ヤハギ</t>
    </rPh>
    <rPh sb="2" eb="4">
      <t>ヨシト</t>
    </rPh>
    <phoneticPr fontId="2"/>
  </si>
  <si>
    <t>松下武士</t>
    <rPh sb="0" eb="2">
      <t>マツシタ</t>
    </rPh>
    <rPh sb="2" eb="3">
      <t>タケシ</t>
    </rPh>
    <rPh sb="3" eb="4">
      <t>シ</t>
    </rPh>
    <phoneticPr fontId="2"/>
  </si>
  <si>
    <t>奥村豊</t>
    <rPh sb="0" eb="2">
      <t>オクムラ</t>
    </rPh>
    <rPh sb="2" eb="3">
      <t>ユタカ</t>
    </rPh>
    <phoneticPr fontId="3"/>
  </si>
  <si>
    <t>宗像義忠</t>
    <rPh sb="0" eb="2">
      <t>ムナカタ</t>
    </rPh>
    <rPh sb="2" eb="4">
      <t>ヨシタダ</t>
    </rPh>
    <phoneticPr fontId="2"/>
  </si>
  <si>
    <t>藤原英昭</t>
    <rPh sb="0" eb="2">
      <t>フジワラ</t>
    </rPh>
    <rPh sb="2" eb="4">
      <t>ヒデアキ</t>
    </rPh>
    <phoneticPr fontId="2"/>
  </si>
  <si>
    <t>大久保龍</t>
    <rPh sb="0" eb="3">
      <t>オオクボ</t>
    </rPh>
    <rPh sb="3" eb="4">
      <t>リュウ</t>
    </rPh>
    <phoneticPr fontId="2"/>
  </si>
  <si>
    <t>音無秀孝</t>
    <rPh sb="0" eb="1">
      <t>オト</t>
    </rPh>
    <rPh sb="1" eb="2">
      <t>ナ</t>
    </rPh>
    <rPh sb="2" eb="4">
      <t>ヒデタカ</t>
    </rPh>
    <phoneticPr fontId="2"/>
  </si>
  <si>
    <t>石坂正</t>
    <rPh sb="0" eb="2">
      <t>イシザカ</t>
    </rPh>
    <rPh sb="2" eb="3">
      <t>タダシ</t>
    </rPh>
    <phoneticPr fontId="2"/>
  </si>
  <si>
    <t>畠山吉宏</t>
    <rPh sb="0" eb="2">
      <t>ハタケヤマ</t>
    </rPh>
    <rPh sb="2" eb="4">
      <t>ヨシヒロ</t>
    </rPh>
    <phoneticPr fontId="2"/>
  </si>
  <si>
    <t>萩原清</t>
    <rPh sb="0" eb="2">
      <t>ハギワラ</t>
    </rPh>
    <rPh sb="2" eb="3">
      <t>キヨシ</t>
    </rPh>
    <phoneticPr fontId="2"/>
  </si>
  <si>
    <t>中内田充</t>
    <rPh sb="0" eb="3">
      <t>ナカウチダ</t>
    </rPh>
    <rPh sb="3" eb="4">
      <t>ミツル</t>
    </rPh>
    <phoneticPr fontId="2"/>
  </si>
  <si>
    <t>池江泰寿</t>
    <rPh sb="0" eb="2">
      <t>イケエ</t>
    </rPh>
    <rPh sb="2" eb="3">
      <t>ヤス</t>
    </rPh>
    <rPh sb="3" eb="4">
      <t>コトブキ</t>
    </rPh>
    <phoneticPr fontId="2"/>
  </si>
  <si>
    <t>奥村武</t>
    <rPh sb="0" eb="2">
      <t>オクムラ</t>
    </rPh>
    <rPh sb="2" eb="3">
      <t>タケシ</t>
    </rPh>
    <phoneticPr fontId="2"/>
  </si>
  <si>
    <t>相沢郁</t>
    <rPh sb="0" eb="2">
      <t>アイザワ</t>
    </rPh>
    <rPh sb="2" eb="3">
      <t>イクミ</t>
    </rPh>
    <phoneticPr fontId="2"/>
  </si>
  <si>
    <t>池添学</t>
    <rPh sb="0" eb="2">
      <t>イケゾエ</t>
    </rPh>
    <rPh sb="2" eb="3">
      <t>マナブ</t>
    </rPh>
    <phoneticPr fontId="2"/>
  </si>
  <si>
    <t>斉藤崇史</t>
    <rPh sb="0" eb="2">
      <t>サイトウ</t>
    </rPh>
    <rPh sb="2" eb="3">
      <t>タカシ</t>
    </rPh>
    <phoneticPr fontId="2"/>
  </si>
  <si>
    <t>木村哲也</t>
    <rPh sb="0" eb="4">
      <t>キムラテツヤ</t>
    </rPh>
    <phoneticPr fontId="2"/>
  </si>
  <si>
    <t>中竹和也</t>
    <rPh sb="0" eb="2">
      <t>ナカタケ</t>
    </rPh>
    <rPh sb="2" eb="4">
      <t>カズヤ</t>
    </rPh>
    <phoneticPr fontId="2"/>
  </si>
  <si>
    <t>奥村武</t>
    <rPh sb="0" eb="3">
      <t>オクムラタケシ</t>
    </rPh>
    <phoneticPr fontId="2"/>
  </si>
  <si>
    <t>高野友和</t>
    <rPh sb="0" eb="2">
      <t>タカノ</t>
    </rPh>
    <rPh sb="2" eb="4">
      <t>トモカズ</t>
    </rPh>
    <phoneticPr fontId="2"/>
  </si>
  <si>
    <t>田村康仁</t>
    <rPh sb="0" eb="2">
      <t>タムラ</t>
    </rPh>
    <rPh sb="2" eb="3">
      <t>ヤス</t>
    </rPh>
    <rPh sb="3" eb="4">
      <t>ジン</t>
    </rPh>
    <phoneticPr fontId="2"/>
  </si>
  <si>
    <t>橋口慎介</t>
    <rPh sb="0" eb="2">
      <t>ハシグチ</t>
    </rPh>
    <rPh sb="2" eb="4">
      <t>シンスケ</t>
    </rPh>
    <phoneticPr fontId="2"/>
  </si>
  <si>
    <t>国枝栄</t>
    <rPh sb="0" eb="2">
      <t>クニエダ</t>
    </rPh>
    <rPh sb="2" eb="3">
      <t>サカエ</t>
    </rPh>
    <phoneticPr fontId="2"/>
  </si>
  <si>
    <t>加藤征弘</t>
    <rPh sb="0" eb="2">
      <t>カトウ</t>
    </rPh>
    <rPh sb="2" eb="3">
      <t>セイ</t>
    </rPh>
    <rPh sb="3" eb="4">
      <t>ヒロシ</t>
    </rPh>
    <phoneticPr fontId="2"/>
  </si>
  <si>
    <t>清水久詞</t>
    <rPh sb="0" eb="2">
      <t>シミズ</t>
    </rPh>
    <rPh sb="2" eb="3">
      <t>ヒサ</t>
    </rPh>
    <phoneticPr fontId="3"/>
  </si>
  <si>
    <t>池添兼雄</t>
    <rPh sb="0" eb="2">
      <t>イケゾエ</t>
    </rPh>
    <rPh sb="2" eb="3">
      <t>ケン</t>
    </rPh>
    <rPh sb="3" eb="4">
      <t>オス</t>
    </rPh>
    <phoneticPr fontId="2"/>
  </si>
  <si>
    <t>鹿戸雄一</t>
    <rPh sb="0" eb="1">
      <t>シカト</t>
    </rPh>
    <rPh sb="1" eb="2">
      <t>ト</t>
    </rPh>
    <rPh sb="2" eb="4">
      <t>ユウイチ</t>
    </rPh>
    <phoneticPr fontId="2"/>
  </si>
  <si>
    <t>浅見秀一</t>
    <rPh sb="0" eb="2">
      <t>アサミ</t>
    </rPh>
    <rPh sb="2" eb="3">
      <t>hide</t>
    </rPh>
    <rPh sb="3" eb="4">
      <t>イチ</t>
    </rPh>
    <phoneticPr fontId="2"/>
  </si>
  <si>
    <t>藤岡健一</t>
    <rPh sb="0" eb="2">
      <t>フジオカ</t>
    </rPh>
    <rPh sb="2" eb="4">
      <t>ケンイチ</t>
    </rPh>
    <phoneticPr fontId="2"/>
  </si>
  <si>
    <t>牧光二</t>
    <rPh sb="0" eb="1">
      <t>マキ</t>
    </rPh>
    <rPh sb="1" eb="3">
      <t>コウジ</t>
    </rPh>
    <phoneticPr fontId="2"/>
  </si>
  <si>
    <t>斉藤崇史</t>
    <rPh sb="0" eb="2">
      <t>サイトウ</t>
    </rPh>
    <rPh sb="2" eb="3">
      <t>タカシ</t>
    </rPh>
    <rPh sb="3" eb="4">
      <t>シ</t>
    </rPh>
    <phoneticPr fontId="2"/>
  </si>
  <si>
    <t>尾関知人</t>
    <rPh sb="0" eb="2">
      <t>オゼキ</t>
    </rPh>
    <rPh sb="2" eb="4">
      <t>チジン</t>
    </rPh>
    <phoneticPr fontId="2"/>
  </si>
  <si>
    <t>木村哲也</t>
    <rPh sb="0" eb="2">
      <t>キムラ</t>
    </rPh>
    <rPh sb="2" eb="4">
      <t>テツヤ</t>
    </rPh>
    <phoneticPr fontId="2"/>
  </si>
  <si>
    <t>松田国英</t>
    <rPh sb="0" eb="2">
      <t>マツダ</t>
    </rPh>
    <rPh sb="2" eb="3">
      <t>クニエイ</t>
    </rPh>
    <rPh sb="3" eb="4">
      <t>エイ</t>
    </rPh>
    <phoneticPr fontId="3"/>
  </si>
  <si>
    <t>昆貢</t>
    <rPh sb="0" eb="1">
      <t>コン</t>
    </rPh>
    <rPh sb="1" eb="2">
      <t>ミツグ</t>
    </rPh>
    <phoneticPr fontId="3"/>
  </si>
  <si>
    <t>西浦勝一</t>
    <rPh sb="0" eb="4">
      <t>ニシウラショウイチ</t>
    </rPh>
    <phoneticPr fontId="3"/>
  </si>
  <si>
    <t>菊川正達</t>
    <rPh sb="0" eb="2">
      <t>キクカワ</t>
    </rPh>
    <rPh sb="2" eb="3">
      <t>タダ</t>
    </rPh>
    <rPh sb="3" eb="4">
      <t>タツ</t>
    </rPh>
    <phoneticPr fontId="2"/>
  </si>
  <si>
    <t>ガールオンファイア</t>
  </si>
  <si>
    <t>ピュアチャプレット</t>
  </si>
  <si>
    <t>チェロキーII</t>
  </si>
  <si>
    <t>小野建</t>
  </si>
  <si>
    <t>Orpendale &amp; Chelston</t>
  </si>
  <si>
    <t>薗部博之</t>
    <rPh sb="0" eb="2">
      <t>ソノベ</t>
    </rPh>
    <rPh sb="2" eb="4">
      <t>ヒロユキ</t>
    </rPh>
    <phoneticPr fontId="2"/>
  </si>
  <si>
    <t>矢野牧場</t>
    <rPh sb="0" eb="4">
      <t>ヤノボクジョウ</t>
    </rPh>
    <phoneticPr fontId="2"/>
  </si>
  <si>
    <t>セリメーヌ</t>
  </si>
  <si>
    <t>マラコスタムブラダ</t>
  </si>
  <si>
    <t>野田みづき</t>
    <rPh sb="0" eb="2">
      <t>ノダ</t>
    </rPh>
    <phoneticPr fontId="3"/>
  </si>
  <si>
    <t>ホエールキャプチャ</t>
  </si>
  <si>
    <t>ビッグレットファーム</t>
  </si>
  <si>
    <t>エピセアローム</t>
  </si>
  <si>
    <t>吉田勝己</t>
    <rPh sb="0" eb="4">
      <t>ヨシダカツミ</t>
    </rPh>
    <phoneticPr fontId="2"/>
  </si>
  <si>
    <t>ドナウブルー</t>
  </si>
  <si>
    <t>シスタリーラヴ</t>
  </si>
  <si>
    <t>了徳寺健二ホールディングス</t>
    <rPh sb="0" eb="1">
      <t>リョウトクジ</t>
    </rPh>
    <rPh sb="1" eb="2">
      <t>トク</t>
    </rPh>
    <rPh sb="2" eb="3">
      <t>テラ</t>
    </rPh>
    <rPh sb="3" eb="5">
      <t>ケンジ</t>
    </rPh>
    <phoneticPr fontId="2"/>
  </si>
  <si>
    <t>ギャビーズゴールデンギャル</t>
  </si>
  <si>
    <t>No Nay Never</t>
  </si>
  <si>
    <t>Muravka</t>
  </si>
  <si>
    <t>Desert Star Phoenix Jvc</t>
  </si>
  <si>
    <t>阿部雅英</t>
    <rPh sb="0" eb="2">
      <t>アベ</t>
    </rPh>
    <rPh sb="2" eb="3">
      <t>マサ</t>
    </rPh>
    <rPh sb="3" eb="4">
      <t>エイ</t>
    </rPh>
    <phoneticPr fontId="2"/>
  </si>
  <si>
    <t>サミター</t>
  </si>
  <si>
    <t>ワイ</t>
  </si>
  <si>
    <t>サトミホースカンパニー</t>
  </si>
  <si>
    <t>下河辺牧場</t>
    <rPh sb="0" eb="5">
      <t>シモカワベボクジョウ</t>
    </rPh>
    <phoneticPr fontId="2"/>
  </si>
  <si>
    <t>フレンチノワール</t>
  </si>
  <si>
    <t>ファイナルスコア</t>
  </si>
  <si>
    <t>二木英徳</t>
    <rPh sb="0" eb="2">
      <t>ニキ</t>
    </rPh>
    <rPh sb="2" eb="3">
      <t>エイ</t>
    </rPh>
    <rPh sb="3" eb="4">
      <t>トク</t>
    </rPh>
    <phoneticPr fontId="2"/>
  </si>
  <si>
    <t>パラダイスコーブ</t>
  </si>
  <si>
    <t>アイスフォーリス</t>
  </si>
  <si>
    <t>ヴィルシーナ</t>
  </si>
  <si>
    <t>佐々木主浩</t>
    <rPh sb="0" eb="3">
      <t>ササキ</t>
    </rPh>
    <rPh sb="3" eb="4">
      <t>シュ</t>
    </rPh>
    <rPh sb="4" eb="5">
      <t>hiro</t>
    </rPh>
    <phoneticPr fontId="2"/>
  </si>
  <si>
    <t>金子真人ホールディングス</t>
    <rPh sb="0" eb="2">
      <t>カネコマコト</t>
    </rPh>
    <rPh sb="2" eb="4">
      <t>マサト</t>
    </rPh>
    <phoneticPr fontId="2"/>
  </si>
  <si>
    <t>リアリサトリス</t>
  </si>
  <si>
    <t>石川達絵</t>
    <rPh sb="0" eb="2">
      <t>イシカワ</t>
    </rPh>
    <rPh sb="2" eb="3">
      <t>タツ</t>
    </rPh>
    <rPh sb="3" eb="4">
      <t>エ</t>
    </rPh>
    <phoneticPr fontId="2"/>
  </si>
  <si>
    <t>チェリーコレクト</t>
  </si>
  <si>
    <t>ヴィアメディチ</t>
  </si>
  <si>
    <t>近藤利一</t>
    <rPh sb="0" eb="2">
      <t>コンドウ</t>
    </rPh>
    <rPh sb="2" eb="4">
      <t>リイチ</t>
    </rPh>
    <phoneticPr fontId="2"/>
  </si>
  <si>
    <t>スピニングワイルドキャット</t>
  </si>
  <si>
    <t>レインデート</t>
  </si>
  <si>
    <t>加藤守</t>
    <rPh sb="0" eb="2">
      <t>カトウ</t>
    </rPh>
    <rPh sb="2" eb="3">
      <t>マモル</t>
    </rPh>
    <phoneticPr fontId="3"/>
  </si>
  <si>
    <t>ラフアウェイ</t>
  </si>
  <si>
    <t>クライフォージョイ</t>
  </si>
  <si>
    <t>下屋敷牧場</t>
    <rPh sb="0" eb="1">
      <t>シモ</t>
    </rPh>
    <rPh sb="1" eb="3">
      <t>ヤシキ</t>
    </rPh>
    <rPh sb="3" eb="5">
      <t>ボクジョウ</t>
    </rPh>
    <phoneticPr fontId="2"/>
  </si>
  <si>
    <t>ジャスタウェイ</t>
  </si>
  <si>
    <t>ウィルパワー</t>
  </si>
  <si>
    <t>KTレーシング</t>
  </si>
  <si>
    <t>カレンチャン</t>
  </si>
  <si>
    <t>鈴木隆司</t>
    <rPh sb="0" eb="2">
      <t>スズキ</t>
    </rPh>
    <rPh sb="2" eb="3">
      <t>タカシ</t>
    </rPh>
    <rPh sb="3" eb="4">
      <t>ツカサ</t>
    </rPh>
    <phoneticPr fontId="2"/>
  </si>
  <si>
    <t>山本英俊</t>
    <rPh sb="0" eb="2">
      <t>ヤマモト</t>
    </rPh>
    <rPh sb="2" eb="4">
      <t>ヒデトシ</t>
    </rPh>
    <phoneticPr fontId="3"/>
  </si>
  <si>
    <t>ジュモー</t>
  </si>
  <si>
    <t>スノースタイル</t>
  </si>
  <si>
    <t>岡田スタッド</t>
    <rPh sb="0" eb="2">
      <t>オカダ</t>
    </rPh>
    <phoneticPr fontId="2"/>
  </si>
  <si>
    <t>キャッチータイトル</t>
  </si>
  <si>
    <t>ウェルシュステラ</t>
  </si>
  <si>
    <t>広尾レース</t>
    <rPh sb="0" eb="2">
      <t>ヒロオ</t>
    </rPh>
    <phoneticPr fontId="2"/>
  </si>
  <si>
    <t>木村秀則</t>
    <rPh sb="0" eb="2">
      <t>キムラ</t>
    </rPh>
    <rPh sb="2" eb="4">
      <t>ヒデノリ</t>
    </rPh>
    <phoneticPr fontId="2"/>
  </si>
  <si>
    <t>イルーシヴウェーヴ</t>
  </si>
  <si>
    <t>Queen of Spain</t>
  </si>
  <si>
    <t>ニューワールドレーシング株式会社</t>
    <rPh sb="12" eb="16">
      <t>カブシキガイシャ</t>
    </rPh>
    <phoneticPr fontId="2"/>
  </si>
  <si>
    <t>Orpendale Chelston &amp; Wynatt</t>
  </si>
  <si>
    <t>レッドエルザ</t>
  </si>
  <si>
    <t>谷水雄三</t>
    <rPh sb="0" eb="2">
      <t>タニミズ</t>
    </rPh>
    <rPh sb="2" eb="4">
      <t>ユウゾウ</t>
    </rPh>
    <phoneticPr fontId="3"/>
  </si>
  <si>
    <t>窪田芳郎</t>
    <rPh sb="0" eb="2">
      <t>クボタ</t>
    </rPh>
    <rPh sb="2" eb="4">
      <t>ヨシロウ</t>
    </rPh>
    <phoneticPr fontId="3"/>
  </si>
  <si>
    <t>スマートファルコン</t>
  </si>
  <si>
    <t>アルテシア</t>
  </si>
  <si>
    <t>大野商事</t>
    <rPh sb="0" eb="4">
      <t>オオノショウジ</t>
    </rPh>
    <phoneticPr fontId="3"/>
  </si>
  <si>
    <t>タピッツフライ</t>
  </si>
  <si>
    <t>シーズアタイガー</t>
  </si>
  <si>
    <t>カンビーナ</t>
  </si>
  <si>
    <t>島川隆哉</t>
    <rPh sb="0" eb="2">
      <t>シマカワ</t>
    </rPh>
    <rPh sb="2" eb="3">
      <t>タカヤ</t>
    </rPh>
    <rPh sb="3" eb="4">
      <t>ヤ</t>
    </rPh>
    <phoneticPr fontId="2"/>
  </si>
  <si>
    <t>ポロンナルワ</t>
  </si>
  <si>
    <t>スマートパンドラ</t>
  </si>
  <si>
    <t>大川徹</t>
    <rPh sb="0" eb="2">
      <t>オオカワ</t>
    </rPh>
    <rPh sb="2" eb="3">
      <t>トオル</t>
    </rPh>
    <phoneticPr fontId="2"/>
  </si>
  <si>
    <t>スマート</t>
  </si>
  <si>
    <t>ウェイクミーアップ</t>
  </si>
  <si>
    <t>スキア</t>
  </si>
  <si>
    <t>山田和夫</t>
    <rPh sb="0" eb="2">
      <t>ヤマダ</t>
    </rPh>
    <rPh sb="2" eb="4">
      <t>カズオ</t>
    </rPh>
    <phoneticPr fontId="3"/>
  </si>
  <si>
    <t>岡田牧場</t>
    <rPh sb="0" eb="4">
      <t>オカダボクジョウ</t>
    </rPh>
    <phoneticPr fontId="2"/>
  </si>
  <si>
    <t>アカンサス</t>
  </si>
  <si>
    <t>国本晢秀</t>
    <rPh sb="0" eb="2">
      <t>クニモト</t>
    </rPh>
    <rPh sb="2" eb="4">
      <t>テツヒデ</t>
    </rPh>
    <phoneticPr fontId="2"/>
  </si>
  <si>
    <t>ヴァリディオル</t>
  </si>
  <si>
    <t>ローズキャサリン</t>
  </si>
  <si>
    <t>猪熊広次</t>
    <rPh sb="0" eb="2">
      <t>イノクマ</t>
    </rPh>
    <rPh sb="2" eb="3">
      <t>ヒロ</t>
    </rPh>
    <rPh sb="3" eb="4">
      <t>ツギ</t>
    </rPh>
    <phoneticPr fontId="2"/>
  </si>
  <si>
    <t>飛野牧場</t>
    <rPh sb="0" eb="1">
      <t>ヒノ</t>
    </rPh>
    <rPh sb="1" eb="2">
      <t>ノ</t>
    </rPh>
    <rPh sb="2" eb="4">
      <t>ボクジョウ</t>
    </rPh>
    <phoneticPr fontId="2"/>
  </si>
  <si>
    <t>NICKS</t>
  </si>
  <si>
    <t>寺田千代乃</t>
    <rPh sb="0" eb="2">
      <t>テラダ</t>
    </rPh>
    <rPh sb="2" eb="4">
      <t>チヨ</t>
    </rPh>
    <rPh sb="4" eb="5">
      <t>ノ</t>
    </rPh>
    <phoneticPr fontId="2"/>
  </si>
  <si>
    <t>サラブレッドグラブ・ラフィアン</t>
  </si>
  <si>
    <t>シャンロッサ</t>
  </si>
  <si>
    <t>三嶋牧場</t>
    <rPh sb="0" eb="4">
      <t>ミシマボクジョウ</t>
    </rPh>
    <phoneticPr fontId="2"/>
  </si>
  <si>
    <t>ウィステリアアーチ</t>
  </si>
  <si>
    <t>山紫水明</t>
    <rPh sb="0" eb="1">
      <t>ヤマ</t>
    </rPh>
    <rPh sb="1" eb="2">
      <t>ムラサキ</t>
    </rPh>
    <rPh sb="2" eb="3">
      <t>ミズ</t>
    </rPh>
    <rPh sb="3" eb="4">
      <t>アキラ</t>
    </rPh>
    <phoneticPr fontId="2"/>
  </si>
  <si>
    <t>クィーンズバーン</t>
  </si>
  <si>
    <t>林正道</t>
    <rPh sb="0" eb="1">
      <t>ハヤシ</t>
    </rPh>
    <rPh sb="1" eb="3">
      <t>マサミチ</t>
    </rPh>
    <phoneticPr fontId="2"/>
  </si>
  <si>
    <t>シアトルサンセット</t>
  </si>
  <si>
    <t>エリンコート</t>
  </si>
  <si>
    <t>バグワイザー</t>
  </si>
  <si>
    <t>高昭牧場</t>
    <rPh sb="0" eb="1">
      <t>タカ</t>
    </rPh>
    <rPh sb="1" eb="2">
      <t>アキラ</t>
    </rPh>
    <rPh sb="2" eb="4">
      <t>ボクジョウ</t>
    </rPh>
    <phoneticPr fontId="2"/>
  </si>
  <si>
    <t>近藤英子</t>
    <rPh sb="0" eb="2">
      <t>コンドウヒデコ</t>
    </rPh>
    <rPh sb="2" eb="4">
      <t>エイコ</t>
    </rPh>
    <phoneticPr fontId="2"/>
  </si>
  <si>
    <t>大塚亮一</t>
    <rPh sb="0" eb="2">
      <t>オオツカ</t>
    </rPh>
    <rPh sb="2" eb="4">
      <t>リョウイチ</t>
    </rPh>
    <phoneticPr fontId="3"/>
  </si>
  <si>
    <t>飯田正則</t>
    <rPh sb="0" eb="4">
      <t>イイダマサノリ</t>
    </rPh>
    <phoneticPr fontId="3"/>
  </si>
  <si>
    <t>Kingman</t>
  </si>
  <si>
    <t>マンビア</t>
  </si>
  <si>
    <t>近藤英子</t>
    <rPh sb="0" eb="2">
      <t>コンドウ</t>
    </rPh>
    <rPh sb="2" eb="4">
      <t>エイコ</t>
    </rPh>
    <phoneticPr fontId="2"/>
  </si>
  <si>
    <t>バディーラ</t>
  </si>
  <si>
    <t>千代田牧場</t>
    <rPh sb="0" eb="3">
      <t>チヨダ</t>
    </rPh>
    <rPh sb="3" eb="5">
      <t>ボクジョウ</t>
    </rPh>
    <phoneticPr fontId="2"/>
  </si>
  <si>
    <t>小笠芳央</t>
    <rPh sb="0" eb="2">
      <t>オガサ</t>
    </rPh>
    <rPh sb="2" eb="4">
      <t>ヨシヒサ</t>
    </rPh>
    <phoneticPr fontId="2"/>
  </si>
  <si>
    <t>アイムユアーズ</t>
  </si>
  <si>
    <t>メテオーリカ</t>
  </si>
  <si>
    <t>リアアントニア</t>
  </si>
  <si>
    <t>ブルーミンバー</t>
  </si>
  <si>
    <t>キトゥンカブードル</t>
  </si>
  <si>
    <t>ブロードストリート</t>
  </si>
  <si>
    <t>トクラットリバー</t>
  </si>
  <si>
    <t>寺田寿男</t>
    <rPh sb="0" eb="2">
      <t>テラダ</t>
    </rPh>
    <rPh sb="2" eb="3">
      <t>コトブキ</t>
    </rPh>
    <rPh sb="3" eb="4">
      <t>オトコ</t>
    </rPh>
    <phoneticPr fontId="3"/>
  </si>
  <si>
    <t>村上欽哉</t>
    <rPh sb="0" eb="2">
      <t>ムラカミ</t>
    </rPh>
    <rPh sb="2" eb="4">
      <t>キンヤ</t>
    </rPh>
    <phoneticPr fontId="2"/>
  </si>
  <si>
    <t>合同会社雅苑興業</t>
  </si>
  <si>
    <t>白井牧場</t>
    <rPh sb="0" eb="4">
      <t>シライボクジョウ</t>
    </rPh>
    <phoneticPr fontId="2"/>
  </si>
  <si>
    <t>コマノラミア</t>
  </si>
  <si>
    <t>長谷川芳信</t>
    <rPh sb="0" eb="3">
      <t>ハセガワ</t>
    </rPh>
    <rPh sb="3" eb="5">
      <t>ヨシノブ</t>
    </rPh>
    <phoneticPr fontId="2"/>
  </si>
  <si>
    <t>新井牧場</t>
    <rPh sb="0" eb="4">
      <t>アライボクジョウ</t>
    </rPh>
    <phoneticPr fontId="2"/>
  </si>
  <si>
    <t>コメントもなにもソウルスターリングの下というこで、来年の牝馬クラッシックはこの馬に託します。姉と同じく札幌デビューを予定してるとのこと。</t>
    <rPh sb="18" eb="19">
      <t>シタ</t>
    </rPh>
    <rPh sb="25" eb="27">
      <t>ライネン</t>
    </rPh>
    <rPh sb="28" eb="30">
      <t>ヒンバ</t>
    </rPh>
    <rPh sb="39" eb="40">
      <t>ウマ</t>
    </rPh>
    <rPh sb="41" eb="42">
      <t>タク</t>
    </rPh>
    <rPh sb="46" eb="47">
      <t>アネ</t>
    </rPh>
    <rPh sb="48" eb="49">
      <t>オナ</t>
    </rPh>
    <rPh sb="51" eb="53">
      <t>サッポロ</t>
    </rPh>
    <rPh sb="58" eb="60">
      <t>ヨテイ</t>
    </rPh>
    <phoneticPr fontId="1"/>
  </si>
  <si>
    <t>ことしもＳｔｏｒｍ　ｃａｔをやはりとります。父がハーツクライに替わって稍晩成型かもしれないが、ダービーには間違いなくでてきてくれるだろう。</t>
    <rPh sb="22" eb="23">
      <t>チチ</t>
    </rPh>
    <rPh sb="31" eb="32">
      <t>カ</t>
    </rPh>
    <rPh sb="35" eb="36">
      <t>ヤヤ</t>
    </rPh>
    <rPh sb="36" eb="38">
      <t>バンセイ</t>
    </rPh>
    <rPh sb="38" eb="39">
      <t>ガタ</t>
    </rPh>
    <rPh sb="53" eb="55">
      <t>マチガ</t>
    </rPh>
    <phoneticPr fontId="1"/>
  </si>
  <si>
    <t>矢作厩舎の入厩一番星。厩舎での勝星も一番となってもらいたい。ＮＨＫマイルを確実を目標に頑張ってもらいたい。上２頭が結果がでてないがキンカメに替わって、芝、ダート問わず頑張ってもらいたい。</t>
    <rPh sb="0" eb="2">
      <t>ヤハギ</t>
    </rPh>
    <rPh sb="2" eb="4">
      <t>キュウシャ</t>
    </rPh>
    <rPh sb="5" eb="7">
      <t>ニュウキュウ</t>
    </rPh>
    <rPh sb="7" eb="9">
      <t>イチバン</t>
    </rPh>
    <rPh sb="9" eb="10">
      <t>ボシ</t>
    </rPh>
    <rPh sb="11" eb="13">
      <t>キュウシャ</t>
    </rPh>
    <rPh sb="15" eb="16">
      <t>カ</t>
    </rPh>
    <rPh sb="16" eb="17">
      <t>ホシ</t>
    </rPh>
    <rPh sb="18" eb="20">
      <t>イチバン</t>
    </rPh>
    <rPh sb="37" eb="39">
      <t>カクジツ</t>
    </rPh>
    <rPh sb="40" eb="42">
      <t>モクヒョウ</t>
    </rPh>
    <rPh sb="43" eb="45">
      <t>ガンバ</t>
    </rPh>
    <rPh sb="53" eb="54">
      <t>ウエ</t>
    </rPh>
    <rPh sb="55" eb="56">
      <t>トウ</t>
    </rPh>
    <rPh sb="57" eb="59">
      <t>ケッカ</t>
    </rPh>
    <rPh sb="70" eb="71">
      <t>カ</t>
    </rPh>
    <rPh sb="75" eb="76">
      <t>シバ</t>
    </rPh>
    <rPh sb="80" eb="81">
      <t>ト</t>
    </rPh>
    <rPh sb="83" eb="85">
      <t>ガンバ</t>
    </rPh>
    <phoneticPr fontId="1"/>
  </si>
  <si>
    <t>姉のリリーノーブルは桜花賞３着、オークス２着と牝馬クラッシックで馬券に絡む活躍。父がバゴに替わっても、能力的にはひけをとらないだろう。すでに入厩しており早い時期から稼いでくれるであろう。</t>
    <rPh sb="0" eb="1">
      <t>アネ</t>
    </rPh>
    <rPh sb="10" eb="13">
      <t>オウカショウ</t>
    </rPh>
    <rPh sb="14" eb="15">
      <t>チャク</t>
    </rPh>
    <rPh sb="21" eb="22">
      <t>チャク</t>
    </rPh>
    <rPh sb="23" eb="25">
      <t>ヒンバ</t>
    </rPh>
    <rPh sb="32" eb="34">
      <t>バケン</t>
    </rPh>
    <rPh sb="35" eb="36">
      <t>カラ</t>
    </rPh>
    <rPh sb="37" eb="39">
      <t>カツヤク</t>
    </rPh>
    <rPh sb="40" eb="41">
      <t>チチ</t>
    </rPh>
    <rPh sb="45" eb="46">
      <t>カ</t>
    </rPh>
    <rPh sb="51" eb="54">
      <t>ノウリョクテキ</t>
    </rPh>
    <rPh sb="70" eb="72">
      <t>ニュウキュウ</t>
    </rPh>
    <rPh sb="76" eb="77">
      <t>ハヤ</t>
    </rPh>
    <rPh sb="78" eb="80">
      <t>ジキ</t>
    </rPh>
    <rPh sb="82" eb="83">
      <t>カセ</t>
    </rPh>
    <phoneticPr fontId="1"/>
  </si>
  <si>
    <t>ディープの逆輸入馬。こちらもStorm　ｃａｔで海外でもディープ産駒が活躍しており、アメリカで活躍の予定が主取ということで日本で走るということ。ひそかに期待しております。</t>
    <rPh sb="5" eb="6">
      <t>ギャク</t>
    </rPh>
    <rPh sb="6" eb="8">
      <t>ユニュウ</t>
    </rPh>
    <rPh sb="8" eb="9">
      <t>バ</t>
    </rPh>
    <rPh sb="24" eb="26">
      <t>カイガイ</t>
    </rPh>
    <rPh sb="32" eb="34">
      <t>サンク</t>
    </rPh>
    <rPh sb="35" eb="37">
      <t>カツヤク</t>
    </rPh>
    <rPh sb="47" eb="49">
      <t>カツヤク</t>
    </rPh>
    <rPh sb="50" eb="52">
      <t>ヨテイ</t>
    </rPh>
    <rPh sb="53" eb="54">
      <t>シュ</t>
    </rPh>
    <rPh sb="54" eb="55">
      <t>トリ</t>
    </rPh>
    <rPh sb="61" eb="63">
      <t>ニホン</t>
    </rPh>
    <rPh sb="64" eb="65">
      <t>ハシ</t>
    </rPh>
    <rPh sb="76" eb="78">
      <t>キタイ</t>
    </rPh>
    <phoneticPr fontId="1"/>
  </si>
  <si>
    <t>ほぼ名前でとったような馬（笑）ただ、母父にはＳｔｒｏｍ　Ｃａｔがおり自分が好きな血統であるのも６位指名となった。</t>
    <rPh sb="2" eb="4">
      <t>ナマエ</t>
    </rPh>
    <rPh sb="11" eb="12">
      <t>ウマ</t>
    </rPh>
    <rPh sb="13" eb="14">
      <t>ワラ</t>
    </rPh>
    <rPh sb="18" eb="19">
      <t>ハハ</t>
    </rPh>
    <rPh sb="19" eb="20">
      <t>チチ</t>
    </rPh>
    <rPh sb="34" eb="36">
      <t>ジブン</t>
    </rPh>
    <rPh sb="37" eb="38">
      <t>ス</t>
    </rPh>
    <rPh sb="40" eb="42">
      <t>ケットウ</t>
    </rPh>
    <rPh sb="48" eb="49">
      <t>イ</t>
    </rPh>
    <rPh sb="49" eb="51">
      <t>シメイ</t>
    </rPh>
    <phoneticPr fontId="1"/>
  </si>
  <si>
    <t>母は自分のＰＯ馬でファルブラヴとライラプスの子。サンデーの３ｘ４は少し気になる所だが、エポカドーロの鬱憤をこの馬で藤原厩舎には頑張ってもらいたい。</t>
    <rPh sb="0" eb="1">
      <t>ハハ</t>
    </rPh>
    <rPh sb="2" eb="4">
      <t>ジブン</t>
    </rPh>
    <rPh sb="7" eb="8">
      <t>バ</t>
    </rPh>
    <rPh sb="22" eb="23">
      <t>コ</t>
    </rPh>
    <rPh sb="33" eb="34">
      <t>スコ</t>
    </rPh>
    <rPh sb="35" eb="36">
      <t>キ</t>
    </rPh>
    <rPh sb="39" eb="40">
      <t>トコロ</t>
    </rPh>
    <rPh sb="50" eb="52">
      <t>ウップン</t>
    </rPh>
    <rPh sb="55" eb="56">
      <t>ウマ</t>
    </rPh>
    <rPh sb="57" eb="59">
      <t>フジワラ</t>
    </rPh>
    <rPh sb="59" eb="61">
      <t>キュウシャ</t>
    </rPh>
    <rPh sb="63" eb="65">
      <t>ガンバ</t>
    </rPh>
    <phoneticPr fontId="1"/>
  </si>
  <si>
    <t>６月生まれとかなり遅生まれではあるが、かなりの成長力で札幌も視野にいれているという話。宝塚のワンツーの子。距離も１４００から２４００まで対応できるでしょう。もしかしたら、シェーングランツよりこちらか？？</t>
    <rPh sb="1" eb="2">
      <t>ガツ</t>
    </rPh>
    <rPh sb="2" eb="3">
      <t>ウ</t>
    </rPh>
    <rPh sb="9" eb="11">
      <t>オソウ</t>
    </rPh>
    <rPh sb="23" eb="26">
      <t>セイチョウリョク</t>
    </rPh>
    <rPh sb="27" eb="29">
      <t>サッポロ</t>
    </rPh>
    <rPh sb="30" eb="32">
      <t>シヤ</t>
    </rPh>
    <rPh sb="41" eb="42">
      <t>ハナシ</t>
    </rPh>
    <rPh sb="43" eb="45">
      <t>タカラヅカ</t>
    </rPh>
    <rPh sb="51" eb="52">
      <t>コ</t>
    </rPh>
    <rPh sb="53" eb="55">
      <t>キョリ</t>
    </rPh>
    <rPh sb="68" eb="70">
      <t>タイオウ</t>
    </rPh>
    <phoneticPr fontId="1"/>
  </si>
  <si>
    <t>こちらは秋以降のデビューということでじっくりやっていくということ。当歳から雰囲気がいいと評判のある馬。クラッシックへ乗れる器とみている。</t>
    <rPh sb="4" eb="5">
      <t>アキ</t>
    </rPh>
    <rPh sb="5" eb="7">
      <t>イコウ</t>
    </rPh>
    <rPh sb="33" eb="35">
      <t>トウサイ</t>
    </rPh>
    <rPh sb="37" eb="40">
      <t>フンイキ</t>
    </rPh>
    <rPh sb="44" eb="46">
      <t>ヒョウバン</t>
    </rPh>
    <rPh sb="49" eb="50">
      <t>ウマ</t>
    </rPh>
    <rPh sb="58" eb="59">
      <t>ノ</t>
    </rPh>
    <rPh sb="61" eb="62">
      <t>ウツワ</t>
    </rPh>
    <phoneticPr fontId="1"/>
  </si>
  <si>
    <t>今年の隠し玉てき存在です。南米の牝系ですこし未知数なところはありますが、キレがいいという話がある。また早めのデビューも期待しての指名。</t>
    <rPh sb="0" eb="2">
      <t>コトシ</t>
    </rPh>
    <rPh sb="3" eb="4">
      <t>カク</t>
    </rPh>
    <rPh sb="5" eb="6">
      <t>ダマ</t>
    </rPh>
    <rPh sb="8" eb="10">
      <t>ソンザイ</t>
    </rPh>
    <rPh sb="13" eb="15">
      <t>ナンベイ</t>
    </rPh>
    <rPh sb="16" eb="17">
      <t>ヒン</t>
    </rPh>
    <rPh sb="17" eb="18">
      <t>ケイ</t>
    </rPh>
    <rPh sb="22" eb="25">
      <t>ミチスウ</t>
    </rPh>
    <rPh sb="44" eb="45">
      <t>ハナシ</t>
    </rPh>
    <rPh sb="51" eb="52">
      <t>ハヤ</t>
    </rPh>
    <rPh sb="59" eb="61">
      <t>キタイ</t>
    </rPh>
    <rPh sb="64" eb="66">
      <t>シメイ</t>
    </rPh>
    <phoneticPr fontId="1"/>
  </si>
  <si>
    <t>自分が選択した馬で最高の牝馬だったジェンティルドンナ・・・この馬の子供を取らずしてPOGはありえませんでした。ドラフト１位でありながら、ロマン枠とさせていただきたい。</t>
    <rPh sb="0" eb="2">
      <t>ジブン</t>
    </rPh>
    <rPh sb="3" eb="5">
      <t>センタク</t>
    </rPh>
    <rPh sb="7" eb="8">
      <t>ウマ</t>
    </rPh>
    <rPh sb="9" eb="11">
      <t>サイコウ</t>
    </rPh>
    <rPh sb="12" eb="14">
      <t>ヒンバ</t>
    </rPh>
    <rPh sb="31" eb="32">
      <t>ウマ</t>
    </rPh>
    <rPh sb="33" eb="35">
      <t>コドモ</t>
    </rPh>
    <rPh sb="36" eb="37">
      <t>ト</t>
    </rPh>
    <rPh sb="60" eb="61">
      <t>イ</t>
    </rPh>
    <rPh sb="71" eb="72">
      <t>ワク</t>
    </rPh>
    <phoneticPr fontId="1"/>
  </si>
  <si>
    <t>好きだったホエールキャプチャと評判が良さそうだったので2位で。後から岡田総帥が大注目で英ダービーに登録しているとの情報が、これもロマン枠なのか・・・</t>
    <rPh sb="0" eb="1">
      <t>ス</t>
    </rPh>
    <rPh sb="15" eb="17">
      <t>ヒョウバン</t>
    </rPh>
    <rPh sb="18" eb="19">
      <t>ヨ</t>
    </rPh>
    <rPh sb="28" eb="29">
      <t>イ</t>
    </rPh>
    <rPh sb="31" eb="32">
      <t>アト</t>
    </rPh>
    <rPh sb="34" eb="36">
      <t>オカダ</t>
    </rPh>
    <rPh sb="36" eb="38">
      <t>ソウスイ</t>
    </rPh>
    <rPh sb="39" eb="40">
      <t>ダイ</t>
    </rPh>
    <rPh sb="40" eb="42">
      <t>チュウモク</t>
    </rPh>
    <rPh sb="43" eb="44">
      <t>エイ</t>
    </rPh>
    <rPh sb="49" eb="51">
      <t>トウロク</t>
    </rPh>
    <rPh sb="57" eb="59">
      <t>ジョウホウ</t>
    </rPh>
    <rPh sb="67" eb="68">
      <t>ワク</t>
    </rPh>
    <phoneticPr fontId="1"/>
  </si>
  <si>
    <t>評判良さそうなので。今年はディープ産駒が少なくオルフェーブルが多いのはあえてと言っておきます。</t>
    <rPh sb="0" eb="2">
      <t>ヒョウバン</t>
    </rPh>
    <rPh sb="2" eb="3">
      <t>ヨ</t>
    </rPh>
    <rPh sb="10" eb="12">
      <t>コトシ</t>
    </rPh>
    <rPh sb="17" eb="18">
      <t>サン</t>
    </rPh>
    <rPh sb="18" eb="19">
      <t>ク</t>
    </rPh>
    <rPh sb="20" eb="21">
      <t>スク</t>
    </rPh>
    <rPh sb="31" eb="32">
      <t>オオ</t>
    </rPh>
    <rPh sb="39" eb="40">
      <t>イ</t>
    </rPh>
    <phoneticPr fontId="1"/>
  </si>
  <si>
    <t>正直この枠が初戦快勝で一番強かったという予定でしたが。。。弱そうで。。すん</t>
    <rPh sb="0" eb="2">
      <t>ショウジキ</t>
    </rPh>
    <rPh sb="4" eb="5">
      <t>ワク</t>
    </rPh>
    <rPh sb="6" eb="8">
      <t>ショセン</t>
    </rPh>
    <rPh sb="8" eb="10">
      <t>カイショウ</t>
    </rPh>
    <rPh sb="11" eb="13">
      <t>イチバン</t>
    </rPh>
    <rPh sb="13" eb="14">
      <t>ツヨ</t>
    </rPh>
    <rPh sb="20" eb="22">
      <t>ヨテイ</t>
    </rPh>
    <rPh sb="29" eb="30">
      <t>ヨワ</t>
    </rPh>
    <phoneticPr fontId="1"/>
  </si>
  <si>
    <t>ジェンティルの子供が1位なので、一緒にと言うことで。。バーター出演みたいなもの</t>
    <rPh sb="7" eb="9">
      <t>コドモ</t>
    </rPh>
    <rPh sb="11" eb="12">
      <t>イ</t>
    </rPh>
    <rPh sb="16" eb="18">
      <t>イッショ</t>
    </rPh>
    <rPh sb="20" eb="21">
      <t>イ</t>
    </rPh>
    <rPh sb="31" eb="33">
      <t>シュツエン</t>
    </rPh>
    <phoneticPr fontId="1"/>
  </si>
  <si>
    <t>矢作厩舎の馬を取りたかったのと、テソーロの馬は走ってるイメージがあったので。（他にはバイオやバローズが好きです）</t>
    <rPh sb="0" eb="2">
      <t>ヤハギ</t>
    </rPh>
    <rPh sb="2" eb="4">
      <t>キュウシャ</t>
    </rPh>
    <rPh sb="5" eb="6">
      <t>ウマ</t>
    </rPh>
    <rPh sb="7" eb="8">
      <t>ト</t>
    </rPh>
    <rPh sb="21" eb="22">
      <t>ウマ</t>
    </rPh>
    <rPh sb="23" eb="24">
      <t>ハシ</t>
    </rPh>
    <rPh sb="39" eb="40">
      <t>ホカ</t>
    </rPh>
    <rPh sb="51" eb="52">
      <t>ス</t>
    </rPh>
    <phoneticPr fontId="1"/>
  </si>
  <si>
    <t>ここも毎年選択しているロマン枠。去年の雪辱をはらしてくれ。。。</t>
    <rPh sb="3" eb="5">
      <t>マイトシ</t>
    </rPh>
    <rPh sb="5" eb="7">
      <t>センタク</t>
    </rPh>
    <rPh sb="14" eb="15">
      <t>ワク</t>
    </rPh>
    <rPh sb="16" eb="18">
      <t>キョネン</t>
    </rPh>
    <rPh sb="19" eb="21">
      <t>セツジョク</t>
    </rPh>
    <phoneticPr fontId="1"/>
  </si>
  <si>
    <t>中内田＋オルフェってことでとりました。このへんの順位が走ると調子良いんですけどね。。</t>
    <rPh sb="0" eb="2">
      <t>ナカウチ</t>
    </rPh>
    <rPh sb="2" eb="3">
      <t>タ</t>
    </rPh>
    <rPh sb="24" eb="26">
      <t>ジュンイ</t>
    </rPh>
    <rPh sb="27" eb="28">
      <t>ハシ</t>
    </rPh>
    <rPh sb="30" eb="32">
      <t>チョウシ</t>
    </rPh>
    <rPh sb="32" eb="33">
      <t>ヨ</t>
    </rPh>
    <phoneticPr fontId="1"/>
  </si>
  <si>
    <t>どこかのサイトで見た情報では、とんでもない能力を秘めているとか何とか。。。馬主がライオンレースホースってことは
名前にもライオンが・・・２億とも言われてますが大丈夫か・・</t>
    <rPh sb="8" eb="9">
      <t>ミ</t>
    </rPh>
    <rPh sb="10" eb="12">
      <t>ジョウホウ</t>
    </rPh>
    <rPh sb="21" eb="23">
      <t>ノウリョク</t>
    </rPh>
    <rPh sb="24" eb="25">
      <t>ヒ</t>
    </rPh>
    <rPh sb="31" eb="32">
      <t>ナン</t>
    </rPh>
    <rPh sb="37" eb="39">
      <t>バヌシ</t>
    </rPh>
    <rPh sb="56" eb="58">
      <t>ナマエ</t>
    </rPh>
    <rPh sb="69" eb="70">
      <t>オク</t>
    </rPh>
    <rPh sb="72" eb="73">
      <t>イ</t>
    </rPh>
    <rPh sb="79" eb="82">
      <t>ダイジョウブ</t>
    </rPh>
    <phoneticPr fontId="1"/>
  </si>
  <si>
    <t>ここは昨年のステルヴィオありがとう枠です。今年も走ってくれたら毎年の取得が確定します。</t>
    <rPh sb="3" eb="5">
      <t>サクネン</t>
    </rPh>
    <rPh sb="17" eb="18">
      <t>ワク</t>
    </rPh>
    <rPh sb="21" eb="23">
      <t>コトシ</t>
    </rPh>
    <rPh sb="24" eb="25">
      <t>ハシ</t>
    </rPh>
    <rPh sb="31" eb="33">
      <t>マイトシ</t>
    </rPh>
    <rPh sb="34" eb="36">
      <t>シュトク</t>
    </rPh>
    <rPh sb="37" eb="39">
      <t>カクテイ</t>
    </rPh>
    <phoneticPr fontId="1"/>
  </si>
  <si>
    <t>2016年生まれの中で1番光って見えた、ダノンチェイサーを1位で指名！ダノックスの打率の良さも魅力。馬格はあるが、軽くて切れるというTheディープ。最高でも2冠、最低でも1冠！！</t>
    <rPh sb="4" eb="5">
      <t>ネンサンク</t>
    </rPh>
    <rPh sb="5" eb="6">
      <t>ウ</t>
    </rPh>
    <rPh sb="9" eb="10">
      <t>ナカ</t>
    </rPh>
    <rPh sb="12" eb="13">
      <t>バン</t>
    </rPh>
    <rPh sb="13" eb="14">
      <t>ヒカ</t>
    </rPh>
    <rPh sb="16" eb="17">
      <t>ミ</t>
    </rPh>
    <rPh sb="30" eb="31">
      <t>イ</t>
    </rPh>
    <rPh sb="32" eb="34">
      <t>シメイ</t>
    </rPh>
    <rPh sb="41" eb="43">
      <t>ダリツ</t>
    </rPh>
    <rPh sb="44" eb="45">
      <t>ヨ</t>
    </rPh>
    <rPh sb="47" eb="49">
      <t>ミリョク</t>
    </rPh>
    <rPh sb="50" eb="52">
      <t>バカク</t>
    </rPh>
    <rPh sb="57" eb="58">
      <t>カル</t>
    </rPh>
    <rPh sb="60" eb="61">
      <t>キ</t>
    </rPh>
    <rPh sb="86" eb="87">
      <t>カン</t>
    </rPh>
    <phoneticPr fontId="1"/>
  </si>
  <si>
    <t>かなり評価が高いので2位指名。牝馬らしからぬ好馬体で動きも良いとのこと。国枝先生がアーモンドアイくらい走ってほしいと言うから、2冠確定！さらに2歳女王もいただいておこう♪</t>
    <rPh sb="3" eb="6">
      <t>ヒョウカガタキ</t>
    </rPh>
    <rPh sb="6" eb="7">
      <t>タカ</t>
    </rPh>
    <rPh sb="11" eb="12">
      <t>イ</t>
    </rPh>
    <rPh sb="12" eb="14">
      <t>シメイ</t>
    </rPh>
    <rPh sb="15" eb="17">
      <t>ヒンバ</t>
    </rPh>
    <rPh sb="22" eb="25">
      <t>コウバ</t>
    </rPh>
    <rPh sb="26" eb="27">
      <t>ウゴ</t>
    </rPh>
    <rPh sb="29" eb="30">
      <t>イ</t>
    </rPh>
    <rPh sb="36" eb="40">
      <t>クニエダセンセイ</t>
    </rPh>
    <rPh sb="51" eb="52">
      <t>ハシ</t>
    </rPh>
    <rPh sb="58" eb="59">
      <t>イ</t>
    </rPh>
    <rPh sb="64" eb="65">
      <t>カン</t>
    </rPh>
    <rPh sb="65" eb="67">
      <t>カクテイ</t>
    </rPh>
    <rPh sb="72" eb="73">
      <t>サイ</t>
    </rPh>
    <rPh sb="73" eb="75">
      <t>ジョウオウ</t>
    </rPh>
    <phoneticPr fontId="1"/>
  </si>
  <si>
    <t>「加速すると馬体が沈みます。」このコメントを見て指名決定！スペシャルな血統で、名前はフランス語で「神の翼」すでに凱旋門賞を意識か？フランスの前にまずは府中で飛びます！</t>
    <rPh sb="1" eb="3">
      <t>カソク</t>
    </rPh>
    <rPh sb="6" eb="8">
      <t>バタイ</t>
    </rPh>
    <rPh sb="9" eb="10">
      <t>シズ</t>
    </rPh>
    <rPh sb="22" eb="23">
      <t>ミ</t>
    </rPh>
    <rPh sb="24" eb="28">
      <t>シメイケッテイ</t>
    </rPh>
    <rPh sb="35" eb="37">
      <t>ケットウ</t>
    </rPh>
    <rPh sb="39" eb="41">
      <t>ナマエ</t>
    </rPh>
    <rPh sb="46" eb="47">
      <t>ゴ</t>
    </rPh>
    <rPh sb="49" eb="50">
      <t>カミ</t>
    </rPh>
    <rPh sb="51" eb="52">
      <t>ツバサ</t>
    </rPh>
    <rPh sb="56" eb="59">
      <t>ガイセンモ</t>
    </rPh>
    <rPh sb="59" eb="60">
      <t>ショウ</t>
    </rPh>
    <rPh sb="61" eb="63">
      <t>イシキ</t>
    </rPh>
    <rPh sb="70" eb="71">
      <t>マエ</t>
    </rPh>
    <rPh sb="75" eb="77">
      <t>フチュウ</t>
    </rPh>
    <rPh sb="78" eb="79">
      <t>ト</t>
    </rPh>
    <phoneticPr fontId="1"/>
  </si>
  <si>
    <t>この馬について掴んだ情報によると、普通の馬が2、3歩のところを1歩で移動できるというテレポーテーションの使い手のようだ。池江厩舎の隠し玉が夏に衝撃的な走りを披露する！</t>
    <rPh sb="2" eb="3">
      <t>ウマ</t>
    </rPh>
    <rPh sb="7" eb="8">
      <t>ツカ</t>
    </rPh>
    <rPh sb="10" eb="12">
      <t>ジョウホウ</t>
    </rPh>
    <rPh sb="17" eb="19">
      <t>フツウ</t>
    </rPh>
    <rPh sb="20" eb="21">
      <t>ウマ</t>
    </rPh>
    <rPh sb="25" eb="26">
      <t>ホ</t>
    </rPh>
    <rPh sb="32" eb="33">
      <t>ホ</t>
    </rPh>
    <rPh sb="34" eb="36">
      <t>イドウ</t>
    </rPh>
    <rPh sb="52" eb="53">
      <t>ツカ</t>
    </rPh>
    <rPh sb="54" eb="55">
      <t>テ</t>
    </rPh>
    <rPh sb="60" eb="62">
      <t>イケエセンセイ</t>
    </rPh>
    <rPh sb="62" eb="64">
      <t>キュウシャ</t>
    </rPh>
    <rPh sb="65" eb="66">
      <t>カク</t>
    </rPh>
    <rPh sb="67" eb="68">
      <t>ダマ</t>
    </rPh>
    <rPh sb="69" eb="70">
      <t>ナツ</t>
    </rPh>
    <rPh sb="71" eb="74">
      <t>ショウゲキ</t>
    </rPh>
    <rPh sb="75" eb="76">
      <t>ハシ</t>
    </rPh>
    <rPh sb="78" eb="80">
      <t>ヒロウ</t>
    </rPh>
    <phoneticPr fontId="1"/>
  </si>
  <si>
    <t>カナロア産駒を見ていた時に最初に目にとまった馬。POG本でほとんど見ないが、余裕で調教をこなしていて丈夫。何となく大物感を感じたので、どんな走りをするかデビューが楽しみ！</t>
    <rPh sb="4" eb="6">
      <t>サンク</t>
    </rPh>
    <rPh sb="7" eb="8">
      <t>ミ</t>
    </rPh>
    <rPh sb="11" eb="12">
      <t>トキ</t>
    </rPh>
    <rPh sb="13" eb="15">
      <t>サイショ</t>
    </rPh>
    <rPh sb="16" eb="17">
      <t>メ</t>
    </rPh>
    <rPh sb="22" eb="23">
      <t>ウマ</t>
    </rPh>
    <rPh sb="27" eb="28">
      <t>ホン</t>
    </rPh>
    <rPh sb="33" eb="34">
      <t>ミ</t>
    </rPh>
    <rPh sb="38" eb="40">
      <t>ヨユウ</t>
    </rPh>
    <rPh sb="50" eb="52">
      <t>ジョウブ</t>
    </rPh>
    <rPh sb="53" eb="54">
      <t>ナン</t>
    </rPh>
    <rPh sb="57" eb="60">
      <t>オオモノカン</t>
    </rPh>
    <rPh sb="61" eb="62">
      <t>カン</t>
    </rPh>
    <rPh sb="70" eb="71">
      <t>ハシ</t>
    </rPh>
    <rPh sb="81" eb="82">
      <t>タノ</t>
    </rPh>
    <phoneticPr fontId="1"/>
  </si>
  <si>
    <t>こちらは牝馬のTheディープ。バネがあってキレると評価がかなり高い。今シーズン1番のアベレージヒッターになりそうな予感で期待しかない！重賞も勝てるでしょ♪</t>
    <rPh sb="4" eb="6">
      <t>ヒンバ</t>
    </rPh>
    <rPh sb="25" eb="27">
      <t>ヒョウカ</t>
    </rPh>
    <rPh sb="31" eb="32">
      <t>タカ</t>
    </rPh>
    <rPh sb="34" eb="39">
      <t>コンシ</t>
    </rPh>
    <rPh sb="39" eb="41">
      <t>イチバン</t>
    </rPh>
    <rPh sb="57" eb="59">
      <t>ヨカン</t>
    </rPh>
    <rPh sb="60" eb="66">
      <t>キタイシカ</t>
    </rPh>
    <rPh sb="67" eb="69">
      <t>ジュウショウ</t>
    </rPh>
    <rPh sb="70" eb="76">
      <t>カテルデsy</t>
    </rPh>
    <phoneticPr fontId="1"/>
  </si>
  <si>
    <t>どうも今年はハービンジャー産駒が良いらしい。その中でもスピードがあるハービンジャー産駒はこのリガーレちゃんだ！佐々木調教師も桜花賞を意識とのこと。間違いなく走るよ！</t>
    <rPh sb="3" eb="5">
      <t>コトシ</t>
    </rPh>
    <rPh sb="13" eb="15">
      <t>サンク</t>
    </rPh>
    <rPh sb="16" eb="17">
      <t>イ</t>
    </rPh>
    <rPh sb="24" eb="25">
      <t>ナカ</t>
    </rPh>
    <rPh sb="41" eb="43">
      <t>サンク</t>
    </rPh>
    <rPh sb="55" eb="58">
      <t>ササキ</t>
    </rPh>
    <rPh sb="58" eb="61">
      <t>チョウキョウシ</t>
    </rPh>
    <rPh sb="62" eb="65">
      <t>オウカショウ</t>
    </rPh>
    <rPh sb="66" eb="68">
      <t>イシキ</t>
    </rPh>
    <rPh sb="73" eb="75">
      <t>マチガ</t>
    </rPh>
    <rPh sb="78" eb="79">
      <t>ハシ</t>
    </rPh>
    <phoneticPr fontId="1"/>
  </si>
  <si>
    <t>今シーズンかなり話題になっているのが奥村厩舎。その奥村調教師が運動神経抜群のこの馬で新潟2歳をと言うので指名！まずは新馬戦だが、これからの成長にも期待。</t>
    <rPh sb="0" eb="5">
      <t>コンシー</t>
    </rPh>
    <rPh sb="8" eb="10">
      <t>ワダイ</t>
    </rPh>
    <rPh sb="18" eb="22">
      <t>オクムラキュウシャ</t>
    </rPh>
    <rPh sb="25" eb="30">
      <t>オクムラチョウキョウシ</t>
    </rPh>
    <rPh sb="31" eb="37">
      <t>ウンドウシンケイバツグンオ</t>
    </rPh>
    <rPh sb="40" eb="41">
      <t>ウマ</t>
    </rPh>
    <rPh sb="42" eb="44">
      <t>ニイガタ</t>
    </rPh>
    <rPh sb="45" eb="46">
      <t>サイ</t>
    </rPh>
    <rPh sb="48" eb="49">
      <t>イ</t>
    </rPh>
    <rPh sb="52" eb="54">
      <t>シメイ</t>
    </rPh>
    <rPh sb="58" eb="61">
      <t>シンバセン</t>
    </rPh>
    <rPh sb="69" eb="71">
      <t>セイチョウ</t>
    </rPh>
    <rPh sb="73" eb="75">
      <t>キタイ</t>
    </rPh>
    <phoneticPr fontId="1"/>
  </si>
  <si>
    <t>相沢調教師の評価というか期待度が高く、オススメの一頭らしい。すでに入厩しているようで、早めに始動できそう。去年のバレリオ同様、芦毛の馬体に大物感を感じる！芦毛カイザー！</t>
    <rPh sb="0" eb="2">
      <t>アイザワ</t>
    </rPh>
    <rPh sb="2" eb="5">
      <t>チョウキョウシ</t>
    </rPh>
    <rPh sb="6" eb="8">
      <t>ヒョウカ</t>
    </rPh>
    <rPh sb="12" eb="15">
      <t>キタイド</t>
    </rPh>
    <rPh sb="16" eb="17">
      <t>タカ</t>
    </rPh>
    <rPh sb="24" eb="26">
      <t>イットウ</t>
    </rPh>
    <rPh sb="33" eb="35">
      <t>ニュウキュウ</t>
    </rPh>
    <rPh sb="43" eb="44">
      <t>ハヤ</t>
    </rPh>
    <rPh sb="46" eb="48">
      <t>sidou</t>
    </rPh>
    <rPh sb="53" eb="55">
      <t>キョネン</t>
    </rPh>
    <rPh sb="60" eb="62">
      <t>ドウヨウ</t>
    </rPh>
    <rPh sb="63" eb="65">
      <t>アシゲ</t>
    </rPh>
    <rPh sb="66" eb="68">
      <t>バタイ</t>
    </rPh>
    <rPh sb="69" eb="72">
      <t>オオモノカン</t>
    </rPh>
    <rPh sb="73" eb="74">
      <t>カン</t>
    </rPh>
    <rPh sb="77" eb="79">
      <t>アシゲ</t>
    </rPh>
    <phoneticPr fontId="1"/>
  </si>
  <si>
    <t>クズを出さない名繁殖アーデルハイト。そして今年はハービンジャー。これは大物の予感がしますよ。クラシック路線で活躍しちゃおう！また1年楽しませてくれること間違いない！！</t>
    <rPh sb="3" eb="7">
      <t>d</t>
    </rPh>
    <rPh sb="7" eb="10">
      <t>メイハンショク</t>
    </rPh>
    <rPh sb="21" eb="23">
      <t>コトシ</t>
    </rPh>
    <rPh sb="35" eb="37">
      <t>オオモノ</t>
    </rPh>
    <rPh sb="38" eb="40">
      <t>ヨカン</t>
    </rPh>
    <rPh sb="46" eb="54">
      <t>クラシk</t>
    </rPh>
    <rPh sb="54" eb="56">
      <t>カツヤク</t>
    </rPh>
    <rPh sb="64" eb="66">
      <t>itiンeンン</t>
    </rPh>
    <rPh sb="66" eb="67">
      <t>イチネンタノ</t>
    </rPh>
    <rPh sb="76" eb="78">
      <t>マチガ</t>
    </rPh>
    <phoneticPr fontId="1"/>
  </si>
  <si>
    <t>ハルーワスウィート一族は好んで指名していました。毎度期間内G1には手が届きませんが、愛着ある血統なので一位指名。</t>
  </si>
  <si>
    <t>ドバウィハイツ初の牡馬でディープ産駒とあれば期待は高まります。</t>
  </si>
  <si>
    <t>お世話になったミッキークイーンの下とあって牝馬の一番手に。父がオルフェに変わってどう出るか。</t>
  </si>
  <si>
    <t>姉の活躍で早々に消えると思いつつこの順位で残っていたので指名してみました。</t>
  </si>
  <si>
    <t>藤沢厩舎の牝馬ラインナップを見てどの馬か指名したいと考えていました。</t>
  </si>
  <si>
    <t>個人的にハーツクライ産駒は期間内あと一歩のイメージですが楽しみな一頭。池添学厩舎の馬は初指名。</t>
  </si>
  <si>
    <t>兄ポポカテペトルに続き指名。この馬も切れないディープ産駒との噂。</t>
  </si>
  <si>
    <t>こちらも確か兄馬を指名してましたがデビュー出来ずに登録抹消。そろそろこの母馬から活躍馬が出そうな予感。</t>
  </si>
  <si>
    <t>更にこちらも過去に兄馬を指名。血統見ればバリバリ走りそうなのですが…。</t>
  </si>
  <si>
    <t>夢は白毛馬初のG1勝利。芝ダート問わずの活躍を期待。</t>
  </si>
  <si>
    <t>http://blood-fream-pog.blog.jp/archives/1071739141.html</t>
  </si>
  <si>
    <t>イルーシヴウェーヴが欲しかったが、こちらも欲しかった。ダービー馬レイデオロだけでなく、他兄弟も活躍しており、ロードカナロアが付いても確信しか湧かない。夏頃のデビューを目指しているとのことだが、怪我なく行ければオープン級。</t>
  </si>
  <si>
    <t>こちらは、出走は遠そうな感じ。秋にデビューなら御の字。青葉賞を制したヴァンキッシュラン以上の活躍を期待したい。</t>
  </si>
  <si>
    <t>早い時期から活躍できそうなディープ産駒で、長い活躍を期待して。６月に出走するらしく仕上がりはすでに良い。中内田厩舎にも期待してます。</t>
  </si>
  <si>
    <t>ディープ産駒で走り頃、使いやすい落札価格なのに完璧な馬体と雰囲気と前評判。馬名も決まっておらず、デビューは遅めと聞いてるが、それでも序盤で押さえておきたい一頭でした。走ると思います。</t>
  </si>
  <si>
    <t>ダート馬の母にディープを付けて、基本は大丈夫って考える血統。それでも、大山ヒルズの期待が大きく、ドラフト直前で仕上がり急上昇から出走予定が出ていた。早め入厩組ディープ産駒として。</t>
  </si>
  <si>
    <t>話題の奥村厩舎から一頭選びたかった。セレクションセールで話題になったらしく、期待しても良いかなと。秋以降に期待したい一頭。</t>
  </si>
  <si>
    <t>即戦力の短距離馬として獲得。凄い時計で販路を上がる馬で短距離なら充分活躍期待できる。デムーロ確保でデビューを迎えられそうなのも嬉しい。</t>
  </si>
  <si>
    <t>ローブティサージュの下、いかにも使い勝手が良さそうに感じるし、仕上がりも良さそう。早めのデビューで期待。</t>
  </si>
  <si>
    <t>ドラフト時点でエピセアロームとゴールデンドックエーの産駒と新馬開幕戦を走ることが決定していた。前評判は譲っても勝つのはこの馬だと思ってました。コース追いがかなり良い内容だったので。新馬勝ち第一号嬉しいです。オルフェ産駒として、長い活躍を期待。</t>
  </si>
  <si>
    <t>名前がカレンモエ、ロードカナロアと配合したなら夢の血統でしょう。デビューは遠そうで、さすがに序盤で獲るわけにはいかなかったので、残っていて嬉しいです。</t>
  </si>
  <si>
    <t>久しぶりにシーザリオを選びました。ロードカナロアも前年度悪くなかったですし、そもそもこの馬の前評判も良く、１位指名は迷わずでした。</t>
  </si>
  <si>
    <t>ディープ産駒から。血統は詳しくないですが、母父Marjuとの相性は良く、近いところにサトノクラウンもいます。ディープから何を選ぶか悩みましたが、この1頭。</t>
  </si>
  <si>
    <t>プロフェットの半弟ですが、父がキンカメにかわり、さらに期待が膨らみます‼</t>
  </si>
  <si>
    <t>スマートレイヤーの全妹、兄弟でも大きなはずれはなく、何となくスマートレイヤーも懐かしく選びました。</t>
  </si>
  <si>
    <t>兄ヴァナヘイムは一昨年の１位指名馬。初年度産駒から新馬勝ちを出しており、父ハービンジャーとなっても期待。</t>
  </si>
  <si>
    <t>メジャーエンブレムの半弟、ジャスタウェイは新種牡馬ではあるが、赤本では推してたし、大丈夫！</t>
  </si>
  <si>
    <t>キンカメ産駒は全てが3勝以上。ここは堅実に。</t>
  </si>
  <si>
    <t>オディールの半妹、ノヴェリストは気にはなりますが、早くから行けそうでしたので。</t>
  </si>
  <si>
    <t>フェノーメノは好きな馬でしたので。</t>
  </si>
  <si>
    <t>ジャスタウェイからもう1頭、新種牡馬からは1頭にしようと思ってましたが、リストドラフトだと仕方ないですね。嬉しい誤算になるはず。</t>
  </si>
  <si>
    <t>期待の1位指名。前回の1位指名は見事に未出走でしたので、まずは走ってくれることを祈ります。大型馬なので鬼強いか凡走か見ものです。</t>
  </si>
  <si>
    <t>桜花賞馬ハープスターの初子。親子で桜花賞勝って伝説を残しましょう！</t>
  </si>
  <si>
    <t>フランケル産駒から怪物登場。僕は血統はあまり詳しくないんですが、母親の名前めちゃくちゃカッコいい。まだ名前ないですが、ここはKing of Japanにして名前だけでも轟かせたいです。</t>
  </si>
  <si>
    <t>近親馬にアーモンドアイがおります。あやかりたい一心で選びました。</t>
  </si>
  <si>
    <t>なんか各方面で評価が高いです。順調に成長しているようですし、早くから見られそうです。こういう評価が高い馬は骨折の心配がちらつきますよ。</t>
  </si>
  <si>
    <t>レッド○○って名前は強そうなイメージ。ディープ産駒から名前で選んでしまいました。</t>
  </si>
  <si>
    <t>言わずと知れた名牝の伍番目。ここに隠されたサインが・・・ロシアW杯開幕→ロシア人ウォッカ好き→男子日本は弱いがなでしこは優勝経験あり→ウオッカの2016優駿牝馬で優勝</t>
  </si>
  <si>
    <t>なんかで見ました。今年の流行りは薔薇です。スロットの聖闘士星矢ではアフロディーテのブラッディーローズに負けてばかりです。薔薇は強いんです。</t>
  </si>
  <si>
    <t>父のスマートファルコンはダートで9連勝の実績を持ち、うち6個はG1というダートの怪物。これは期待せざるを得ないです。</t>
  </si>
  <si>
    <t>キタサンブラックを彷彿させる黒い馬体。北島三郎が我が地元の船橋競馬場で落札した馬。オーナーの馬主眼が私の財布を救う事を願っています。</t>
  </si>
  <si>
    <t>新馬戦で圧勝したがその後どうなるか・・・一番期待しているので無事にオークスまで行って欲しい！</t>
    <rPh sb="0" eb="1">
      <t>シン</t>
    </rPh>
    <rPh sb="1" eb="2">
      <t>バ</t>
    </rPh>
    <rPh sb="2" eb="3">
      <t>セン</t>
    </rPh>
    <rPh sb="4" eb="6">
      <t>アッショウ</t>
    </rPh>
    <rPh sb="11" eb="12">
      <t>ゴ</t>
    </rPh>
    <rPh sb="20" eb="22">
      <t>イチバン</t>
    </rPh>
    <rPh sb="22" eb="24">
      <t>キタイ</t>
    </rPh>
    <rPh sb="30" eb="32">
      <t>ブジ</t>
    </rPh>
    <rPh sb="39" eb="40">
      <t>イ</t>
    </rPh>
    <rPh sb="42" eb="43">
      <t>ホ</t>
    </rPh>
    <phoneticPr fontId="6"/>
  </si>
  <si>
    <t>新種牡馬ジャスタウェイの中では一番良さそうだったが新馬戦は2着・・・無事に勝ちあがってくれれば</t>
    <rPh sb="0" eb="2">
      <t>シンシュ</t>
    </rPh>
    <rPh sb="2" eb="4">
      <t>ボバ</t>
    </rPh>
    <rPh sb="12" eb="13">
      <t>ナカ</t>
    </rPh>
    <rPh sb="15" eb="17">
      <t>イチバン</t>
    </rPh>
    <rPh sb="17" eb="18">
      <t>ヨ</t>
    </rPh>
    <rPh sb="25" eb="26">
      <t>シン</t>
    </rPh>
    <rPh sb="26" eb="27">
      <t>バ</t>
    </rPh>
    <rPh sb="27" eb="28">
      <t>セン</t>
    </rPh>
    <rPh sb="30" eb="31">
      <t>チャク</t>
    </rPh>
    <rPh sb="34" eb="36">
      <t>ブジ</t>
    </rPh>
    <rPh sb="37" eb="38">
      <t>カ</t>
    </rPh>
    <phoneticPr fontId="6"/>
  </si>
  <si>
    <t>見た目が綺麗な馬だったので指名しました。頑張れ～</t>
    <rPh sb="0" eb="1">
      <t>ミ</t>
    </rPh>
    <rPh sb="2" eb="3">
      <t>メ</t>
    </rPh>
    <rPh sb="4" eb="6">
      <t>キレイ</t>
    </rPh>
    <rPh sb="7" eb="8">
      <t>ウマ</t>
    </rPh>
    <rPh sb="13" eb="15">
      <t>シメイ</t>
    </rPh>
    <rPh sb="20" eb="22">
      <t>ガンバ</t>
    </rPh>
    <phoneticPr fontId="6"/>
  </si>
  <si>
    <t>新馬戦直前にまさかの事件！2着に・・・厩舎変更がどうなるか・・・期待！</t>
    <rPh sb="0" eb="1">
      <t>シン</t>
    </rPh>
    <rPh sb="1" eb="2">
      <t>バ</t>
    </rPh>
    <rPh sb="2" eb="3">
      <t>セン</t>
    </rPh>
    <rPh sb="3" eb="5">
      <t>チョクゼン</t>
    </rPh>
    <rPh sb="10" eb="12">
      <t>ジケン</t>
    </rPh>
    <rPh sb="14" eb="15">
      <t>チャク</t>
    </rPh>
    <rPh sb="19" eb="21">
      <t>キュウシャ</t>
    </rPh>
    <rPh sb="21" eb="23">
      <t>ヘンコウ</t>
    </rPh>
    <rPh sb="32" eb="34">
      <t>キタイ</t>
    </rPh>
    <phoneticPr fontId="6"/>
  </si>
  <si>
    <t>今度は牝馬！期待してます。</t>
    <rPh sb="0" eb="2">
      <t>コンド</t>
    </rPh>
    <rPh sb="3" eb="5">
      <t>ヒンバ</t>
    </rPh>
    <rPh sb="6" eb="8">
      <t>キタイ</t>
    </rPh>
    <phoneticPr fontId="6"/>
  </si>
  <si>
    <t>今年こそ走ってくれそうな予感・・・？　沢山食べて大きくなれ～</t>
    <rPh sb="0" eb="2">
      <t>コトシ</t>
    </rPh>
    <rPh sb="4" eb="5">
      <t>ハシ</t>
    </rPh>
    <rPh sb="12" eb="14">
      <t>ヨカン</t>
    </rPh>
    <rPh sb="19" eb="21">
      <t>タクサン</t>
    </rPh>
    <rPh sb="21" eb="22">
      <t>タ</t>
    </rPh>
    <rPh sb="24" eb="25">
      <t>オオ</t>
    </rPh>
    <phoneticPr fontId="6"/>
  </si>
  <si>
    <t>頑丈そうなので沢山走ってね～</t>
    <rPh sb="0" eb="2">
      <t>ガンジョウ</t>
    </rPh>
    <rPh sb="7" eb="9">
      <t>タクサン</t>
    </rPh>
    <rPh sb="9" eb="10">
      <t>ハシ</t>
    </rPh>
    <phoneticPr fontId="6"/>
  </si>
  <si>
    <t>６月にデビュー予定だったがソエの影響で延期に無事にデビューして欲しい、そしてダート王に！</t>
    <rPh sb="1" eb="2">
      <t>ガツ</t>
    </rPh>
    <rPh sb="7" eb="9">
      <t>ヨテイ</t>
    </rPh>
    <rPh sb="16" eb="18">
      <t>エイキョウ</t>
    </rPh>
    <rPh sb="19" eb="21">
      <t>エンキ</t>
    </rPh>
    <rPh sb="22" eb="24">
      <t>ブジ</t>
    </rPh>
    <rPh sb="31" eb="32">
      <t>ホ</t>
    </rPh>
    <rPh sb="41" eb="42">
      <t>オウ</t>
    </rPh>
    <phoneticPr fontId="6"/>
  </si>
  <si>
    <t>無事にデビューしてアドマイヤジャスタと共にダービーへ！</t>
    <rPh sb="0" eb="2">
      <t>ブジ</t>
    </rPh>
    <rPh sb="19" eb="20">
      <t>トモ</t>
    </rPh>
    <phoneticPr fontId="6"/>
  </si>
  <si>
    <t>150頭中唯一の0Ｋ！　意外賞目指してがんばれ～！</t>
    <rPh sb="3" eb="4">
      <t>トウ</t>
    </rPh>
    <rPh sb="4" eb="5">
      <t>チュウ</t>
    </rPh>
    <rPh sb="5" eb="7">
      <t>ユイイツ</t>
    </rPh>
    <rPh sb="12" eb="14">
      <t>イガイ</t>
    </rPh>
    <rPh sb="14" eb="15">
      <t>ショウ</t>
    </rPh>
    <rPh sb="15" eb="17">
      <t>メザ</t>
    </rPh>
    <phoneticPr fontId="6"/>
  </si>
  <si>
    <t>別に…</t>
    <rPh sb="0" eb="1">
      <t>ベツ</t>
    </rPh>
    <phoneticPr fontId="3"/>
  </si>
  <si>
    <t>池江師いわく「素晴らしい馬。クラシック級です。」というこの馬を1位指名で。順調にいけば7/22中京芝2000メートルをデムーロJで予定とのこと。昨年の中京芝2000メートルではワグネリアンが鮮烈なデビュー戦を飾りダービー馬に。今年も非常に楽しみです。</t>
    <rPh sb="0" eb="1">
      <t>オオイケ</t>
    </rPh>
    <rPh sb="1" eb="2">
      <t>エ</t>
    </rPh>
    <rPh sb="2" eb="3">
      <t>シ</t>
    </rPh>
    <rPh sb="7" eb="9">
      <t>スバ</t>
    </rPh>
    <rPh sb="12" eb="13">
      <t>ウマ</t>
    </rPh>
    <rPh sb="19" eb="20">
      <t>キュウ</t>
    </rPh>
    <rPh sb="29" eb="30">
      <t>ウマ</t>
    </rPh>
    <rPh sb="32" eb="33">
      <t>イ</t>
    </rPh>
    <rPh sb="33" eb="35">
      <t>シメイ</t>
    </rPh>
    <rPh sb="37" eb="39">
      <t>ジュンチョウ</t>
    </rPh>
    <rPh sb="47" eb="49">
      <t>チュウキョウ</t>
    </rPh>
    <rPh sb="49" eb="50">
      <t>シバ</t>
    </rPh>
    <rPh sb="65" eb="67">
      <t>ヨテイ</t>
    </rPh>
    <rPh sb="72" eb="74">
      <t>サクネン</t>
    </rPh>
    <rPh sb="75" eb="77">
      <t>チュウキョウ</t>
    </rPh>
    <rPh sb="77" eb="78">
      <t>シバ</t>
    </rPh>
    <rPh sb="95" eb="97">
      <t>センレツ</t>
    </rPh>
    <rPh sb="102" eb="103">
      <t>セン</t>
    </rPh>
    <rPh sb="104" eb="105">
      <t>カザ</t>
    </rPh>
    <rPh sb="110" eb="111">
      <t>バ</t>
    </rPh>
    <rPh sb="113" eb="115">
      <t>コトシ</t>
    </rPh>
    <rPh sb="116" eb="118">
      <t>ヒジョウ</t>
    </rPh>
    <rPh sb="119" eb="120">
      <t>タノ</t>
    </rPh>
    <phoneticPr fontId="1"/>
  </si>
  <si>
    <t>近親にジェンティルドンナがいる良血馬。社台系の牧場ではない生産馬ながら、育成はノーザンファームで行っているらしく、才能を見込まれているのか？と想像してます。ちなみに昨年の1位ヘンリーバローズと馬主と厩舎が同じでそのリベンジも…と思っていた矢先、角居せんせー(汗)</t>
    <rPh sb="0" eb="2">
      <t>キンシン</t>
    </rPh>
    <rPh sb="15" eb="17">
      <t>リョウケツ</t>
    </rPh>
    <rPh sb="17" eb="18">
      <t>ウマ</t>
    </rPh>
    <rPh sb="19" eb="21">
      <t>シャダイ</t>
    </rPh>
    <rPh sb="21" eb="22">
      <t>ケイ</t>
    </rPh>
    <rPh sb="23" eb="25">
      <t>ボクジョウ</t>
    </rPh>
    <rPh sb="29" eb="31">
      <t>セイサン</t>
    </rPh>
    <rPh sb="31" eb="32">
      <t>ウマ</t>
    </rPh>
    <rPh sb="36" eb="38">
      <t>イクセイ</t>
    </rPh>
    <rPh sb="48" eb="49">
      <t>オコナ</t>
    </rPh>
    <rPh sb="57" eb="59">
      <t>サイノウ</t>
    </rPh>
    <rPh sb="60" eb="62">
      <t>ミコ</t>
    </rPh>
    <rPh sb="71" eb="73">
      <t>ソウゾウ</t>
    </rPh>
    <rPh sb="82" eb="84">
      <t>サクネン</t>
    </rPh>
    <rPh sb="86" eb="87">
      <t>イ</t>
    </rPh>
    <rPh sb="96" eb="97">
      <t>ウマ</t>
    </rPh>
    <rPh sb="97" eb="98">
      <t>ヌシ</t>
    </rPh>
    <rPh sb="99" eb="101">
      <t>キュウシャ</t>
    </rPh>
    <rPh sb="102" eb="103">
      <t>オナ</t>
    </rPh>
    <rPh sb="114" eb="115">
      <t>オモ</t>
    </rPh>
    <rPh sb="119" eb="121">
      <t>ヤサキ</t>
    </rPh>
    <rPh sb="122" eb="124">
      <t>スミイ</t>
    </rPh>
    <rPh sb="129" eb="130">
      <t>アセ</t>
    </rPh>
    <phoneticPr fontId="1"/>
  </si>
  <si>
    <t>今一番勢いのある父、厩舎、馬主が揃っているというミーハーな理由で指名しました。ダービーをもたらしてくれた金子真人オーナーの相馬眼に期待してます。</t>
    <rPh sb="0" eb="1">
      <t>イマ</t>
    </rPh>
    <rPh sb="1" eb="3">
      <t>イチバン</t>
    </rPh>
    <rPh sb="3" eb="4">
      <t>イキオ</t>
    </rPh>
    <rPh sb="8" eb="9">
      <t>チチ</t>
    </rPh>
    <rPh sb="10" eb="12">
      <t>キュウシャ</t>
    </rPh>
    <rPh sb="13" eb="14">
      <t>ウマ</t>
    </rPh>
    <rPh sb="14" eb="15">
      <t>ヌシ</t>
    </rPh>
    <rPh sb="16" eb="17">
      <t>ソロ</t>
    </rPh>
    <rPh sb="29" eb="31">
      <t>リユウ</t>
    </rPh>
    <rPh sb="32" eb="34">
      <t>シメイ</t>
    </rPh>
    <rPh sb="52" eb="54">
      <t>カネコ</t>
    </rPh>
    <rPh sb="54" eb="56">
      <t>マサト</t>
    </rPh>
    <rPh sb="61" eb="64">
      <t>ソウマガン</t>
    </rPh>
    <rPh sb="65" eb="67">
      <t>キタイ</t>
    </rPh>
    <phoneticPr fontId="1"/>
  </si>
  <si>
    <t>スワーヴの冠名でお馴染みの馬主のNICKSは、所有馬こそ少ないものの勝ち上がり率が高いらしい。半兄サトノアーサーもかなりの評判馬で活躍もしたが、POG期間は重賞には一歩及ばず。父がロードカナロアに変わってさらなる飛躍を。</t>
    <rPh sb="5" eb="7">
      <t>カンメイ</t>
    </rPh>
    <rPh sb="9" eb="11">
      <t>ナジ</t>
    </rPh>
    <rPh sb="13" eb="14">
      <t>ウマ</t>
    </rPh>
    <rPh sb="14" eb="15">
      <t>ヌシ</t>
    </rPh>
    <rPh sb="23" eb="25">
      <t>ショユウ</t>
    </rPh>
    <rPh sb="25" eb="26">
      <t>ウマ</t>
    </rPh>
    <rPh sb="28" eb="29">
      <t>スク</t>
    </rPh>
    <rPh sb="34" eb="35">
      <t>カ</t>
    </rPh>
    <rPh sb="36" eb="37">
      <t>ア</t>
    </rPh>
    <rPh sb="39" eb="40">
      <t>リツ</t>
    </rPh>
    <rPh sb="41" eb="42">
      <t>タカ</t>
    </rPh>
    <rPh sb="47" eb="48">
      <t>ハン</t>
    </rPh>
    <rPh sb="48" eb="49">
      <t>アニ</t>
    </rPh>
    <rPh sb="61" eb="63">
      <t>ヒョウバン</t>
    </rPh>
    <rPh sb="63" eb="64">
      <t>バ</t>
    </rPh>
    <rPh sb="65" eb="67">
      <t>カツヤク</t>
    </rPh>
    <rPh sb="75" eb="77">
      <t>キカン</t>
    </rPh>
    <rPh sb="78" eb="80">
      <t>ジュウショウ</t>
    </rPh>
    <rPh sb="82" eb="84">
      <t>イッポ</t>
    </rPh>
    <rPh sb="84" eb="85">
      <t>オヨ</t>
    </rPh>
    <rPh sb="88" eb="89">
      <t>チチ</t>
    </rPh>
    <rPh sb="98" eb="99">
      <t>カ</t>
    </rPh>
    <rPh sb="106" eb="108">
      <t>ヒヤク</t>
    </rPh>
    <phoneticPr fontId="1"/>
  </si>
  <si>
    <t>全兄スーパーフェザーは青葉賞ハナ差3着でダービー出走権を逃した。その兄の雪辱をダービートレーナーとともに果たす。</t>
    <rPh sb="0" eb="1">
      <t>ゼン</t>
    </rPh>
    <rPh sb="1" eb="2">
      <t>アニ</t>
    </rPh>
    <rPh sb="11" eb="13">
      <t>アオバ</t>
    </rPh>
    <rPh sb="13" eb="14">
      <t>ショウ</t>
    </rPh>
    <rPh sb="16" eb="17">
      <t>サ</t>
    </rPh>
    <rPh sb="18" eb="19">
      <t>チャク</t>
    </rPh>
    <rPh sb="24" eb="26">
      <t>シュッソウ</t>
    </rPh>
    <rPh sb="26" eb="27">
      <t>ケン</t>
    </rPh>
    <rPh sb="28" eb="29">
      <t>ノガ</t>
    </rPh>
    <rPh sb="34" eb="35">
      <t>アニ</t>
    </rPh>
    <rPh sb="36" eb="38">
      <t>セツジョク</t>
    </rPh>
    <rPh sb="52" eb="53">
      <t>ハ</t>
    </rPh>
    <phoneticPr fontId="1"/>
  </si>
  <si>
    <t>母はドゥラメンテの全姉で、ダイナカール一族の超良血馬。でもそういう場合って走らない方が多い気が…　昨年あたりからブレイクし始めたハービンジャーと中内田厩舎の力で、そんな不安を一掃してほしい。</t>
    <rPh sb="0" eb="1">
      <t>ハハ</t>
    </rPh>
    <rPh sb="9" eb="10">
      <t>ゼン</t>
    </rPh>
    <rPh sb="10" eb="11">
      <t>アネ</t>
    </rPh>
    <rPh sb="19" eb="21">
      <t>イチゾク</t>
    </rPh>
    <rPh sb="22" eb="23">
      <t>チョウ</t>
    </rPh>
    <rPh sb="23" eb="25">
      <t>リョウケツ</t>
    </rPh>
    <rPh sb="25" eb="26">
      <t>ウマ</t>
    </rPh>
    <rPh sb="33" eb="35">
      <t>バアイ</t>
    </rPh>
    <rPh sb="37" eb="38">
      <t>ハシ</t>
    </rPh>
    <rPh sb="41" eb="42">
      <t>ホウ</t>
    </rPh>
    <rPh sb="43" eb="44">
      <t>オオ</t>
    </rPh>
    <rPh sb="45" eb="46">
      <t>キ</t>
    </rPh>
    <rPh sb="49" eb="51">
      <t>サクネン</t>
    </rPh>
    <rPh sb="61" eb="62">
      <t>ハジ</t>
    </rPh>
    <rPh sb="72" eb="73">
      <t>ナカ</t>
    </rPh>
    <rPh sb="73" eb="74">
      <t>ウチ</t>
    </rPh>
    <rPh sb="74" eb="75">
      <t>タ</t>
    </rPh>
    <rPh sb="75" eb="77">
      <t>キュウシャ</t>
    </rPh>
    <rPh sb="78" eb="79">
      <t>チカラ</t>
    </rPh>
    <rPh sb="84" eb="86">
      <t>フアン</t>
    </rPh>
    <rPh sb="87" eb="89">
      <t>イッソウ</t>
    </rPh>
    <phoneticPr fontId="1"/>
  </si>
  <si>
    <t>地味に良血馬だし、松永幹調教師がセレクト当歳セールの時から気に入ってほれこんでいる馬らしいのでいいかなと。</t>
    <rPh sb="0" eb="2">
      <t>ジミ</t>
    </rPh>
    <rPh sb="3" eb="5">
      <t>リョウケツ</t>
    </rPh>
    <rPh sb="5" eb="6">
      <t>ウマ</t>
    </rPh>
    <rPh sb="9" eb="11">
      <t>マツナガ</t>
    </rPh>
    <rPh sb="11" eb="12">
      <t>ミキ</t>
    </rPh>
    <rPh sb="12" eb="15">
      <t>チョウキョウシ</t>
    </rPh>
    <rPh sb="20" eb="21">
      <t>トウ</t>
    </rPh>
    <rPh sb="21" eb="22">
      <t>サイ</t>
    </rPh>
    <rPh sb="26" eb="27">
      <t>トキ</t>
    </rPh>
    <rPh sb="29" eb="30">
      <t>キ</t>
    </rPh>
    <rPh sb="31" eb="32">
      <t>イ</t>
    </rPh>
    <rPh sb="41" eb="42">
      <t>ウマ</t>
    </rPh>
    <phoneticPr fontId="1"/>
  </si>
  <si>
    <t>金子真人オーナーゆかりの血統で、堅実に走る印象。兄や姉同様に堅実でも十分嬉しいけれど、それ以上の結果に期待。</t>
    <rPh sb="0" eb="2">
      <t>カネコ</t>
    </rPh>
    <rPh sb="2" eb="4">
      <t>マサト</t>
    </rPh>
    <rPh sb="12" eb="14">
      <t>ケットウ</t>
    </rPh>
    <rPh sb="16" eb="18">
      <t>ケンジツ</t>
    </rPh>
    <rPh sb="19" eb="20">
      <t>ハシ</t>
    </rPh>
    <rPh sb="21" eb="23">
      <t>インショウ</t>
    </rPh>
    <rPh sb="24" eb="25">
      <t>アニ</t>
    </rPh>
    <rPh sb="26" eb="27">
      <t>アネ</t>
    </rPh>
    <rPh sb="27" eb="29">
      <t>ドウヨウ</t>
    </rPh>
    <rPh sb="30" eb="32">
      <t>ケンジツ</t>
    </rPh>
    <rPh sb="34" eb="36">
      <t>ジュウブン</t>
    </rPh>
    <rPh sb="36" eb="37">
      <t>ウレ</t>
    </rPh>
    <rPh sb="45" eb="47">
      <t>イジョウ</t>
    </rPh>
    <rPh sb="48" eb="50">
      <t>ケッカ</t>
    </rPh>
    <rPh sb="51" eb="53">
      <t>キタイ</t>
    </rPh>
    <phoneticPr fontId="1"/>
  </si>
  <si>
    <t>昨年指名した全姉エルディアマンテは新馬戦をハナ差2着で取りこぼし、結局POG期間は未勝利…　この馬にもリベンジを果たしてほしい。でも晩成気味の血統に、堀厩舎ってことでPOG期間に活躍できるかが不安。</t>
    <rPh sb="0" eb="2">
      <t>サクネン</t>
    </rPh>
    <rPh sb="2" eb="4">
      <t>シメイ</t>
    </rPh>
    <rPh sb="6" eb="7">
      <t>ゼン</t>
    </rPh>
    <rPh sb="7" eb="8">
      <t>アネ</t>
    </rPh>
    <rPh sb="17" eb="19">
      <t>シンバ</t>
    </rPh>
    <rPh sb="19" eb="20">
      <t>セン</t>
    </rPh>
    <rPh sb="23" eb="24">
      <t>サ</t>
    </rPh>
    <rPh sb="25" eb="26">
      <t>チャク</t>
    </rPh>
    <rPh sb="27" eb="28">
      <t>ト</t>
    </rPh>
    <rPh sb="33" eb="35">
      <t>ケッキョク</t>
    </rPh>
    <rPh sb="38" eb="40">
      <t>キカン</t>
    </rPh>
    <rPh sb="41" eb="44">
      <t>ミショウリ</t>
    </rPh>
    <rPh sb="48" eb="49">
      <t>ウマ</t>
    </rPh>
    <rPh sb="56" eb="57">
      <t>ハ</t>
    </rPh>
    <rPh sb="66" eb="68">
      <t>バンセイ</t>
    </rPh>
    <rPh sb="68" eb="70">
      <t>ギミ</t>
    </rPh>
    <rPh sb="71" eb="73">
      <t>ケットウ</t>
    </rPh>
    <rPh sb="75" eb="76">
      <t>ホリ</t>
    </rPh>
    <rPh sb="76" eb="78">
      <t>キュウシャ</t>
    </rPh>
    <rPh sb="86" eb="88">
      <t>キカン</t>
    </rPh>
    <rPh sb="89" eb="91">
      <t>カツヤク</t>
    </rPh>
    <rPh sb="96" eb="98">
      <t>フアン</t>
    </rPh>
    <phoneticPr fontId="1"/>
  </si>
  <si>
    <t>ヌーヴェルにディープは合うとか合わないとか関係なし。我がヌーヴェルに一片の悔いなし。諦めたらそこで試合終了ですよ。</t>
    <rPh sb="11" eb="12">
      <t>ア</t>
    </rPh>
    <rPh sb="15" eb="16">
      <t>ア</t>
    </rPh>
    <rPh sb="21" eb="23">
      <t>カンケイ</t>
    </rPh>
    <rPh sb="26" eb="27">
      <t>ワ</t>
    </rPh>
    <rPh sb="34" eb="36">
      <t>イッペン</t>
    </rPh>
    <rPh sb="37" eb="38">
      <t>ク</t>
    </rPh>
    <rPh sb="42" eb="43">
      <t>アキラ</t>
    </rPh>
    <rPh sb="49" eb="51">
      <t>シアイ</t>
    </rPh>
    <rPh sb="51" eb="53">
      <t>シュウリョウ</t>
    </rPh>
    <phoneticPr fontId="1"/>
  </si>
  <si>
    <t>自分には、ブラックタイドの下のディープインパクトを取って成功したときのように、ちょっと活躍した馬の下はいいぞ理論というのがありまして、この馬はそれに当てはまっていたのですが、ワグネリアンがダービーを勝ってしまったので、理論から外れてしまいました。</t>
  </si>
  <si>
    <t>他にも栗東坂路５２秒台を出したらいいぞ理論というものありまして、昨年のケイアイノーテックが当てはまっていたので今年も狙ってみました。デビュー戦は残念ながら、グランアレグリアがいてデビュー勝ちはなりませんでしたが、３着以下は大きく引き離しているので期待を持てそうです。</t>
  </si>
  <si>
    <t>これも、ちょっと活躍した馬の下はいいぞ理論に当てはまるので選択しました。母父がガリレオというのがちょっと心配です。</t>
  </si>
  <si>
    <t>この馬も、ちょっと活躍した馬の下はいいぞ理論に当てはまるので選択しました。姉のオールフォーラブはアルメリア賞のパンコミードのアタックがなければともっと活躍できたのではないかと思わずにいられません。</t>
  </si>
  <si>
    <t>もう１頭ディープが欲しかったので、母父キンカメのこの馬にしました。中内田厩舎も今勢いがあるので期待します。</t>
  </si>
  <si>
    <t>この馬は栗東坂路５２秒台を出したらいいぞ理論に当てはまったので選択しました。調教では５２秒台はおろか５１秒台を出してサングレーザーをあおっていたらしいので、新馬戦はかなり期待していましたが、レースでは前が壁になりなんとか辛勝。着差はクビで派手さはありませんでしたが、操縦性は高そうです。</t>
  </si>
  <si>
    <t>新種牡馬賞狙いで、なんか１頭くらい欲しいなと思っていたところ、青本でアンカツ岡田が推してたので。結果的に藤原英厩舎が３頭になってしまって、戦略的には失敗だったかな。</t>
  </si>
  <si>
    <t>藤岡厩舎って地味な割に毎年クラシックに出走しているようなので、藤岡厩舎でロードカナロア産駒を探したら、この馬になりました。母はオークス馬なので血統的にもいいと思います。</t>
  </si>
  <si>
    <t>調教タイムがいいと思って取ったんですが、調べ直してみたらそうでもなかったです。でも、函館の開幕週ルメールでデビュー予定とのことで期待します。函館２才Ｓ狙いで。</t>
  </si>
  <si>
    <t>こちらも調教タイムがいいと思って取りました。それにしても全然情報がなくて心配です。</t>
  </si>
  <si>
    <t xml:space="preserve">1年程前、この馬の存在を知ってから既に決めていたドラ1。7年前のドラ1ワールドエースの全弟で、10年前のドラ1と同名（半兄ネオユニヴァース）。これは、自分が取らないといけない馬です。この馬の影響でドラ3以降思い出血統馬の選択が続きます。 </t>
  </si>
  <si>
    <t xml:space="preserve">ここから思い出選択をしていくつもりでしたが、抽選したくなったので200Kに触手を伸ばした次第です。足元や体調の不安が気にされますが、アンカツが青本で大丈夫だと言っていたので、大丈夫です。ちなみに名前は超絶技巧のピアニスト、調べずにピンと来たのは「のだめ」のおかげです。 </t>
  </si>
  <si>
    <t xml:space="preserve">自分の血統と言ったらやはりレーヴドスカー！最後の産駒と伺ったので感謝の気持ちで選択しました。2005年のナイアガラから2011年のレーヴデトワールまでの7頭でお世話になりました。全頭異なる父親でG1馬や重賞馬を生んだのは、ほかに類を見ない名牝です。最後に一花咲かせてほしいです。 </t>
  </si>
  <si>
    <t xml:space="preserve">レーヴドスカーが産んだ最高傑作はレーヴディソールであることは間違いない！わたくしに唯一のG1勝ちをプレゼントしてくれた馬が、初子から3年ぶりに産駒を授かりました。「G1馬からG1馬」期待してます。 </t>
  </si>
  <si>
    <t xml:space="preserve">カウントオンイットの時のコメントにも書いたとおり、母グローバルピースのすぐ上の兄デュエリストをサウスニア（現、広尾）で一口持っていました。今回もクロフネ産駒でG1馬の全妹ですので大きく期待しています。（しかしながら、本馬とカウント〜の間には一頭重賞2着馬のクロフネ産駒がいます。これは取っていませんﾉ） </t>
  </si>
  <si>
    <t xml:space="preserve">ここは、箸休め。ノーザンが満を持して輸入したであろうヒルダズパッション！ディープ産駒は大きく期待されるが、今ひとつの成績となっています。しかし、ハーツクライ産駒のYoshidaが米G1を制覇して、「ディープ以外の方が良いのかも??」と思って安定Cのオルフェーブルで日G1制覇を！ </t>
  </si>
  <si>
    <t xml:space="preserve">イケてなかった馬列伝にいたかどうかは忘れましたが、馬以外の生き物と称された2015ドラ1の兄は、新馬戦3番人気で4戦目の5月の新潟2400が初勝利ではイケていなかったのは間違いないﾉその兄以来の牡馬産駒が誕生したので今度こその思いです。 </t>
    <rPh sb="18" eb="19">
      <t>ワス</t>
    </rPh>
    <phoneticPr fontId="15"/>
  </si>
  <si>
    <t xml:space="preserve">ダービーの2週後にデビューしたので、あまり気にされなかったキラーコンテンツの全妹になります。牝馬になって馬も変わるかなと思っているのと、アーモンドアイ祝勝会で握手と写真を撮らせていただいた国枝先生のシルク馬だということでの指名です。 </t>
  </si>
  <si>
    <t xml:space="preserve">新種牡馬を取ろうと赤本か何かを眺めていると、海外にカズことキングにちなんだKingmanという馬名を発見しました！ダノックスで中内田厩舎を選ぶのは定石かと思います。 </t>
  </si>
  <si>
    <t xml:space="preserve">ダイナカール系はエルフィンフェザーと本馬の母マリーシャンタルを取っていて、エルフィンフェザーの子エルフィンパークまで取っていたのにブレスジャーニーを取れなかったショックから立ち直れていません。この子が走るかこの子の子が走ることで立ち直れるのかと思っています。今年はKICHIKUも高く良血を揃えました。過去失敗指名の兄弟がチラホラいますが、良血がここで開花することを期待しています。 </t>
  </si>
  <si>
    <t>今年の1番手は無風で指名できた模様。というか1位指名じゃなくても良かったのか？２つ上の兄も指名していましたが、脚部不安で大成できず。そのリベンジをこの馬で。</t>
    <rPh sb="0" eb="2">
      <t>コトシ</t>
    </rPh>
    <rPh sb="4" eb="5">
      <t>バン</t>
    </rPh>
    <rPh sb="5" eb="6">
      <t>テ</t>
    </rPh>
    <rPh sb="7" eb="9">
      <t>ムフウ</t>
    </rPh>
    <rPh sb="10" eb="12">
      <t>シメイ</t>
    </rPh>
    <rPh sb="15" eb="17">
      <t>モヨウ</t>
    </rPh>
    <rPh sb="23" eb="24">
      <t>イ</t>
    </rPh>
    <rPh sb="24" eb="26">
      <t>シメイ</t>
    </rPh>
    <rPh sb="32" eb="33">
      <t>ヨ</t>
    </rPh>
    <rPh sb="41" eb="42">
      <t>ウエ</t>
    </rPh>
    <rPh sb="43" eb="44">
      <t>アニ</t>
    </rPh>
    <rPh sb="45" eb="47">
      <t>シメイ</t>
    </rPh>
    <rPh sb="55" eb="56">
      <t>アシ</t>
    </rPh>
    <rPh sb="56" eb="57">
      <t>ブ</t>
    </rPh>
    <rPh sb="57" eb="59">
      <t>フアン</t>
    </rPh>
    <rPh sb="60" eb="62">
      <t>タイセイ</t>
    </rPh>
    <rPh sb="75" eb="76">
      <t>ウマ</t>
    </rPh>
    <phoneticPr fontId="2"/>
  </si>
  <si>
    <t>前評判も良さそうですし、いい意味で「手堅く」活躍してくれそう。唯一の不安は馬名のダサさ。</t>
    <rPh sb="0" eb="1">
      <t>マエ</t>
    </rPh>
    <rPh sb="1" eb="3">
      <t>ヒョウバン</t>
    </rPh>
    <rPh sb="4" eb="5">
      <t>ヨ</t>
    </rPh>
    <rPh sb="14" eb="16">
      <t>イミ</t>
    </rPh>
    <rPh sb="18" eb="20">
      <t>テガタ</t>
    </rPh>
    <rPh sb="22" eb="24">
      <t>カツヤク</t>
    </rPh>
    <rPh sb="31" eb="33">
      <t>ユイツ</t>
    </rPh>
    <rPh sb="34" eb="36">
      <t>フアン</t>
    </rPh>
    <rPh sb="37" eb="39">
      <t>バメイ</t>
    </rPh>
    <phoneticPr fontId="2"/>
  </si>
  <si>
    <t>あらゆるPOG本で高評価（個人の感想です）だった＆調教師の期待も高そうなので指名。ですが、馬主的に「持ってない」ような気がしているけど、頑張ってほしい。</t>
    <rPh sb="7" eb="8">
      <t>ホン</t>
    </rPh>
    <rPh sb="9" eb="12">
      <t>コウヒョウカ</t>
    </rPh>
    <rPh sb="13" eb="15">
      <t>コジン</t>
    </rPh>
    <rPh sb="16" eb="18">
      <t>カンソウ</t>
    </rPh>
    <rPh sb="25" eb="28">
      <t>チョウキョウシ</t>
    </rPh>
    <rPh sb="29" eb="31">
      <t>キタイ</t>
    </rPh>
    <rPh sb="32" eb="33">
      <t>タカ</t>
    </rPh>
    <rPh sb="38" eb="40">
      <t>シメイ</t>
    </rPh>
    <rPh sb="45" eb="46">
      <t>ウマ</t>
    </rPh>
    <rPh sb="46" eb="47">
      <t>ヌシ</t>
    </rPh>
    <rPh sb="47" eb="48">
      <t>テキ</t>
    </rPh>
    <rPh sb="50" eb="51">
      <t>モ</t>
    </rPh>
    <rPh sb="59" eb="60">
      <t>キ</t>
    </rPh>
    <rPh sb="68" eb="70">
      <t>ガンバ</t>
    </rPh>
    <phoneticPr fontId="2"/>
  </si>
  <si>
    <t>昨年指名を見送った「父ロードカナロア」ですが、何だかんだで活躍馬を出しているので、これからは安心して指名できるね。っていうことで、桜花賞を目標に頑張ってほしい。</t>
    <rPh sb="0" eb="2">
      <t>サクネン</t>
    </rPh>
    <rPh sb="2" eb="4">
      <t>シメイ</t>
    </rPh>
    <rPh sb="5" eb="7">
      <t>ミオク</t>
    </rPh>
    <rPh sb="10" eb="11">
      <t>チチ</t>
    </rPh>
    <rPh sb="23" eb="24">
      <t>ナン</t>
    </rPh>
    <rPh sb="29" eb="31">
      <t>カツヤク</t>
    </rPh>
    <rPh sb="31" eb="32">
      <t>バ</t>
    </rPh>
    <rPh sb="33" eb="34">
      <t>ダ</t>
    </rPh>
    <rPh sb="46" eb="48">
      <t>アンシン</t>
    </rPh>
    <rPh sb="50" eb="52">
      <t>シメイ</t>
    </rPh>
    <rPh sb="65" eb="68">
      <t>オウカショウ</t>
    </rPh>
    <rPh sb="69" eb="71">
      <t>モクヒョウ</t>
    </rPh>
    <rPh sb="72" eb="74">
      <t>ガンバ</t>
    </rPh>
    <phoneticPr fontId="2"/>
  </si>
  <si>
    <t>安心の「父ロードカナロア」　この馬も短い距離が良さそうな気がする。こういう予感は外れることが多いので、この予感が外れて皐月まで王道路線で進んでくれることを期待。</t>
    <rPh sb="0" eb="2">
      <t>アンシン</t>
    </rPh>
    <rPh sb="4" eb="5">
      <t>チチ</t>
    </rPh>
    <rPh sb="16" eb="17">
      <t>ウマ</t>
    </rPh>
    <rPh sb="18" eb="19">
      <t>ミジカ</t>
    </rPh>
    <rPh sb="20" eb="22">
      <t>キョリ</t>
    </rPh>
    <rPh sb="23" eb="24">
      <t>ヨ</t>
    </rPh>
    <rPh sb="28" eb="29">
      <t>キ</t>
    </rPh>
    <rPh sb="37" eb="39">
      <t>ヨカン</t>
    </rPh>
    <rPh sb="40" eb="41">
      <t>ハズ</t>
    </rPh>
    <rPh sb="46" eb="47">
      <t>オオ</t>
    </rPh>
    <rPh sb="53" eb="55">
      <t>ヨカン</t>
    </rPh>
    <rPh sb="56" eb="57">
      <t>ハズ</t>
    </rPh>
    <rPh sb="59" eb="61">
      <t>サツキ</t>
    </rPh>
    <rPh sb="63" eb="65">
      <t>オウドウ</t>
    </rPh>
    <rPh sb="65" eb="67">
      <t>ロセン</t>
    </rPh>
    <rPh sb="68" eb="69">
      <t>スス</t>
    </rPh>
    <rPh sb="77" eb="79">
      <t>キタイ</t>
    </rPh>
    <phoneticPr fontId="2"/>
  </si>
  <si>
    <t>このコメントを書く前にデビュー戦勝利。あの一戦だけみれば完勝だし重勝の一つや二つは取ってくれると期待している。</t>
    <rPh sb="7" eb="8">
      <t>カ</t>
    </rPh>
    <rPh sb="9" eb="10">
      <t>マエ</t>
    </rPh>
    <rPh sb="15" eb="16">
      <t>セン</t>
    </rPh>
    <rPh sb="16" eb="18">
      <t>ショウリ</t>
    </rPh>
    <rPh sb="21" eb="23">
      <t>イッセン</t>
    </rPh>
    <rPh sb="28" eb="30">
      <t>カンショウ</t>
    </rPh>
    <rPh sb="32" eb="34">
      <t>シゲカツ</t>
    </rPh>
    <rPh sb="35" eb="36">
      <t>ヒト</t>
    </rPh>
    <rPh sb="38" eb="39">
      <t>フタ</t>
    </rPh>
    <rPh sb="41" eb="42">
      <t>ト</t>
    </rPh>
    <rPh sb="48" eb="50">
      <t>キタイ</t>
    </rPh>
    <phoneticPr fontId="2"/>
  </si>
  <si>
    <t>今年も代理指名だったけど、まさかこの馬が取れるとは思わなかった。ここまで残っていたのはハズレを引いたのか、それとも掘り出し物を手に入れたのか。後者であることを祈る。</t>
    <rPh sb="0" eb="2">
      <t>コトシ</t>
    </rPh>
    <rPh sb="3" eb="5">
      <t>ダイリ</t>
    </rPh>
    <rPh sb="5" eb="7">
      <t>シメイ</t>
    </rPh>
    <rPh sb="18" eb="19">
      <t>ウマ</t>
    </rPh>
    <rPh sb="20" eb="21">
      <t>ト</t>
    </rPh>
    <rPh sb="25" eb="26">
      <t>オモ</t>
    </rPh>
    <rPh sb="36" eb="37">
      <t>ノコ</t>
    </rPh>
    <rPh sb="47" eb="48">
      <t>ヒ</t>
    </rPh>
    <rPh sb="57" eb="58">
      <t>ホ</t>
    </rPh>
    <rPh sb="59" eb="60">
      <t>ダ</t>
    </rPh>
    <rPh sb="61" eb="62">
      <t>モノ</t>
    </rPh>
    <rPh sb="63" eb="64">
      <t>テ</t>
    </rPh>
    <rPh sb="65" eb="66">
      <t>イ</t>
    </rPh>
    <rPh sb="71" eb="73">
      <t>コウシャ</t>
    </rPh>
    <rPh sb="79" eb="80">
      <t>イノ</t>
    </rPh>
    <phoneticPr fontId="2"/>
  </si>
  <si>
    <t>安心安全の「父ロードカ（略）」、POGの本質がダービー、オークスだとすれば、目指せファルコンS制覇！隙間狙いで行きます！！</t>
    <rPh sb="0" eb="2">
      <t>アンシン</t>
    </rPh>
    <rPh sb="2" eb="4">
      <t>アンゼン</t>
    </rPh>
    <rPh sb="6" eb="7">
      <t>チチ</t>
    </rPh>
    <rPh sb="12" eb="13">
      <t>リャク</t>
    </rPh>
    <rPh sb="20" eb="22">
      <t>ホンシツ</t>
    </rPh>
    <rPh sb="38" eb="40">
      <t>メザ</t>
    </rPh>
    <rPh sb="47" eb="49">
      <t>セイハ</t>
    </rPh>
    <rPh sb="50" eb="52">
      <t>スキマ</t>
    </rPh>
    <rPh sb="52" eb="53">
      <t>ネラ</t>
    </rPh>
    <rPh sb="55" eb="56">
      <t>イ</t>
    </rPh>
    <phoneticPr fontId="2"/>
  </si>
  <si>
    <t>姉サラキアには昨年楽しませてもらいました。弟も楽しませてほしいけど、やっぱり姉同様に厩舎が心配材料。</t>
    <rPh sb="0" eb="1">
      <t>アネ</t>
    </rPh>
    <rPh sb="7" eb="9">
      <t>サクネン</t>
    </rPh>
    <rPh sb="9" eb="10">
      <t>タノ</t>
    </rPh>
    <rPh sb="21" eb="22">
      <t>オトウト</t>
    </rPh>
    <rPh sb="23" eb="24">
      <t>タノ</t>
    </rPh>
    <rPh sb="38" eb="39">
      <t>アネ</t>
    </rPh>
    <rPh sb="39" eb="41">
      <t>ドウヨウ</t>
    </rPh>
    <rPh sb="42" eb="44">
      <t>キュウシャ</t>
    </rPh>
    <rPh sb="45" eb="47">
      <t>シンパイ</t>
    </rPh>
    <rPh sb="47" eb="49">
      <t>ザイリョウ</t>
    </rPh>
    <phoneticPr fontId="2"/>
  </si>
  <si>
    <t>本馬を指名後、いろいろ調べたところ「姉（本馬）より弟の方がすごい」とのこと。姉もすごいんだぞ。というところを見せてほしい。そして弟は来年の指名リストに載せておきます。</t>
    <rPh sb="0" eb="1">
      <t>ホン</t>
    </rPh>
    <rPh sb="1" eb="2">
      <t>ウマ</t>
    </rPh>
    <rPh sb="3" eb="5">
      <t>シメイ</t>
    </rPh>
    <rPh sb="5" eb="6">
      <t>ゴ</t>
    </rPh>
    <rPh sb="11" eb="12">
      <t>シラ</t>
    </rPh>
    <rPh sb="18" eb="19">
      <t>アネ</t>
    </rPh>
    <rPh sb="20" eb="21">
      <t>ホン</t>
    </rPh>
    <rPh sb="21" eb="22">
      <t>ウマ</t>
    </rPh>
    <rPh sb="25" eb="26">
      <t>オトウト</t>
    </rPh>
    <rPh sb="27" eb="28">
      <t>ホウ</t>
    </rPh>
    <rPh sb="38" eb="39">
      <t>アネ</t>
    </rPh>
    <rPh sb="54" eb="55">
      <t>ミ</t>
    </rPh>
    <rPh sb="64" eb="65">
      <t>オトウト</t>
    </rPh>
    <rPh sb="66" eb="68">
      <t>ライネン</t>
    </rPh>
    <rPh sb="69" eb="71">
      <t>シメイ</t>
    </rPh>
    <rPh sb="75" eb="76">
      <t>ノ</t>
    </rPh>
    <phoneticPr fontId="2"/>
  </si>
  <si>
    <t>http://db.netkeiba.com/horse/2016105068/</t>
  </si>
  <si>
    <t>http://db.netkeiba.com/horse/2016104625/</t>
  </si>
  <si>
    <t>http://db.netkeiba.com/horse/2016104743/</t>
  </si>
  <si>
    <t>http://db.netkeiba.com/horse/2016104582/</t>
  </si>
  <si>
    <t>http://db.netkeiba.com/horse/2016110076/</t>
  </si>
  <si>
    <t>http://db.netkeiba.com/horse/2016106375/</t>
  </si>
  <si>
    <t>http://db.netkeiba.com/horse/2016104708/</t>
  </si>
  <si>
    <t>http://db.netkeiba.com/horse/2016104512/</t>
  </si>
  <si>
    <t>http://db.netkeiba.com/horse/2016105084/</t>
  </si>
  <si>
    <t>http://db.netkeiba.com/horse/2016104626/</t>
  </si>
  <si>
    <t>http://db.netkeiba.com/horse/2016104776/</t>
  </si>
  <si>
    <t>http://db.netkeiba.com/horse/2016106022/</t>
  </si>
  <si>
    <t>http://db.netkeiba.com/horse/2016104844/</t>
  </si>
  <si>
    <t>http://db.netkeiba.com/horse/2016104434/</t>
  </si>
  <si>
    <t>http://db.netkeiba.com/horse/2016104807/</t>
  </si>
  <si>
    <t>http://db.netkeiba.com/horse/2016106364/</t>
  </si>
  <si>
    <t>http://db.netkeiba.com/horse/2016105106/</t>
  </si>
  <si>
    <t>http://db.netkeiba.com/horse/2016104995/</t>
  </si>
  <si>
    <t>http://db.netkeiba.com/horse/2016110103/</t>
  </si>
  <si>
    <t>http://db.netkeiba.com/horse/2016104656/</t>
  </si>
  <si>
    <t>http://db.netkeiba.com/horse/2016104484/</t>
  </si>
  <si>
    <t>http://db.netkeiba.com/horse/2016104515/</t>
  </si>
  <si>
    <t>http://db.netkeiba.com/horse/2016104343/</t>
  </si>
  <si>
    <t>http://db.netkeiba.com/horse/2016103095/</t>
  </si>
  <si>
    <t>http://db.netkeiba.com/horse/2016105188/</t>
  </si>
  <si>
    <t>http://db.netkeiba.com/horse/2016104827/</t>
  </si>
  <si>
    <t>http://db.netkeiba.com/horse/2016104913/</t>
  </si>
  <si>
    <t>http://db.netkeiba.com/horse/2016104374/</t>
  </si>
  <si>
    <t>http://db.netkeiba.com/horse/2016104344/</t>
  </si>
  <si>
    <t>http://db.netkeiba.com/horse/2016104410/</t>
  </si>
  <si>
    <t>http://db.netkeiba.com/horse/2016104729/</t>
  </si>
  <si>
    <t>http://db.netkeiba.com/horse/2016105130/</t>
  </si>
  <si>
    <t>http://db.netkeiba.com/horse/2016104637/</t>
  </si>
  <si>
    <t>http://db.netkeiba.com/horse/2016104868/</t>
  </si>
  <si>
    <t>http://db.netkeiba.com/horse/2016104880/</t>
  </si>
  <si>
    <t>http://db.netkeiba.com/horse/2016104711/</t>
  </si>
  <si>
    <t>http://db.netkeiba.com/horse/2016104635/</t>
  </si>
  <si>
    <t>http://db.netkeiba.com/horse/2016104780/</t>
  </si>
  <si>
    <t>http://db.netkeiba.com/horse/2016105198/</t>
  </si>
  <si>
    <t>http://db.netkeiba.com/horse/2016104624/</t>
  </si>
  <si>
    <t>http://db.netkeiba.com/horse/2016104853/</t>
  </si>
  <si>
    <t>http://db.netkeiba.com/horse/2016104360/</t>
  </si>
  <si>
    <t>http://db.netkeiba.com/horse/2016104707/</t>
  </si>
  <si>
    <t>http://db.netkeiba.com/horse/2016104610/</t>
  </si>
  <si>
    <t>http://db.netkeiba.com/horse/2016104856/</t>
  </si>
  <si>
    <t>http://db.netkeiba.com/horse/2016104458/</t>
  </si>
  <si>
    <t>http://db.netkeiba.com/horse/2016104345/</t>
  </si>
  <si>
    <t>http://db.netkeiba.com/horse/2016104879/</t>
  </si>
  <si>
    <t>http://db.netkeiba.com/horse/2016104795/</t>
  </si>
  <si>
    <t>http://db.netkeiba.com/horse/2016104422/</t>
  </si>
  <si>
    <t>http://db.netkeiba.com/horse/2016104874/</t>
  </si>
  <si>
    <t>http://db.netkeiba.com/horse/2016105285/</t>
  </si>
  <si>
    <t>http://db.netkeiba.com/horse/2016101156/</t>
  </si>
  <si>
    <t>http://db.netkeiba.com/horse/2016106428/</t>
  </si>
  <si>
    <t>http://db.netkeiba.com/horse/2016100621/</t>
  </si>
  <si>
    <t>http://db.netkeiba.com/horse/2016101204/</t>
  </si>
  <si>
    <t>http://db.netkeiba.com/horse/2016104721/</t>
  </si>
  <si>
    <t>http://db.netkeiba.com/horse/2016104839/</t>
  </si>
  <si>
    <t>http://db.netkeiba.com/horse/2016104841/</t>
  </si>
  <si>
    <t>http://db.netkeiba.com/horse/2016104989/</t>
  </si>
  <si>
    <t>http://db.netkeiba.com/horse/2016104505/</t>
  </si>
  <si>
    <t>http://db.netkeiba.com/horse/2016104511/</t>
  </si>
  <si>
    <t>http://db.netkeiba.com/horse/2016104778/</t>
  </si>
  <si>
    <t>http://db.netkeiba.com/horse/2016105487/</t>
  </si>
  <si>
    <t>http://db.netkeiba.com/horse/2016104753/</t>
  </si>
  <si>
    <t>http://db.netkeiba.com/horse/2016104453/</t>
  </si>
  <si>
    <t>http://db.netkeiba.com/horse/2016104563/</t>
  </si>
  <si>
    <t>http://db.netkeiba.com/horse/2016104045/</t>
  </si>
  <si>
    <t>http://db.netkeiba.com/horse/2016104295/</t>
  </si>
  <si>
    <t>http://db.netkeiba.com/horse/2016105632/</t>
  </si>
  <si>
    <t>http://db.netkeiba.com/horse/2016104413/</t>
  </si>
  <si>
    <t>http://db.netkeiba.com/horse/2016104567/</t>
  </si>
  <si>
    <t>http://db.netkeiba.com/horse/2016110021/</t>
  </si>
  <si>
    <t>http://db.netkeiba.com/horse/2016104830/</t>
  </si>
  <si>
    <t>http://db.netkeiba.com/horse/2016104286/</t>
  </si>
  <si>
    <t>http://db.netkeiba.com/horse/2016104670/</t>
  </si>
  <si>
    <t>http://db.netkeiba.com/horse/2016110113/</t>
  </si>
  <si>
    <t>http://db.netkeiba.com/horse/2016104650/</t>
  </si>
  <si>
    <t>http://db.netkeiba.com/horse/2016104535/</t>
  </si>
  <si>
    <t>http://db.netkeiba.com/horse/2016104915/</t>
  </si>
  <si>
    <t>http://db.netkeiba.com/horse/2016104532/</t>
  </si>
  <si>
    <t>http://db.netkeiba.com/horse/2016104702/</t>
  </si>
  <si>
    <t>http://db.netkeiba.com/horse/2016104773/</t>
  </si>
  <si>
    <t>http://db.netkeiba.com/horse/2016104990/</t>
  </si>
  <si>
    <t>http://db.netkeiba.com/horse/2016104698/</t>
  </si>
  <si>
    <t>http://db.netkeiba.com/horse/2016104835/</t>
  </si>
  <si>
    <t>http://db.netkeiba.com/horse/2016104389/</t>
  </si>
  <si>
    <t>http://db.netkeiba.com/horse/2016104845/</t>
  </si>
  <si>
    <t>http://db.netkeiba.com/horse/2016104509/</t>
  </si>
  <si>
    <t>http://db.netkeiba.com/horse/2016103214/</t>
  </si>
  <si>
    <t>http://db.netkeiba.com/horse/2016104633/</t>
  </si>
  <si>
    <t>http://db.netkeiba.com/horse/2016104808/</t>
  </si>
  <si>
    <t>http://db.netkeiba.com/horse/2016104418/</t>
  </si>
  <si>
    <t>http://db.netkeiba.com/horse/2016105067/</t>
  </si>
  <si>
    <t>http://db.netkeiba.com/horse/2016105583/</t>
  </si>
  <si>
    <t>http://db.netkeiba.com/horse/2016104898/</t>
  </si>
  <si>
    <t>http://db.netkeiba.com/horse/2016104289/</t>
  </si>
  <si>
    <t>http://db.netkeiba.com/horse/2016104762/</t>
  </si>
  <si>
    <t>http://db.netkeiba.com/horse/2016104349/</t>
  </si>
  <si>
    <t>http://db.netkeiba.com/horse/2016105308/</t>
  </si>
  <si>
    <t>http://db.netkeiba.com/horse/2016104840/</t>
  </si>
  <si>
    <t>http://db.netkeiba.com/horse/2016106065/</t>
  </si>
  <si>
    <t>http://db.netkeiba.com/horse/2016104587/</t>
  </si>
  <si>
    <t>http://db.netkeiba.com/horse/2016104746/</t>
  </si>
  <si>
    <t>http://db.netkeiba.com/horse/2016104733/</t>
  </si>
  <si>
    <t>http://db.netkeiba.com/horse/2016104700/</t>
  </si>
  <si>
    <t>http://db.netkeiba.com/horse/2016104695/</t>
  </si>
  <si>
    <t>http://db.netkeiba.com/horse/2016104462/</t>
  </si>
  <si>
    <t>http://db.netkeiba.com/horse/2016104549/</t>
  </si>
  <si>
    <t>http://db.netkeiba.com/horse/2016100746/</t>
  </si>
  <si>
    <t>http://db.netkeiba.com/horse/2016104632/</t>
  </si>
  <si>
    <t>http://db.netkeiba.com/horse/2016104867/</t>
  </si>
  <si>
    <t>http://db.netkeiba.com/horse/2016102160/</t>
  </si>
  <si>
    <t>http://db.netkeiba.com/horse/2016101165/</t>
  </si>
  <si>
    <t>http://db.netkeiba.com/horse/2016103046/</t>
  </si>
  <si>
    <t>http://db.netkeiba.com/horse/2016104454/</t>
  </si>
  <si>
    <t>http://db.netkeiba.com/horse/2016104222/</t>
  </si>
  <si>
    <t>http://db.netkeiba.com/horse/2016104959/</t>
  </si>
  <si>
    <t>http://db.netkeiba.com/horse/2016102434/</t>
  </si>
  <si>
    <t>http://db.netkeiba.com/horse/2016104588/</t>
  </si>
  <si>
    <t>http://db.netkeiba.com/horse/2016104854/</t>
  </si>
  <si>
    <t>http://db.netkeiba.com/horse/2016104497/</t>
  </si>
  <si>
    <t>http://db.netkeiba.com/horse/2016104676/</t>
  </si>
  <si>
    <t>http://db.netkeiba.com/horse/2016104675/</t>
  </si>
  <si>
    <t>http://db.netkeiba.com/horse/2016105974/</t>
  </si>
  <si>
    <t>http://db.netkeiba.com/horse/2016104578/</t>
  </si>
  <si>
    <t>http://db.netkeiba.com/horse/2016104812/</t>
  </si>
  <si>
    <t>http://db.netkeiba.com/horse/2016104638/</t>
  </si>
  <si>
    <t>http://db.netkeiba.com/horse/2016104855/</t>
  </si>
  <si>
    <t>http://db.netkeiba.com/horse/2016104628/</t>
  </si>
  <si>
    <t>http://db.netkeiba.com/horse/2016104682/</t>
  </si>
  <si>
    <t>http://db.netkeiba.com/horse/2016106007/</t>
  </si>
  <si>
    <t>http://db.netkeiba.com/horse/2016104816/</t>
  </si>
  <si>
    <t>http://db.netkeiba.com/horse/2016104861/</t>
  </si>
  <si>
    <t>http://db.netkeiba.com/horse/2016104391/</t>
  </si>
  <si>
    <t>http://db.netkeiba.com/horse/2016100625/</t>
  </si>
  <si>
    <t>http://db.netkeiba.com/horse/2016104415/</t>
  </si>
  <si>
    <t>http://db.netkeiba.com/horse/2016104643/</t>
  </si>
  <si>
    <t>http://db.netkeiba.com/horse/2016104761/</t>
  </si>
  <si>
    <t>http://db.netkeiba.com/horse/2016104671/</t>
  </si>
  <si>
    <t>http://db.netkeiba.com/horse/2016104460/</t>
  </si>
  <si>
    <t>http://db.netkeiba.com/horse/2016104878/</t>
  </si>
  <si>
    <t>http://db.netkeiba.com/horse/2016105200/</t>
  </si>
  <si>
    <t>http://db.netkeiba.com/horse/2016104519/</t>
  </si>
  <si>
    <t>http://db.netkeiba.com/horse/2016105367/</t>
  </si>
  <si>
    <t>http://db.netkeiba.com/horse/2016103107/</t>
  </si>
  <si>
    <t>http://db.netkeiba.com/horse/2016100857/</t>
  </si>
  <si>
    <t>http://db.netkeiba.com/horse/2016103151/</t>
  </si>
  <si>
    <t>http://db.netkeiba.com/horse/2016104063/</t>
  </si>
  <si>
    <t>http://db.netkeiba.com/horse/2016104429/</t>
  </si>
  <si>
    <t>2019-2020</t>
    <phoneticPr fontId="3"/>
  </si>
  <si>
    <t>柏倉牧場</t>
    <rPh sb="0" eb="2">
      <t>カシワクラ</t>
    </rPh>
    <rPh sb="2" eb="4">
      <t>ボクジョウ</t>
    </rPh>
    <phoneticPr fontId="1"/>
  </si>
  <si>
    <t>健康牧場</t>
    <rPh sb="0" eb="2">
      <t>ケンコウ</t>
    </rPh>
    <rPh sb="2" eb="4">
      <t>ボクジョウ</t>
    </rPh>
    <phoneticPr fontId="1"/>
  </si>
  <si>
    <t>健太郎牧場</t>
    <rPh sb="0" eb="3">
      <t>ケンタロウ</t>
    </rPh>
    <rPh sb="3" eb="5">
      <t>ボクジョウ</t>
    </rPh>
    <phoneticPr fontId="1"/>
  </si>
  <si>
    <t>小金牧場</t>
    <rPh sb="0" eb="4">
      <t>コガネボクジョウ</t>
    </rPh>
    <phoneticPr fontId="1"/>
  </si>
  <si>
    <t>成田牧場</t>
    <rPh sb="0" eb="2">
      <t>ナリタ</t>
    </rPh>
    <rPh sb="2" eb="4">
      <t>ボクジョウ</t>
    </rPh>
    <phoneticPr fontId="1"/>
  </si>
  <si>
    <t>西原牧場</t>
    <rPh sb="0" eb="4">
      <t>ニシハラボクジョウ</t>
    </rPh>
    <phoneticPr fontId="1"/>
  </si>
  <si>
    <t>村山牧場</t>
    <rPh sb="0" eb="2">
      <t>ムラヤマ</t>
    </rPh>
    <rPh sb="2" eb="4">
      <t>ボクジョウ</t>
    </rPh>
    <phoneticPr fontId="1"/>
  </si>
  <si>
    <t>シルヴェリオ</t>
  </si>
  <si>
    <t>サトノレガシー</t>
  </si>
  <si>
    <t>タイミングハート</t>
  </si>
  <si>
    <t>フェアレストアイル</t>
  </si>
  <si>
    <t>ブレッシングレイン</t>
  </si>
  <si>
    <t>イグニタス</t>
  </si>
  <si>
    <t>ウインキートス</t>
  </si>
  <si>
    <t>テゴナ</t>
  </si>
  <si>
    <t>ネクサスアルカナム</t>
  </si>
  <si>
    <t>ヴァンタブラック</t>
  </si>
  <si>
    <t>サトノフラッグ</t>
  </si>
  <si>
    <t>ワーケア</t>
  </si>
  <si>
    <t>レッドベルジュール</t>
  </si>
  <si>
    <t>バトルオブアルマダ</t>
  </si>
  <si>
    <t>サトノマッスル</t>
  </si>
  <si>
    <t>キングサーガ</t>
  </si>
  <si>
    <t>ファートゥア</t>
  </si>
  <si>
    <t>ミッキーメテオ</t>
  </si>
  <si>
    <t>マテンロウディーバ</t>
  </si>
  <si>
    <t>スリジエ</t>
  </si>
  <si>
    <t>ラインベック</t>
  </si>
  <si>
    <t>セントオブゴールド</t>
  </si>
  <si>
    <t>アクニディ</t>
  </si>
  <si>
    <t>モーソンピーク</t>
  </si>
  <si>
    <t>ライティア</t>
  </si>
  <si>
    <t>クロワルース</t>
  </si>
  <si>
    <t>ダブルアンコール</t>
  </si>
  <si>
    <t>ファーストフォリオ</t>
  </si>
  <si>
    <t>ラクンパルシータ</t>
  </si>
  <si>
    <t>ラインハイト</t>
  </si>
  <si>
    <t>アブソルティスモ</t>
  </si>
  <si>
    <t>スペースシップ</t>
  </si>
  <si>
    <t>スタインウェイ</t>
  </si>
  <si>
    <t>ベルアンブル</t>
  </si>
  <si>
    <t>ヴィトー</t>
  </si>
  <si>
    <t>ラザフォード</t>
  </si>
  <si>
    <t>ゴールドティア</t>
  </si>
  <si>
    <t>ヘイルメリー</t>
  </si>
  <si>
    <t>リグージェ</t>
  </si>
  <si>
    <t>ラティチュード</t>
  </si>
  <si>
    <t>ポタジェ</t>
  </si>
  <si>
    <t>アドマイヤビルゴ</t>
  </si>
  <si>
    <t>クロスキー</t>
  </si>
  <si>
    <t>テイルウォーク</t>
  </si>
  <si>
    <t>レーヴドゥロワ</t>
  </si>
  <si>
    <t>ヴェルトライゼンデ</t>
  </si>
  <si>
    <t>ディープキング</t>
  </si>
  <si>
    <t>グランフェスタ</t>
  </si>
  <si>
    <t>オータムレッド</t>
  </si>
  <si>
    <t>ウインカーネリアン</t>
  </si>
  <si>
    <t>カトゥルスフェリス</t>
  </si>
  <si>
    <t>プラトン</t>
  </si>
  <si>
    <t>リリーピュアハート</t>
  </si>
  <si>
    <t>サイクロトロン</t>
  </si>
  <si>
    <t>ジュンライトボルト</t>
  </si>
  <si>
    <t>クレイス</t>
  </si>
  <si>
    <t>フェイタリズム</t>
  </si>
  <si>
    <t>オーロラフラッシュ</t>
  </si>
  <si>
    <t>クレアーレ</t>
  </si>
  <si>
    <t>ヴェルテックス</t>
  </si>
  <si>
    <t>ブルトガング</t>
  </si>
  <si>
    <t>リメンバーメモリー</t>
  </si>
  <si>
    <t>ヒートオンビート</t>
  </si>
  <si>
    <t>グランデマーレ</t>
  </si>
  <si>
    <t>サトノワールド</t>
  </si>
  <si>
    <t>ダーヌビウス</t>
  </si>
  <si>
    <t>ゴルトベルク</t>
  </si>
  <si>
    <t>タンジェリンムーン</t>
  </si>
  <si>
    <t>シーズンズギフト</t>
  </si>
  <si>
    <t>ジャスティンリーチ</t>
  </si>
  <si>
    <t>アルジャンナ</t>
  </si>
  <si>
    <t>ディアスティマ</t>
  </si>
  <si>
    <t>アドマイヤミモザ</t>
  </si>
  <si>
    <t>ブルーミングスカイ</t>
  </si>
  <si>
    <t>ヴィアメント</t>
  </si>
  <si>
    <t>イデアル</t>
  </si>
  <si>
    <t>ゴールデンレシオ</t>
  </si>
  <si>
    <t>エムテイオー</t>
  </si>
  <si>
    <t>サングノーブル</t>
  </si>
  <si>
    <t>ローヌグレイシア</t>
  </si>
  <si>
    <t>オールザワールド</t>
  </si>
  <si>
    <t>ビアンフェ</t>
  </si>
  <si>
    <t>オーヴァーネクサス</t>
  </si>
  <si>
    <t>スパングルドスター</t>
  </si>
  <si>
    <t>カインドリー</t>
  </si>
  <si>
    <t>ルリアン</t>
  </si>
  <si>
    <t>ラヴユーライヴ</t>
  </si>
  <si>
    <t>プロークルサートル</t>
  </si>
  <si>
    <t>グランスピード</t>
  </si>
  <si>
    <t>シアンフィデール</t>
  </si>
  <si>
    <t>サンクテュエール</t>
  </si>
  <si>
    <t>ルナシオン</t>
  </si>
  <si>
    <t>エカテリンブルク</t>
  </si>
  <si>
    <t>クロミナンス</t>
  </si>
  <si>
    <t>シャドウブロッサム</t>
  </si>
  <si>
    <t>ギルデットミラー</t>
  </si>
  <si>
    <t>サトノゴールド</t>
  </si>
  <si>
    <t>ストーンリッジ</t>
  </si>
  <si>
    <t>アルファウェーブ</t>
  </si>
  <si>
    <t>ダノンアレー</t>
  </si>
  <si>
    <t>リアアメリア</t>
  </si>
  <si>
    <t>サリオス</t>
  </si>
  <si>
    <t>ファルコニア</t>
  </si>
  <si>
    <t>ロードクラージュ</t>
  </si>
  <si>
    <t>ロジアイリッシュ</t>
  </si>
  <si>
    <t>プライムフェイズ</t>
  </si>
  <si>
    <t>モーベット</t>
  </si>
  <si>
    <t>パイネ</t>
  </si>
  <si>
    <t>レッドブロンクス</t>
  </si>
  <si>
    <t>タイセイビジョン</t>
  </si>
  <si>
    <t>リンドブラッド</t>
  </si>
  <si>
    <t>レヴィオーサ</t>
  </si>
  <si>
    <t>フィリオアレグロ</t>
  </si>
  <si>
    <t>ヒメノカリス</t>
  </si>
  <si>
    <t>サクセッション</t>
  </si>
  <si>
    <t>リズムオブラヴ</t>
  </si>
  <si>
    <t>メリディアンローグ</t>
  </si>
  <si>
    <t>アドマイヤベネラ</t>
  </si>
  <si>
    <t>カイザーライン</t>
  </si>
  <si>
    <t>ペルラネーラ</t>
  </si>
  <si>
    <t>アウサンガテ</t>
  </si>
  <si>
    <t>ライフレッスンズ</t>
  </si>
  <si>
    <t>クラヴェル</t>
  </si>
  <si>
    <t>アミークス</t>
  </si>
  <si>
    <t>ルリエーヴル</t>
  </si>
  <si>
    <t>ソードライン</t>
  </si>
  <si>
    <t>グレイトオーサー</t>
  </si>
  <si>
    <t>スカイグルーヴ</t>
  </si>
  <si>
    <t>レインカルナティオ</t>
  </si>
  <si>
    <t>マイネルインパクト</t>
  </si>
  <si>
    <t>ヴァーダイト</t>
  </si>
  <si>
    <t>リリレフア</t>
  </si>
  <si>
    <t>バトーデュシエル</t>
  </si>
  <si>
    <t>サトノフウジン</t>
  </si>
  <si>
    <t>ヴィクターバローズ</t>
  </si>
  <si>
    <t>ダノングロワール</t>
  </si>
  <si>
    <t>ウインマリリン</t>
  </si>
  <si>
    <t>ウインラディアント</t>
  </si>
  <si>
    <t>エルセンブルグ</t>
  </si>
  <si>
    <t>サトノポーラスター</t>
  </si>
  <si>
    <t>池添学</t>
    <rPh sb="0" eb="2">
      <t>イケゾエ</t>
    </rPh>
    <rPh sb="2" eb="3">
      <t>マナブ</t>
    </rPh>
    <phoneticPr fontId="1"/>
  </si>
  <si>
    <t>池江泰寿</t>
    <rPh sb="0" eb="2">
      <t>イケエ</t>
    </rPh>
    <rPh sb="2" eb="3">
      <t>ヤストシ</t>
    </rPh>
    <rPh sb="3" eb="4">
      <t>コトブキ</t>
    </rPh>
    <phoneticPr fontId="1"/>
  </si>
  <si>
    <t>武幸四郎</t>
    <rPh sb="0" eb="4">
      <t>タケコウシロウ</t>
    </rPh>
    <phoneticPr fontId="3"/>
  </si>
  <si>
    <t>中内田充</t>
    <rPh sb="0" eb="3">
      <t>ナカウチダ</t>
    </rPh>
    <rPh sb="3" eb="4">
      <t>ミツル</t>
    </rPh>
    <phoneticPr fontId="1"/>
  </si>
  <si>
    <t>木村哲也</t>
    <rPh sb="0" eb="2">
      <t>キムラ</t>
    </rPh>
    <rPh sb="2" eb="4">
      <t>テツヤ</t>
    </rPh>
    <phoneticPr fontId="1"/>
  </si>
  <si>
    <t>ガーネットチャーム</t>
  </si>
  <si>
    <t>宗像義忠</t>
    <rPh sb="0" eb="2">
      <t>ムナカタ</t>
    </rPh>
    <rPh sb="2" eb="4">
      <t>ヨシタダ</t>
    </rPh>
    <phoneticPr fontId="1"/>
  </si>
  <si>
    <t>ゴールドシップ</t>
  </si>
  <si>
    <t>イクスキューズ</t>
  </si>
  <si>
    <t>庄野靖志</t>
    <rPh sb="0" eb="2">
      <t>ショウノ</t>
    </rPh>
    <rPh sb="2" eb="3">
      <t>ヤスシ</t>
    </rPh>
    <rPh sb="3" eb="4">
      <t>ココロザシ</t>
    </rPh>
    <phoneticPr fontId="3"/>
  </si>
  <si>
    <t>サーリセルカ</t>
  </si>
  <si>
    <t>富田牧場</t>
    <rPh sb="0" eb="4">
      <t>トミタボクジョウ</t>
    </rPh>
    <phoneticPr fontId="1"/>
  </si>
  <si>
    <t>梅田智之</t>
    <rPh sb="0" eb="4">
      <t>ウメダトモユキ</t>
    </rPh>
    <phoneticPr fontId="1"/>
  </si>
  <si>
    <t>吉田勝己</t>
    <rPh sb="0" eb="4">
      <t>ヨシダカツミ</t>
    </rPh>
    <phoneticPr fontId="1"/>
  </si>
  <si>
    <t>須貝尚介</t>
    <rPh sb="0" eb="4">
      <t>スガイナオスケ</t>
    </rPh>
    <phoneticPr fontId="1"/>
  </si>
  <si>
    <t>バラダセール</t>
  </si>
  <si>
    <t>落合幸弘</t>
    <rPh sb="0" eb="2">
      <t>オチアイ</t>
    </rPh>
    <rPh sb="2" eb="4">
      <t>ユキヒロ</t>
    </rPh>
    <phoneticPr fontId="1"/>
  </si>
  <si>
    <t>藤原英昭</t>
    <rPh sb="0" eb="2">
      <t>フジワラ</t>
    </rPh>
    <rPh sb="2" eb="3">
      <t>ヒデアキ</t>
    </rPh>
    <rPh sb="3" eb="4">
      <t>アキラ</t>
    </rPh>
    <phoneticPr fontId="1"/>
  </si>
  <si>
    <t>堀宣行</t>
    <rPh sb="0" eb="3">
      <t>ホリノブユキ</t>
    </rPh>
    <phoneticPr fontId="1"/>
  </si>
  <si>
    <t>ジェニサ</t>
  </si>
  <si>
    <t>アロマティコ</t>
  </si>
  <si>
    <t>ライトニングパール</t>
  </si>
  <si>
    <t>寺田千代乃</t>
    <rPh sb="0" eb="2">
      <t>テラダ</t>
    </rPh>
    <rPh sb="2" eb="5">
      <t>チヨノ</t>
    </rPh>
    <phoneticPr fontId="3"/>
  </si>
  <si>
    <t>三嶋牧場</t>
    <rPh sb="0" eb="2">
      <t>ミシマ</t>
    </rPh>
    <rPh sb="2" eb="4">
      <t>ボクジョウ</t>
    </rPh>
    <phoneticPr fontId="1"/>
  </si>
  <si>
    <t>奥村武</t>
    <rPh sb="0" eb="2">
      <t>オクムラ</t>
    </rPh>
    <rPh sb="2" eb="3">
      <t>タケシ</t>
    </rPh>
    <phoneticPr fontId="1"/>
  </si>
  <si>
    <t>シルバーバレットムーン</t>
  </si>
  <si>
    <t>キューティゴールド</t>
  </si>
  <si>
    <t>尾関知人</t>
    <rPh sb="0" eb="2">
      <t>オゼキ</t>
    </rPh>
    <rPh sb="2" eb="4">
      <t>トモヒト</t>
    </rPh>
    <phoneticPr fontId="1"/>
  </si>
  <si>
    <t>古賀慎明</t>
    <rPh sb="0" eb="2">
      <t>コガ</t>
    </rPh>
    <rPh sb="2" eb="3">
      <t>シン</t>
    </rPh>
    <rPh sb="3" eb="4">
      <t>アキラ</t>
    </rPh>
    <phoneticPr fontId="1"/>
  </si>
  <si>
    <t>DMMドリームクラブ</t>
  </si>
  <si>
    <t>ピューリティー</t>
  </si>
  <si>
    <t>藤沢和雄</t>
    <rPh sb="0" eb="2">
      <t>フジサワカズオ</t>
    </rPh>
    <rPh sb="2" eb="4">
      <t>カズオ</t>
    </rPh>
    <phoneticPr fontId="1"/>
  </si>
  <si>
    <t>ジャズプリンセス</t>
  </si>
  <si>
    <t>北島牧場</t>
    <rPh sb="0" eb="2">
      <t>キタジマ</t>
    </rPh>
    <rPh sb="2" eb="4">
      <t>ボクジョウ</t>
    </rPh>
    <phoneticPr fontId="1"/>
  </si>
  <si>
    <t>ダノンベルベール</t>
  </si>
  <si>
    <t>西園正都</t>
    <rPh sb="0" eb="1">
      <t>ニシオ</t>
    </rPh>
    <rPh sb="1" eb="2">
      <t>ソノ</t>
    </rPh>
    <rPh sb="2" eb="3">
      <t>タダ</t>
    </rPh>
    <rPh sb="3" eb="4">
      <t>ミヤコ</t>
    </rPh>
    <phoneticPr fontId="1"/>
  </si>
  <si>
    <t>Petaluma</t>
  </si>
  <si>
    <t>中辻明</t>
    <rPh sb="0" eb="2">
      <t>ナカツジ</t>
    </rPh>
    <rPh sb="2" eb="3">
      <t>アキラ</t>
    </rPh>
    <phoneticPr fontId="1"/>
  </si>
  <si>
    <t>Mike Channon Bloodstock Limited</t>
  </si>
  <si>
    <t>潘蘇通</t>
  </si>
  <si>
    <t>木村哲也</t>
    <rPh sb="0" eb="4">
      <t>キムラテツヤ</t>
    </rPh>
    <phoneticPr fontId="1"/>
  </si>
  <si>
    <t>クーデグレイス</t>
  </si>
  <si>
    <t>マルティンスターク</t>
  </si>
  <si>
    <t>チェリーペトルズ</t>
  </si>
  <si>
    <t>近藤旬子</t>
    <rPh sb="0" eb="2">
      <t>コンドウ</t>
    </rPh>
    <rPh sb="2" eb="4">
      <t>ジュンコ</t>
    </rPh>
    <phoneticPr fontId="3"/>
  </si>
  <si>
    <t>マジェスティックウォリアー</t>
  </si>
  <si>
    <t>フラーテイシャスミス</t>
  </si>
  <si>
    <t>廣崎利洋ＨＤ</t>
  </si>
  <si>
    <t>武幸四郎</t>
    <rPh sb="0" eb="1">
      <t>タケ</t>
    </rPh>
    <rPh sb="1" eb="4">
      <t>コウシロウ</t>
    </rPh>
    <phoneticPr fontId="1"/>
  </si>
  <si>
    <t>ストリートパレード</t>
  </si>
  <si>
    <t>市川義美ホールディングス</t>
    <rPh sb="0" eb="2">
      <t>イチカワ</t>
    </rPh>
    <rPh sb="2" eb="4">
      <t>ヨシミ</t>
    </rPh>
    <phoneticPr fontId="1"/>
  </si>
  <si>
    <t>伏木田牧場</t>
    <rPh sb="0" eb="2">
      <t>フセキダ</t>
    </rPh>
    <rPh sb="2" eb="3">
      <t>タ</t>
    </rPh>
    <rPh sb="3" eb="5">
      <t>ボクジョウ</t>
    </rPh>
    <phoneticPr fontId="1"/>
  </si>
  <si>
    <t>ティッカーコード</t>
  </si>
  <si>
    <t>青芝商事</t>
    <rPh sb="0" eb="2">
      <t>アオシバ</t>
    </rPh>
    <rPh sb="2" eb="4">
      <t>ショウジ</t>
    </rPh>
    <phoneticPr fontId="1"/>
  </si>
  <si>
    <t>コスモクリスタル</t>
  </si>
  <si>
    <t>藤沢和雄</t>
    <rPh sb="0" eb="2">
      <t>フジサワ</t>
    </rPh>
    <rPh sb="2" eb="4">
      <t>カズオ</t>
    </rPh>
    <phoneticPr fontId="1"/>
  </si>
  <si>
    <t>ステファニーズキトゥン</t>
  </si>
  <si>
    <t>近藤英子</t>
    <rPh sb="0" eb="4">
      <t>コンドウエイコ</t>
    </rPh>
    <phoneticPr fontId="1"/>
  </si>
  <si>
    <t>キャレモンショコラ</t>
  </si>
  <si>
    <t>スペシャルグルーヴ</t>
  </si>
  <si>
    <t>河合純二</t>
    <rPh sb="0" eb="2">
      <t>カワイ</t>
    </rPh>
    <rPh sb="2" eb="4">
      <t>ジュンジ</t>
    </rPh>
    <phoneticPr fontId="1"/>
  </si>
  <si>
    <t>藤岡健一</t>
    <rPh sb="0" eb="4">
      <t>フジオカケンイチ</t>
    </rPh>
    <phoneticPr fontId="1"/>
  </si>
  <si>
    <t>萩原清</t>
    <rPh sb="0" eb="2">
      <t>ハギワラ</t>
    </rPh>
    <rPh sb="2" eb="3">
      <t>キヨシ</t>
    </rPh>
    <phoneticPr fontId="1"/>
  </si>
  <si>
    <t>Squeeze</t>
  </si>
  <si>
    <t>嶋田賢</t>
    <rPh sb="0" eb="2">
      <t>シマダ</t>
    </rPh>
    <rPh sb="2" eb="3">
      <t>カシコ</t>
    </rPh>
    <phoneticPr fontId="1"/>
  </si>
  <si>
    <t>Diamond Creek Farm</t>
  </si>
  <si>
    <t>ミリアグラシア</t>
  </si>
  <si>
    <t>池江泰郎</t>
    <rPh sb="0" eb="2">
      <t>イケエ</t>
    </rPh>
    <rPh sb="2" eb="4">
      <t>ヤスオ</t>
    </rPh>
    <phoneticPr fontId="1"/>
  </si>
  <si>
    <t>フィオドラ</t>
  </si>
  <si>
    <t>前田晋二</t>
    <rPh sb="0" eb="2">
      <t>マエダ</t>
    </rPh>
    <rPh sb="2" eb="4">
      <t>シンジ</t>
    </rPh>
    <phoneticPr fontId="1"/>
  </si>
  <si>
    <t>グランデアモーレ</t>
  </si>
  <si>
    <t>手塚貴久</t>
    <rPh sb="0" eb="4">
      <t>テヅカタカヒサ</t>
    </rPh>
    <phoneticPr fontId="1"/>
  </si>
  <si>
    <t>松永昌博</t>
    <rPh sb="0" eb="2">
      <t>マツナガ</t>
    </rPh>
    <rPh sb="2" eb="4">
      <t>マサヒロ</t>
    </rPh>
    <phoneticPr fontId="1"/>
  </si>
  <si>
    <t>ムーンフェイズ</t>
  </si>
  <si>
    <t>黒岩陽一</t>
    <rPh sb="0" eb="2">
      <t>クロイワ</t>
    </rPh>
    <rPh sb="2" eb="4">
      <t>ヨウイチ</t>
    </rPh>
    <phoneticPr fontId="1"/>
  </si>
  <si>
    <t>ポーカーアリス</t>
  </si>
  <si>
    <t>三木正浩</t>
    <rPh sb="0" eb="2">
      <t>ミキ</t>
    </rPh>
    <rPh sb="2" eb="3">
      <t>マサヒロ</t>
    </rPh>
    <rPh sb="3" eb="4">
      <t>ヒロシ</t>
    </rPh>
    <phoneticPr fontId="3"/>
  </si>
  <si>
    <t>木戸口牧場</t>
    <rPh sb="0" eb="3">
      <t>キドグチ</t>
    </rPh>
    <rPh sb="3" eb="5">
      <t>ボクジョウ</t>
    </rPh>
    <phoneticPr fontId="1"/>
  </si>
  <si>
    <t>コンドコマンド</t>
  </si>
  <si>
    <t>高野友和</t>
    <rPh sb="0" eb="2">
      <t>タカノ</t>
    </rPh>
    <rPh sb="2" eb="4">
      <t>トモカズ</t>
    </rPh>
    <phoneticPr fontId="1"/>
  </si>
  <si>
    <t>スウィートリーズン</t>
  </si>
  <si>
    <t>キラモサ</t>
  </si>
  <si>
    <t>角居勝彦</t>
    <rPh sb="0" eb="1">
      <t>ツノ</t>
    </rPh>
    <rPh sb="1" eb="2">
      <t>イ</t>
    </rPh>
    <rPh sb="2" eb="4">
      <t>カツヒコ</t>
    </rPh>
    <phoneticPr fontId="1"/>
  </si>
  <si>
    <t>島川隆哉</t>
    <rPh sb="0" eb="4">
      <t>シマカワタカヤ</t>
    </rPh>
    <phoneticPr fontId="1"/>
  </si>
  <si>
    <t>ダイワズーム</t>
  </si>
  <si>
    <t>プリンセスオブシルマー</t>
  </si>
  <si>
    <t>ディヴィナプレシオーサ</t>
  </si>
  <si>
    <t>サーキットレディ</t>
  </si>
  <si>
    <t>大野剛嗣</t>
    <rPh sb="0" eb="2">
      <t>オオノ</t>
    </rPh>
    <rPh sb="2" eb="3">
      <t>ツヨシ</t>
    </rPh>
    <rPh sb="3" eb="4">
      <t>シ</t>
    </rPh>
    <phoneticPr fontId="3"/>
  </si>
  <si>
    <t>中竹和也</t>
    <rPh sb="0" eb="4">
      <t>ナカタケカズヤ</t>
    </rPh>
    <phoneticPr fontId="1"/>
  </si>
  <si>
    <t>エピックラヴ</t>
  </si>
  <si>
    <t>松下武士</t>
    <rPh sb="0" eb="2">
      <t>マツシタ</t>
    </rPh>
    <rPh sb="2" eb="3">
      <t>タケシ</t>
    </rPh>
    <rPh sb="3" eb="4">
      <t>シ</t>
    </rPh>
    <phoneticPr fontId="1"/>
  </si>
  <si>
    <t>オーヴァーアンダー</t>
  </si>
  <si>
    <t>須崎牧場</t>
    <rPh sb="0" eb="2">
      <t>スザキ</t>
    </rPh>
    <rPh sb="2" eb="4">
      <t>ボクジョウ</t>
    </rPh>
    <phoneticPr fontId="1"/>
  </si>
  <si>
    <t>田村康仁</t>
    <rPh sb="0" eb="2">
      <t>タムラ</t>
    </rPh>
    <rPh sb="2" eb="4">
      <t>ヤスヒト</t>
    </rPh>
    <phoneticPr fontId="1"/>
  </si>
  <si>
    <t>ダイワパッション</t>
  </si>
  <si>
    <t>田上徹</t>
    <rPh sb="0" eb="2">
      <t>タガミ</t>
    </rPh>
    <rPh sb="2" eb="3">
      <t>トオル</t>
    </rPh>
    <phoneticPr fontId="1"/>
  </si>
  <si>
    <t>クールアンフルール</t>
  </si>
  <si>
    <t>上山牧場</t>
    <rPh sb="0" eb="4">
      <t>カミヤマボクジョウ</t>
    </rPh>
    <phoneticPr fontId="1"/>
  </si>
  <si>
    <t>西村真幸</t>
    <rPh sb="0" eb="2">
      <t>ニシムラ</t>
    </rPh>
    <rPh sb="2" eb="3">
      <t>マサユキ</t>
    </rPh>
    <rPh sb="3" eb="4">
      <t>ユキ</t>
    </rPh>
    <phoneticPr fontId="1"/>
  </si>
  <si>
    <t>センティナリー</t>
  </si>
  <si>
    <t>吉田勝己</t>
    <rPh sb="0" eb="4">
      <t>ヨシダカツミ</t>
    </rPh>
    <phoneticPr fontId="3"/>
  </si>
  <si>
    <t>イリュミナンス</t>
  </si>
  <si>
    <t>飯塚知一</t>
    <rPh sb="0" eb="2">
      <t>イイヅカ</t>
    </rPh>
    <rPh sb="2" eb="4">
      <t>トモイチ</t>
    </rPh>
    <phoneticPr fontId="3"/>
  </si>
  <si>
    <t>松永幹夫</t>
    <rPh sb="0" eb="4">
      <t>マツナガミキオ</t>
    </rPh>
    <phoneticPr fontId="1"/>
  </si>
  <si>
    <t>タイタンクイーン</t>
  </si>
  <si>
    <t>Gleneagles</t>
  </si>
  <si>
    <t>Waveband</t>
  </si>
  <si>
    <t>Athassel House Stud Ltd</t>
  </si>
  <si>
    <t>矢野牧場</t>
    <rPh sb="0" eb="4">
      <t>ヤノボクジョウ</t>
    </rPh>
    <phoneticPr fontId="1"/>
  </si>
  <si>
    <t>レディルージュ</t>
  </si>
  <si>
    <t>クイーンビーⅡ</t>
  </si>
  <si>
    <t>久米田正明</t>
    <rPh sb="0" eb="3">
      <t>クメダ</t>
    </rPh>
    <rPh sb="3" eb="5">
      <t>マサアキ</t>
    </rPh>
    <phoneticPr fontId="1"/>
  </si>
  <si>
    <t>アメリ</t>
  </si>
  <si>
    <t>レッドソンブレロ</t>
  </si>
  <si>
    <t>西村真幸</t>
    <rPh sb="0" eb="2">
      <t>ニシムラ</t>
    </rPh>
    <rPh sb="2" eb="3">
      <t>マコト</t>
    </rPh>
    <rPh sb="3" eb="4">
      <t>ミユキ</t>
    </rPh>
    <phoneticPr fontId="1"/>
  </si>
  <si>
    <t>ソムニア</t>
  </si>
  <si>
    <t>田中成奉</t>
    <rPh sb="0" eb="2">
      <t>タナカ</t>
    </rPh>
    <rPh sb="2" eb="3">
      <t>ナル</t>
    </rPh>
    <phoneticPr fontId="1"/>
  </si>
  <si>
    <t>佐々木主浩</t>
    <rPh sb="0" eb="3">
      <t>ササキ</t>
    </rPh>
    <rPh sb="3" eb="4">
      <t>シュ</t>
    </rPh>
    <rPh sb="4" eb="5">
      <t>ヒロシ</t>
    </rPh>
    <phoneticPr fontId="3"/>
  </si>
  <si>
    <t>アディクティド</t>
  </si>
  <si>
    <t>近藤旬子</t>
    <rPh sb="0" eb="2">
      <t>コンドウ</t>
    </rPh>
    <rPh sb="2" eb="3">
      <t>シュン</t>
    </rPh>
    <rPh sb="3" eb="4">
      <t>コ</t>
    </rPh>
    <phoneticPr fontId="3"/>
  </si>
  <si>
    <t>安田翔伍</t>
    <rPh sb="0" eb="2">
      <t>ヤスダ</t>
    </rPh>
    <rPh sb="2" eb="3">
      <t>ショウ</t>
    </rPh>
    <rPh sb="3" eb="4">
      <t>ゴ</t>
    </rPh>
    <phoneticPr fontId="1"/>
  </si>
  <si>
    <t>栗田博憲</t>
    <rPh sb="0" eb="2">
      <t>クリタ</t>
    </rPh>
    <rPh sb="2" eb="4">
      <t>ヒロノリ</t>
    </rPh>
    <phoneticPr fontId="3"/>
  </si>
  <si>
    <t>ヘアキティー</t>
  </si>
  <si>
    <t>Shadow</t>
  </si>
  <si>
    <t>メジロジェニファー</t>
  </si>
  <si>
    <t>小西一男</t>
    <rPh sb="0" eb="4">
      <t>コニシカズオ</t>
    </rPh>
    <phoneticPr fontId="1"/>
  </si>
  <si>
    <t>リビングプルーフ</t>
  </si>
  <si>
    <t>高木登</t>
    <rPh sb="0" eb="3">
      <t>タカギノボル</t>
    </rPh>
    <phoneticPr fontId="1"/>
  </si>
  <si>
    <t>山口功一朗</t>
    <rPh sb="0" eb="2">
      <t>ヤマグチ</t>
    </rPh>
    <rPh sb="2" eb="3">
      <t>イサオ</t>
    </rPh>
    <rPh sb="3" eb="5">
      <t>イチロウ</t>
    </rPh>
    <phoneticPr fontId="1"/>
  </si>
  <si>
    <t>コンテスティッド</t>
  </si>
  <si>
    <t>モスカートローザ</t>
  </si>
  <si>
    <t>猪熊広次</t>
    <rPh sb="0" eb="2">
      <t>イノクマ</t>
    </rPh>
    <rPh sb="2" eb="3">
      <t>ヒロ</t>
    </rPh>
    <rPh sb="3" eb="4">
      <t>ツギ</t>
    </rPh>
    <phoneticPr fontId="1"/>
  </si>
  <si>
    <t>畠山吉宏</t>
    <rPh sb="0" eb="2">
      <t>ハタケヤマ</t>
    </rPh>
    <rPh sb="2" eb="4">
      <t>ヨシヒロ</t>
    </rPh>
    <phoneticPr fontId="1"/>
  </si>
  <si>
    <t>サマーエタニティ</t>
  </si>
  <si>
    <t>相沢郁</t>
    <rPh sb="0" eb="2">
      <t>アイザワ</t>
    </rPh>
    <rPh sb="2" eb="3">
      <t>イク</t>
    </rPh>
    <phoneticPr fontId="1"/>
  </si>
  <si>
    <t>大和田成</t>
    <rPh sb="0" eb="3">
      <t>オオワダ</t>
    </rPh>
    <rPh sb="3" eb="4">
      <t>ナリ</t>
    </rPh>
    <phoneticPr fontId="1"/>
  </si>
  <si>
    <t>今年のドラフト一位。前評判で能力は高いが血統的に怪我が心配との事。初戦POGで指名した馬が骨折しまくった経験上、私も心平です。</t>
    <rPh sb="33" eb="35">
      <t>ショセン</t>
    </rPh>
    <phoneticPr fontId="3"/>
  </si>
  <si>
    <t>サミーが19500万円で落札した高額馬。日頃、北斗無双にはイジメられているのでここらで取り戻したいです。</t>
  </si>
  <si>
    <t>20520万円と高額馬。武幸四郎調教師の手腕に期待しております。兄貴が乗ってＧ1勝ったらみんな喜びますね。</t>
  </si>
  <si>
    <t>お兄さんのミッキーアイルには高松宮記念で自身最高額馬券を的中させてもらったいい思い出があります。どうかそれにあやかれますように。</t>
  </si>
  <si>
    <t>同じ配合であまり成績の良い馬がいないんですよね。選んでおいてなんですが1勝くらいして下さい。</t>
  </si>
  <si>
    <t>母はガーネットチャーム。会社で良く使うホモマスターのいるスナックがちゃーむ。勝つたびに祝杯をあげに行く予定。</t>
  </si>
  <si>
    <t>ゴルシよ、いつになったらあの借りを返してくれるのか。君のつけを娘の体で返してもらうぞ。そんなとこです。</t>
  </si>
  <si>
    <t>手児奈（可愛い女の子）→選ばない理由が見当たらない。</t>
  </si>
  <si>
    <t>良血馬だと思ってるんですがデビューがD1200とは。芝も走ってーー！！</t>
  </si>
  <si>
    <t>近親のローブティサージュは阪神JFを勝つ実績。名前は世界一黒い物質だそうです。よ！世界一！</t>
  </si>
  <si>
    <t>初参加の健康です、宜しくお願い致します。　　母父：Not For SaleにLyphardのクロスはダノンファンタジーと同じ。３年連続ハーツクライからのディープで変わり身に期待です。サトノ悲願のダービー制覇をこの馬で！！</t>
  </si>
  <si>
    <t>介護サービス業みたいな名前ですが、由来はハワイの空の神。ハーツクライで早期始動とのことだったので指名。Danzig、Caerleonといったニックスもあります。</t>
  </si>
  <si>
    <t>以前に別のPOGで姉（レッドベルローズ）を指名した思い出補正アリ。母待望の牡馬ですし、とにかく馬体が恰好良い。左後一白で大物の予感。</t>
  </si>
  <si>
    <t>ハルーワソング牝系に母父サンデー系＆Nureyevと、血統面はほぼ完璧。馬主が不正会計で揉めたリスクはあるものの、一発に賭けたい。</t>
  </si>
  <si>
    <t>改めて思い知らされたディープ＆Storm Catのニックス。社台系では無いが、血統の力を信じたい。馬体はダノンキングリーに似ている気がする。小学生が名付けたような馬名だけが残念。</t>
  </si>
  <si>
    <t>キンカメにミスプロクロス、ウインドインハーヘアにKris S.ということで、レイデオロに近い血統構成。アーモンドアイで名を馳せたトライマイベスト≒El Gran Senorのクロスが有り、底力もありそう。名前が恰好良い。</t>
  </si>
  <si>
    <t>エピファネイア×キンカメのSadler's Wells≒Nureyevクロスに期待。サンデー３×４は未知数なものの、早期始動のようなので体質は心配なし。あとは気性面が無事であれば・・</t>
  </si>
  <si>
    <t>四肢の長さに魅かれ指名。中内田×ミッキーはミッキーチャーム以来２頭目で、馬主からの期待も大きいと推測。始動も早そうなので楽しみ。</t>
  </si>
  <si>
    <t>母はサトノクラウンの全姉。母方にラストタイクーン＆ミスプロということは実質ディープ×キンカメ配合で、カンタービレに近い配合。それに加えてMachiavellianによるHalo強化もあり、血統を好評価。馬格が無いのが心配。</t>
  </si>
  <si>
    <t>ダイワメジャー産駒の牝馬ながらセレクトセールで9,720万円の値がついた。ニックスのNijinskyは遠目も、スラッとした馬体を見て指名。</t>
  </si>
  <si>
    <t>３シーズン前に「サラブレットの概念を覆す馬」とされたサトノホルスというハーツクライ産駒を取っていたが、物の見事に未勝利で終わっていた。昨シーズン、クラシックで大活躍したヴェロックス（父ジャスタウェイ）の兄である。金子真人の凄さを再認識した。というわけで今年のドラフト上位は金子馬で固めようと選んだのは母ジンジャーパンチ！金子馬で「厩舎」「兄姉の成績」「価格」「出走時期」を総合的に見て決めました！これでダービー取る！</t>
  </si>
  <si>
    <t>２頭はいけると思いきやいきなり混乱が始まる。ラインベッック、アウサンガテがまさかドラ１で取られるとは…。阪神さんはキズナ産駒で行くだろうし、アゼリ信者もいないのに、と思っていたが、直球ど真ん中の健太郎と当日まで誰が決めてくるかわからないむぎの影武者作戦にしてやられてしまった。こうなったら、カストルがいないＰＯＧサークルは玄人集団っぽくて嫌だなと思って俺が取る！税込み６億円の道楽！これでもダービー取る！</t>
  </si>
  <si>
    <t>１度も取った事のない有名な母馬の１頭リッチダンサー。フラットレーとかコントラチェックはＰＯＧで人気になっていた兄姉。藤沢先生ヤリがちな牝馬の皐月賞出走バウンスシャッセも姉に。母晩年の息子が姉の雪辱を晴らす！そうダービーで！</t>
  </si>
  <si>
    <t>ぶり返す金子馬の気持ち！ベストウォーリアの内国産版。金子馬でセレクトも高額、ＰＯＧ本でもしっかり情報があり、池江厩舎所属。安定している気がするし、芝もダートも。これは二刀流賞をへてＵＡＥダービーからケンタッキーダービー！</t>
  </si>
  <si>
    <t>ラッキー（幸運）を可愛いむすこに。レーゔでぃそーるは母れーヴドすかーのこウけいとしてはちょっと物たロませんね。だーびー出そうとさワがれたははからいつ爆はツがおこるのか…。もらさずとり続けヨうとおもイます。ここでダービーバですがね！</t>
  </si>
  <si>
    <t>今、気づいた３連続池江厩舎。お得意様の母マンデラ。兄のワールドエースも池江厩舎。父のドリームジャーニーも池江厩舎。評判が凄くいいんだよね。ダービー取っちゃうんだろうな！</t>
  </si>
  <si>
    <t>アニマルキングダムを兄に持つディープインパクト産駒。アニマル以外はあまり走っていないが、ディープ産駒は少し光を放っている。走りそうなタイミングでダリシアの子を選ばせてもらいましたので是非ダービーを！なんせKINGですから！</t>
  </si>
  <si>
    <t>ん？ここからKICHIKU減らし作戦に。ワールドエースの子を牡馬、牝馬一頭ずつ選ぶのを決めていました。牡馬の方は武幸四郎厩舎！北海道サマーセール出身ぐらいの方が走ったりするんじゃないかな？でも、すでに二連続7着…目標はダービーまでに波乱賞で一勝！</t>
  </si>
  <si>
    <t>２頭目のワールドエース産駒は牝馬です。ノーザンファーム生産という安易な選択ですが、ワールドエース産駒の初勝利を決めてくれて心から嬉しい！1200mデビューなので倍の距離まで頑張れとは言いませんが、2歳のうちに新種牡馬初重賞勝利オプションを獲得してほしい！今回選択馬の唯一の牝馬</t>
  </si>
  <si>
    <t>元気があれば何でもできる！得意（？）のスクリーンヒーロー産駒をウインより。どこで見たかは覚えていないがウインの中で評判の一頭とされていたので取りました。既に出走してますが、2戦目できっちりと未勝利を脱出し、初戦離されたワーケアにダービーで雪辱を晴らしたいと思っています。勝負は府中で！</t>
  </si>
  <si>
    <t>私の歴代ドラフト１位の中で最もワクワクさせてくれた馬でした。天国で安らかに。。。</t>
  </si>
  <si>
    <t>チームキズナならと言われ、キズナ産駒でＮｏ１か？など完全に浮かれてました。この手のひら返しをさらに返すべく頑張れ。</t>
  </si>
  <si>
    <t>１位、２位と苦難が続いて期待の３位でしたが。。故障気味？との噂も。今年は多彩な産駒をとるつもりでしたが結果はキンカメが４頭に。その後種牡馬引退と聞いたので花道を飾って欲しい。</t>
  </si>
  <si>
    <t>調教が絶好とまで聞くも、その後異変が。。。早く復活して欲しい。</t>
  </si>
  <si>
    <t>母ギーニョは自分のＰＯ馬。こういう馬で優勝するのが夢です。</t>
  </si>
  <si>
    <t>ドラフト６位でダブルアンコールを取れた！と思っていたら、母ドナウブルーだったのは秘密です。</t>
  </si>
  <si>
    <t>母グルヴェイグに期待してとりました。ブルトガングっぽい語呂ですし、ワクワクさせて欲しい。</t>
  </si>
  <si>
    <t>ゴールドシップ産駒を１頭はとってみたかった。何を参考にとるか迷ったので、漫画：喧嘩商売で金田がムーンフェイスだったので運命を感じて指名。</t>
  </si>
  <si>
    <t>母シーズンズベストは自分のＰＯ馬。意外と評判良さそうですが、後は体調との戦いかと。。</t>
  </si>
  <si>
    <t>まさかのリーチザクラウンですが、どこからかセリでノーザンが買ったとの話を聞き、ノーザン買う＝期待しかないとの安易な発想。情報が無さ過ぎて不安になってきました。洪水で流されていないことを願う。</t>
  </si>
  <si>
    <t>優勝のためのディープ牡馬カルテットのリーダー♪イケメンでスタイル抜群の王子様。池江調教師もワールドエース以上の逸材と言うから、皐月賞はまず勝てる！ちょっとヤンチャな王子様のようだが、2歳重賞から暴れまわって手が付けられない暴君になる！！</t>
    <rPh sb="0" eb="2">
      <t>ユウショウ</t>
    </rPh>
    <rPh sb="10" eb="12">
      <t>ボバ</t>
    </rPh>
    <rPh sb="32" eb="34">
      <t>バツグン</t>
    </rPh>
    <rPh sb="35" eb="38">
      <t>オウジサマ</t>
    </rPh>
    <rPh sb="39" eb="41">
      <t>イケエ</t>
    </rPh>
    <rPh sb="41" eb="44">
      <t>チョウキョウシ</t>
    </rPh>
    <rPh sb="52" eb="54">
      <t>イジョウ</t>
    </rPh>
    <rPh sb="55" eb="57">
      <t>イツザイ</t>
    </rPh>
    <rPh sb="58" eb="59">
      <t>イ</t>
    </rPh>
    <rPh sb="63" eb="66">
      <t>サツキショウ</t>
    </rPh>
    <rPh sb="69" eb="70">
      <t>カ</t>
    </rPh>
    <rPh sb="111" eb="113">
      <t>ボウクン</t>
    </rPh>
    <phoneticPr fontId="1"/>
  </si>
  <si>
    <t>優勝のためのディープ牡馬カルテットのかぶき者♪坂道で遊びながら14秒を出せる令和の怪物！牧場ではトップレベルの評価で、世代の頂点を狙える馬とのこと。堂々とクラシックの舞台に上がって主役を演じることになる！！</t>
    <rPh sb="21" eb="22">
      <t>モノ</t>
    </rPh>
    <rPh sb="23" eb="25">
      <t>サカミチ</t>
    </rPh>
    <rPh sb="26" eb="27">
      <t>アソ</t>
    </rPh>
    <rPh sb="33" eb="34">
      <t>ビョウ</t>
    </rPh>
    <rPh sb="35" eb="36">
      <t>ダ</t>
    </rPh>
    <rPh sb="38" eb="40">
      <t>レイワ</t>
    </rPh>
    <rPh sb="41" eb="43">
      <t>カイブツ</t>
    </rPh>
    <rPh sb="44" eb="46">
      <t>ボクジョウ</t>
    </rPh>
    <rPh sb="55" eb="57">
      <t>ヒョウカ</t>
    </rPh>
    <rPh sb="74" eb="76">
      <t>ドウドウ</t>
    </rPh>
    <rPh sb="83" eb="85">
      <t>ブタイ</t>
    </rPh>
    <rPh sb="86" eb="87">
      <t>ア</t>
    </rPh>
    <rPh sb="90" eb="92">
      <t>シュヤク</t>
    </rPh>
    <rPh sb="93" eb="94">
      <t>エン</t>
    </rPh>
    <phoneticPr fontId="1"/>
  </si>
  <si>
    <t>アドマイヤの刺客。女賞金稼ぎ！早めにデビューできそうだが、丈夫で負荷をかけてもへこたれないとのことで、これからの成長も期待できる。2歳戦からクラシックまで走りまくって、狙うは賞金女王！オークス勝つ！！</t>
    <rPh sb="6" eb="8">
      <t>シカク</t>
    </rPh>
    <rPh sb="9" eb="13">
      <t>オンナショウキンカセ</t>
    </rPh>
    <rPh sb="15" eb="16">
      <t>ハヤ</t>
    </rPh>
    <rPh sb="29" eb="31">
      <t>ジョウブ</t>
    </rPh>
    <rPh sb="32" eb="34">
      <t>フカ</t>
    </rPh>
    <rPh sb="56" eb="58">
      <t>セイチョウ</t>
    </rPh>
    <rPh sb="59" eb="61">
      <t>キタイ</t>
    </rPh>
    <rPh sb="66" eb="68">
      <t>サイセン</t>
    </rPh>
    <rPh sb="77" eb="78">
      <t>ハシ</t>
    </rPh>
    <rPh sb="84" eb="85">
      <t>ネラ</t>
    </rPh>
    <rPh sb="87" eb="91">
      <t>ショウキンジョウオウ</t>
    </rPh>
    <rPh sb="96" eb="97">
      <t>カ</t>
    </rPh>
    <phoneticPr fontId="1"/>
  </si>
  <si>
    <t>優勝のためのディープ牡馬カルテットのサイボーグ♪調教後の乳酸値測定で抜群の数値。心肺機能が他の馬とは違う。こういうコメント大好き！科学的に証明された驚異の身体能力で、府中の直線にレーザービームを放つ！！</t>
    <rPh sb="24" eb="27">
      <t>チョウキョウゴ</t>
    </rPh>
    <rPh sb="28" eb="33">
      <t>ニュウサンチソクテイ</t>
    </rPh>
    <rPh sb="34" eb="36">
      <t>バツグン</t>
    </rPh>
    <rPh sb="37" eb="39">
      <t>スウチ</t>
    </rPh>
    <rPh sb="40" eb="44">
      <t>シンパイキノウ</t>
    </rPh>
    <rPh sb="45" eb="46">
      <t>ホカ</t>
    </rPh>
    <rPh sb="47" eb="48">
      <t>ウマ</t>
    </rPh>
    <rPh sb="50" eb="51">
      <t>チガ</t>
    </rPh>
    <rPh sb="61" eb="63">
      <t>ダイス</t>
    </rPh>
    <rPh sb="65" eb="68">
      <t>カガクテキ</t>
    </rPh>
    <rPh sb="69" eb="71">
      <t>ショウメイ</t>
    </rPh>
    <rPh sb="74" eb="76">
      <t>キョウイ</t>
    </rPh>
    <rPh sb="77" eb="81">
      <t>シンタイノウリョク</t>
    </rPh>
    <rPh sb="83" eb="85">
      <t>フチュウ</t>
    </rPh>
    <rPh sb="86" eb="88">
      <t>チョクセン</t>
    </rPh>
    <rPh sb="97" eb="98">
      <t>ハナ</t>
    </rPh>
    <phoneticPr fontId="1"/>
  </si>
  <si>
    <t>スピードがあって動きが抜群と牧場で評判の1頭。好馬体でシンプルにいい牡(おとこ)だと感じた。ジャニーズ事務所を蹴って鹿戸厩舎に入厩。夏にデビュー予定でクラシックの台風の目になる！デビュー曲は「ARASHI」！！</t>
    <rPh sb="8" eb="9">
      <t>ウゴ</t>
    </rPh>
    <rPh sb="11" eb="13">
      <t>バツグン</t>
    </rPh>
    <rPh sb="14" eb="16">
      <t>ボクジョウ</t>
    </rPh>
    <rPh sb="17" eb="19">
      <t>ヒョウバン</t>
    </rPh>
    <rPh sb="21" eb="22">
      <t>トウ</t>
    </rPh>
    <rPh sb="23" eb="26">
      <t>コウバタイ</t>
    </rPh>
    <rPh sb="34" eb="35">
      <t>ボバ</t>
    </rPh>
    <rPh sb="42" eb="43">
      <t>カン</t>
    </rPh>
    <rPh sb="51" eb="54">
      <t>ジムショ</t>
    </rPh>
    <rPh sb="55" eb="56">
      <t>ケ</t>
    </rPh>
    <rPh sb="58" eb="62">
      <t>シカトキュウシャ</t>
    </rPh>
    <rPh sb="63" eb="65">
      <t>ニュウキュウ</t>
    </rPh>
    <rPh sb="66" eb="67">
      <t>ナツ</t>
    </rPh>
    <rPh sb="72" eb="74">
      <t>ヨテイ</t>
    </rPh>
    <rPh sb="81" eb="83">
      <t>タイフウ</t>
    </rPh>
    <rPh sb="84" eb="85">
      <t>メ</t>
    </rPh>
    <rPh sb="93" eb="94">
      <t>キョク</t>
    </rPh>
    <phoneticPr fontId="1"/>
  </si>
  <si>
    <t>厳選なるオーディションの結果指名したディープ牝馬は、米G1を4勝した女傑を母に持つプリンセス。矢作調教師の評価も上々で、クラシックを賑わす期待の美女。朝ドラのヒロインになれる逸材！</t>
    <rPh sb="0" eb="2">
      <t>ゲンセン</t>
    </rPh>
    <rPh sb="12" eb="14">
      <t>ケッカ</t>
    </rPh>
    <rPh sb="14" eb="16">
      <t>シメイ</t>
    </rPh>
    <rPh sb="22" eb="24">
      <t>ヒンバ</t>
    </rPh>
    <rPh sb="26" eb="27">
      <t>コメ</t>
    </rPh>
    <rPh sb="31" eb="32">
      <t>ショウ</t>
    </rPh>
    <rPh sb="34" eb="36">
      <t>ジョケツ</t>
    </rPh>
    <rPh sb="37" eb="38">
      <t>ハハ</t>
    </rPh>
    <rPh sb="39" eb="40">
      <t>モ</t>
    </rPh>
    <rPh sb="47" eb="52">
      <t>ヤハギチョウキョウシ</t>
    </rPh>
    <rPh sb="53" eb="55">
      <t>ヒョウカ</t>
    </rPh>
    <rPh sb="56" eb="58">
      <t>ジョウジョウ</t>
    </rPh>
    <rPh sb="66" eb="67">
      <t>ニギ</t>
    </rPh>
    <rPh sb="69" eb="71">
      <t>キタイ</t>
    </rPh>
    <rPh sb="72" eb="74">
      <t>ビジョ</t>
    </rPh>
    <rPh sb="75" eb="76">
      <t>アサ</t>
    </rPh>
    <rPh sb="87" eb="89">
      <t>イツザイ</t>
    </rPh>
    <phoneticPr fontId="1"/>
  </si>
  <si>
    <t>優勝のためのディープ牡馬カルテットの金メダリスト♪クセがすごいカルテットの中で一番の優等生！手のかからない賢い馬で、速めの調教をやりだしてから一気に成長してきたとのこと。このまま成長を続けて来年の春にはスーパーサイヤ馬になる！！</t>
    <rPh sb="18" eb="19">
      <t>キン</t>
    </rPh>
    <rPh sb="58" eb="59">
      <t>ハヤ</t>
    </rPh>
    <rPh sb="61" eb="63">
      <t>チョウキョウ</t>
    </rPh>
    <rPh sb="71" eb="73">
      <t>イッキ</t>
    </rPh>
    <rPh sb="74" eb="76">
      <t>セイチョウ</t>
    </rPh>
    <rPh sb="89" eb="91">
      <t>セイチョウ</t>
    </rPh>
    <rPh sb="92" eb="93">
      <t>ツヅ</t>
    </rPh>
    <rPh sb="95" eb="97">
      <t>ライネン</t>
    </rPh>
    <rPh sb="98" eb="99">
      <t>ハル</t>
    </rPh>
    <rPh sb="108" eb="109">
      <t>ウマ</t>
    </rPh>
    <phoneticPr fontId="1"/>
  </si>
  <si>
    <t>千代田牧場期待の一頭。牧場、須貝調教師の評価はいい！500kgを超える大型馬だが、重さはなく動きは軽い。沈み込むようなフォームで走りますとのこと。好きなコメントです。マイル路線の主役になる！</t>
    <rPh sb="0" eb="7">
      <t>チヨダボクジョウキタイ</t>
    </rPh>
    <rPh sb="8" eb="10">
      <t>イットウ</t>
    </rPh>
    <rPh sb="11" eb="13">
      <t>ボクジョウ</t>
    </rPh>
    <rPh sb="14" eb="16">
      <t>スガイ</t>
    </rPh>
    <rPh sb="16" eb="19">
      <t>チョウキョウシ</t>
    </rPh>
    <rPh sb="20" eb="22">
      <t>ヒョウカ</t>
    </rPh>
    <rPh sb="32" eb="33">
      <t>コ</t>
    </rPh>
    <rPh sb="35" eb="38">
      <t>オオガタバ</t>
    </rPh>
    <rPh sb="41" eb="42">
      <t>オモ</t>
    </rPh>
    <rPh sb="46" eb="47">
      <t>ウゴ</t>
    </rPh>
    <rPh sb="49" eb="50">
      <t>カル</t>
    </rPh>
    <rPh sb="52" eb="53">
      <t>シズ</t>
    </rPh>
    <rPh sb="54" eb="64">
      <t>コ</t>
    </rPh>
    <rPh sb="64" eb="65">
      <t>ハシ</t>
    </rPh>
    <rPh sb="73" eb="74">
      <t>ス</t>
    </rPh>
    <rPh sb="86" eb="88">
      <t>ロセン</t>
    </rPh>
    <rPh sb="89" eb="91">
      <t>シュヤク</t>
    </rPh>
    <phoneticPr fontId="1"/>
  </si>
  <si>
    <t>名繁殖の血を継ぐ華麗なる一族。いきなりカナロアをつけるあたりは期待のあらわれでしょう！まだ小柄でもそれを感じさせない走りを見せているとのこと。当たり前のように走って、涼しい顔で重賞1つは勝つ！</t>
    <rPh sb="0" eb="1">
      <t>メイヒン</t>
    </rPh>
    <rPh sb="1" eb="3">
      <t>ハンショク</t>
    </rPh>
    <rPh sb="4" eb="5">
      <t>チ</t>
    </rPh>
    <rPh sb="6" eb="7">
      <t>ツ</t>
    </rPh>
    <rPh sb="8" eb="10">
      <t>カレイ</t>
    </rPh>
    <rPh sb="12" eb="14">
      <t>イチゾク</t>
    </rPh>
    <rPh sb="31" eb="33">
      <t>キタイ</t>
    </rPh>
    <rPh sb="45" eb="47">
      <t>コガラ</t>
    </rPh>
    <rPh sb="52" eb="53">
      <t>カン</t>
    </rPh>
    <rPh sb="58" eb="59">
      <t>ハシ</t>
    </rPh>
    <rPh sb="61" eb="62">
      <t>ミ</t>
    </rPh>
    <rPh sb="71" eb="72">
      <t>ア</t>
    </rPh>
    <rPh sb="74" eb="75">
      <t>マエ</t>
    </rPh>
    <rPh sb="79" eb="80">
      <t>ハシ</t>
    </rPh>
    <rPh sb="83" eb="86">
      <t>スズシイカヲデ</t>
    </rPh>
    <rPh sb="86" eb="87">
      <t>カオ</t>
    </rPh>
    <rPh sb="88" eb="90">
      <t>ジュウショウ</t>
    </rPh>
    <rPh sb="93" eb="94">
      <t>カ</t>
    </rPh>
    <phoneticPr fontId="1"/>
  </si>
  <si>
    <t>こちらも名繁殖の血を継ぐ華麗なる一族。父を選ばない母だが、結果の出ているクロフネに戻って期待できる。この一族は小柄なイメージだが、500kg越えの雄大な馬体！これは期待できますよ〜。桜花賞だな！</t>
    <rPh sb="5" eb="7">
      <t>ハンショク</t>
    </rPh>
    <rPh sb="19" eb="20">
      <t>チチ</t>
    </rPh>
    <rPh sb="21" eb="22">
      <t>エラ</t>
    </rPh>
    <rPh sb="25" eb="26">
      <t>ハハ</t>
    </rPh>
    <rPh sb="29" eb="31">
      <t>ケッカ</t>
    </rPh>
    <rPh sb="32" eb="33">
      <t>デ</t>
    </rPh>
    <rPh sb="41" eb="42">
      <t>モド</t>
    </rPh>
    <rPh sb="44" eb="50">
      <t>キタイデキ</t>
    </rPh>
    <rPh sb="52" eb="54">
      <t>イチゾク</t>
    </rPh>
    <rPh sb="55" eb="57">
      <t>コガラ</t>
    </rPh>
    <rPh sb="70" eb="71">
      <t>ゴ</t>
    </rPh>
    <rPh sb="73" eb="75">
      <t>ユウダイ</t>
    </rPh>
    <rPh sb="76" eb="78">
      <t>バタイ</t>
    </rPh>
    <rPh sb="82" eb="84">
      <t>キタイ</t>
    </rPh>
    <rPh sb="91" eb="94">
      <t>オウカショウ</t>
    </rPh>
    <phoneticPr fontId="1"/>
  </si>
  <si>
    <t>今年はキズナ産駒ということを去年から決めていたので、その中で一番気にかけていた馬。早めの始動を含めて頑張ってもらいたい。</t>
    <rPh sb="0" eb="2">
      <t>コトシ</t>
    </rPh>
    <rPh sb="6" eb="8">
      <t>サンク</t>
    </rPh>
    <rPh sb="14" eb="16">
      <t>キョネン</t>
    </rPh>
    <rPh sb="18" eb="19">
      <t>キ</t>
    </rPh>
    <rPh sb="28" eb="29">
      <t>ナカ</t>
    </rPh>
    <rPh sb="30" eb="32">
      <t>イチバン</t>
    </rPh>
    <rPh sb="32" eb="33">
      <t>キ</t>
    </rPh>
    <rPh sb="39" eb="40">
      <t>ウマ</t>
    </rPh>
    <rPh sb="41" eb="42">
      <t>ハヤ</t>
    </rPh>
    <rPh sb="44" eb="46">
      <t>シドウ</t>
    </rPh>
    <rPh sb="47" eb="48">
      <t>フク</t>
    </rPh>
    <rPh sb="50" eb="52">
      <t>ガンバ</t>
    </rPh>
    <phoneticPr fontId="1"/>
  </si>
  <si>
    <t>ブランボヌール以来の選択。函館開幕週でデビュー予定。姉に続いてキズナ産駒初重賞制覇といきたいですね。</t>
    <rPh sb="7" eb="9">
      <t>イライ</t>
    </rPh>
    <rPh sb="10" eb="12">
      <t>センタク</t>
    </rPh>
    <rPh sb="13" eb="15">
      <t>ハコダテ</t>
    </rPh>
    <rPh sb="15" eb="17">
      <t>カイマク</t>
    </rPh>
    <rPh sb="17" eb="18">
      <t>シュウ</t>
    </rPh>
    <rPh sb="23" eb="25">
      <t>ヨテイ</t>
    </rPh>
    <rPh sb="26" eb="27">
      <t>アネ</t>
    </rPh>
    <rPh sb="28" eb="29">
      <t>ツヅ</t>
    </rPh>
    <rPh sb="34" eb="36">
      <t>サンク</t>
    </rPh>
    <rPh sb="36" eb="37">
      <t>ハツ</t>
    </rPh>
    <rPh sb="37" eb="39">
      <t>ジュウショウ</t>
    </rPh>
    <rPh sb="39" eb="41">
      <t>セイハ</t>
    </rPh>
    <phoneticPr fontId="1"/>
  </si>
  <si>
    <t>兄３頭とも勝ち上がっており、早めのデビューも視野にはいっているとのこと。とにかく、今年はキズナ産駒！</t>
    <rPh sb="0" eb="1">
      <t>アニ</t>
    </rPh>
    <rPh sb="2" eb="3">
      <t>トウ</t>
    </rPh>
    <rPh sb="5" eb="6">
      <t>カ</t>
    </rPh>
    <rPh sb="7" eb="8">
      <t>ア</t>
    </rPh>
    <rPh sb="14" eb="15">
      <t>ハヤ</t>
    </rPh>
    <rPh sb="22" eb="24">
      <t>シヤ</t>
    </rPh>
    <rPh sb="41" eb="43">
      <t>コトシ</t>
    </rPh>
    <rPh sb="47" eb="49">
      <t>サンク</t>
    </rPh>
    <phoneticPr fontId="1"/>
  </si>
  <si>
    <t>今年はすべてキズナ産駒でいこうか迷いましたが、昨年失敗した例を見習って今年もいきます。重賞の一つは取ってもらいたいですね。</t>
    <rPh sb="0" eb="2">
      <t>コトシ</t>
    </rPh>
    <rPh sb="9" eb="11">
      <t>サンク</t>
    </rPh>
    <rPh sb="16" eb="17">
      <t>マヨ</t>
    </rPh>
    <rPh sb="23" eb="25">
      <t>サクネン</t>
    </rPh>
    <rPh sb="25" eb="27">
      <t>シッパイ</t>
    </rPh>
    <rPh sb="29" eb="30">
      <t>レイ</t>
    </rPh>
    <rPh sb="31" eb="33">
      <t>ミナラ</t>
    </rPh>
    <rPh sb="35" eb="37">
      <t>コトシ</t>
    </rPh>
    <rPh sb="43" eb="45">
      <t>ジュウショウ</t>
    </rPh>
    <rPh sb="46" eb="47">
      <t>ヒト</t>
    </rPh>
    <rPh sb="49" eb="50">
      <t>ト</t>
    </rPh>
    <phoneticPr fontId="1"/>
  </si>
  <si>
    <t>母ダイワパッションはフィリーズレビュー、フェアリーＳとＰＯＧ期間内での勝ちで子供も期待したい。距離は２０００くらいまで何とかなるでしょう。</t>
    <rPh sb="0" eb="1">
      <t>ハハ</t>
    </rPh>
    <rPh sb="30" eb="32">
      <t>キカン</t>
    </rPh>
    <rPh sb="32" eb="33">
      <t>ナイ</t>
    </rPh>
    <rPh sb="35" eb="36">
      <t>カ</t>
    </rPh>
    <rPh sb="38" eb="40">
      <t>コドモ</t>
    </rPh>
    <rPh sb="41" eb="43">
      <t>キタイ</t>
    </rPh>
    <rPh sb="47" eb="49">
      <t>キョリ</t>
    </rPh>
    <rPh sb="59" eb="60">
      <t>ナン</t>
    </rPh>
    <phoneticPr fontId="1"/>
  </si>
  <si>
    <t>すでにゲート試験を合格し、しがらきに放牧とのこと。これからゆっくり仕上げて秋くらいにデビューしてくれたらいいでしょう。</t>
    <rPh sb="6" eb="8">
      <t>シケン</t>
    </rPh>
    <rPh sb="9" eb="11">
      <t>ゴウカク</t>
    </rPh>
    <rPh sb="18" eb="20">
      <t>ホウボク</t>
    </rPh>
    <rPh sb="33" eb="35">
      <t>シア</t>
    </rPh>
    <rPh sb="37" eb="38">
      <t>アキ</t>
    </rPh>
    <phoneticPr fontId="1"/>
  </si>
  <si>
    <t>毎年、取っていたラヴズオンリーミー産駒であったが、昨年は取らずに大失敗・・・ということで今年はとりました。晩成型の兄弟であるが、秋に始動ということで姉以上の活躍を期待。</t>
    <rPh sb="0" eb="2">
      <t>マイトシ</t>
    </rPh>
    <rPh sb="3" eb="4">
      <t>ト</t>
    </rPh>
    <rPh sb="17" eb="19">
      <t>サンク</t>
    </rPh>
    <rPh sb="25" eb="27">
      <t>サクネン</t>
    </rPh>
    <rPh sb="28" eb="29">
      <t>ト</t>
    </rPh>
    <rPh sb="32" eb="35">
      <t>ダイシッパイ</t>
    </rPh>
    <rPh sb="44" eb="46">
      <t>コトシ</t>
    </rPh>
    <rPh sb="53" eb="56">
      <t>バンセイガタ</t>
    </rPh>
    <rPh sb="57" eb="59">
      <t>キョウダイ</t>
    </rPh>
    <rPh sb="64" eb="65">
      <t>アキ</t>
    </rPh>
    <rPh sb="66" eb="68">
      <t>シドウ</t>
    </rPh>
    <rPh sb="74" eb="75">
      <t>アネ</t>
    </rPh>
    <rPh sb="75" eb="77">
      <t>イジョウ</t>
    </rPh>
    <rPh sb="78" eb="80">
      <t>カツヤク</t>
    </rPh>
    <rPh sb="81" eb="83">
      <t>キタイ</t>
    </rPh>
    <phoneticPr fontId="1"/>
  </si>
  <si>
    <t>前田×佐々木ということでキズナと同じ。ただ血統的に短い距離がいいのかなぁと思うので、来年のＮＨＫマイルを目標にガンバってもらいたい。</t>
    <rPh sb="0" eb="2">
      <t>マエダ</t>
    </rPh>
    <rPh sb="3" eb="6">
      <t>ササキ</t>
    </rPh>
    <rPh sb="16" eb="17">
      <t>オナ</t>
    </rPh>
    <rPh sb="21" eb="23">
      <t>ケットウ</t>
    </rPh>
    <rPh sb="23" eb="24">
      <t>テキ</t>
    </rPh>
    <rPh sb="25" eb="26">
      <t>ミジカ</t>
    </rPh>
    <rPh sb="27" eb="29">
      <t>キョリ</t>
    </rPh>
    <rPh sb="37" eb="38">
      <t>オモ</t>
    </rPh>
    <rPh sb="42" eb="44">
      <t>ライネン</t>
    </rPh>
    <rPh sb="52" eb="54">
      <t>モクヒョウ</t>
    </rPh>
    <phoneticPr fontId="1"/>
  </si>
  <si>
    <t>すでに入厩済み。早めの始動を期待。まずは一勝を勝ち取ってほしい。</t>
    <rPh sb="3" eb="5">
      <t>ニュウキュウ</t>
    </rPh>
    <rPh sb="5" eb="6">
      <t>ズ</t>
    </rPh>
    <rPh sb="8" eb="9">
      <t>ハヤ</t>
    </rPh>
    <rPh sb="11" eb="13">
      <t>シドウ</t>
    </rPh>
    <rPh sb="14" eb="16">
      <t>キタイ</t>
    </rPh>
    <rPh sb="20" eb="22">
      <t>イッショウ</t>
    </rPh>
    <rPh sb="23" eb="24">
      <t>カ</t>
    </rPh>
    <rPh sb="25" eb="26">
      <t>ト</t>
    </rPh>
    <phoneticPr fontId="1"/>
  </si>
  <si>
    <t>キズナとダービーで名勝負をした馬の子供。しかもライラプスの子供ということで、一頭とりました。天栄仕上げということで期待します。</t>
    <rPh sb="9" eb="12">
      <t>メイショウブ</t>
    </rPh>
    <rPh sb="15" eb="16">
      <t>ウマ</t>
    </rPh>
    <rPh sb="17" eb="19">
      <t>コドモ</t>
    </rPh>
    <rPh sb="29" eb="31">
      <t>コドモ</t>
    </rPh>
    <rPh sb="38" eb="40">
      <t>イットウ</t>
    </rPh>
    <rPh sb="46" eb="48">
      <t>テンエイ</t>
    </rPh>
    <rPh sb="48" eb="50">
      <t>シア</t>
    </rPh>
    <rPh sb="57" eb="59">
      <t>キタイ</t>
    </rPh>
    <phoneticPr fontId="1"/>
  </si>
  <si>
    <t>http://blood-fream-pog.blog.jp/archives/1075223521.html</t>
  </si>
  <si>
    <t>私の大好きな新馬開幕戦の阪神1600に出走予定で調教時計も抜群ときたら取らないわけにいかないでしょ。ということで取りました。単独で取れてラッキーでした。</t>
  </si>
  <si>
    <t>こちらも府中の新馬開幕戦に出走予定で、調教時計も良かったので取りました。皆さんの1位にディープが少なかったので、ディープは後回しにした記憶があります。</t>
  </si>
  <si>
    <t>ここはディープの牡馬が取りたくて、青本でアンカツ岡田が推奨してたこの馬にしました。でも2年連続で角居はないかな。</t>
  </si>
  <si>
    <t>この辺でカナロアの牡馬が欲しくなって、調教時計が抜群だったこの馬を選択。現在リーディングの安田隆厩舎というのも心強かったが、レース前の陣営のコメントはなんかイマイチ。そしたら案の定、気性難とのこと。キングマンボの3×3は無理でした。騸馬になって活躍できるか？</t>
  </si>
  <si>
    <t>アーモンドアイでお世話になってる国枝厩舎。サクセション（アディクティドの17）と迷って、デビューが早そうなこちらを選択。サクセションの方が大物感あったな〜後悔してます。</t>
  </si>
  <si>
    <t>以前アゼリの仔、ロイカバードを持ってたのでこの血統注目してて、アゼリを狙ってたんですが早々に取られてしまったので、代用品と言うことでアメリに。キンカメ×フサイチパンドラは走らなかったけど、ロードカナロア×フサイチパンドラは大成功みたいなのを期待。</t>
  </si>
  <si>
    <t>藤沢厩舎は嫌いなんですが、やっぱり毎年結果を出してるんですよね。調教から気になったのが、この馬とスピルバーグ産駒のウインドジャマー（クラウンアスリートの17）。デビュー戦ルメール騎乗まで決まってたこの馬を選択。結果的には新馬からいいレース内容で良かったです。今後はオルフェの気性難が出てくるのか、サンデーの3×4奇跡の血量がうまく出るのか楽しみです。</t>
  </si>
  <si>
    <t>昨年取った、カントルの下が余ってたので取りました。カントルはワグネリアンの下としては物足りなかったですが、2勝してくれたのでまずまずでした。牝馬で国枝厩舎になってどう出るのか？</t>
  </si>
  <si>
    <t>新種牡馬を1頭取りたいと思ってて、エピファネイアかキズナのどちらかから選びたいと思ってましたが、キズナの目ぼしいところはすでに取られてたので、デビューが早そうなこの馬を選択。</t>
  </si>
  <si>
    <t>この馬は調教時計だけで取りました。血統、厩舎、馬主には目をつぶって、抜群の調教時計を信頼。デビューが1400で、この後函館2歳に行くらしいのですが、あまりいいローテとは思えません。</t>
  </si>
  <si>
    <t>ハズレハズレの一位指名。が、こんな時こそ爆発の予感！ゴールデンドックエーはディープ産駒が好印象</t>
  </si>
  <si>
    <t>今期もこの一族行かせて頂きました。期間内弾けない晩成血統の印象ですが毎度一発期待してしまう。</t>
  </si>
  <si>
    <t>全兄をドラ1指名した記憶は有りますが…イケてなかった馬列伝に載ったかは忘れました。サンデーR高額ならイケてる馬になれるかも？</t>
  </si>
  <si>
    <t>走りそうな背景は勿論の事、どこか気品ある馬名に惹かれました。全兄が皐月賞馬なら桜花賞はこの娘で。</t>
  </si>
  <si>
    <t>早期デビューでコツコツ稼いで欲しい。とはいえ永之さんと被った馬だから絶対に走るはず！</t>
  </si>
  <si>
    <t>こちらも馴染みの血統。お世話になったミッキークイーンの下は出来る限り取り続けたい。</t>
  </si>
  <si>
    <t>この馬3位指名フィリオアレグロの甥にあたるようです。目指すは叔父さんと共にダービー出走！</t>
  </si>
  <si>
    <t>今期はハーツクライの当たり年！と構えつつも抽選負け続けここまで指名出来ず。相性悪かったアドマイヤの当たりを引きたい所。</t>
  </si>
  <si>
    <t>これぞキャロット夢の配合。脚元さえ丈夫なら重賞戦線に上がって来てくれるはず。</t>
  </si>
  <si>
    <t>この一族も晩成気味なイメージですが確実に勝ち上がってる所は心強い。牝馬の国枝がきっちり仕上げてくれるでしょう。</t>
  </si>
  <si>
    <t>友道×金子の2頭のどちらかをほしかったが、抽選に負け気付いたらなぜか母アゼリ。サトノダイヤモンドと一瞬だけライバル扱いされたロイカバードを筆頭に、兄たちはすごーくいまいち。でもこの馬も父母合わせて18冠の超良血馬だし、そしてなによりアゼリの仔を初めて競り落とした金子真人オーナーの神の相馬眼に期待してます。</t>
    <rPh sb="0" eb="1">
      <t>トモ</t>
    </rPh>
    <rPh sb="1" eb="2">
      <t>ミチ</t>
    </rPh>
    <rPh sb="3" eb="5">
      <t>カネコ</t>
    </rPh>
    <rPh sb="7" eb="8">
      <t>トウ</t>
    </rPh>
    <rPh sb="21" eb="23">
      <t>チュウセン</t>
    </rPh>
    <rPh sb="24" eb="25">
      <t>マ</t>
    </rPh>
    <rPh sb="26" eb="28">
      <t>キヅ</t>
    </rPh>
    <rPh sb="34" eb="35">
      <t>ハハ</t>
    </rPh>
    <rPh sb="49" eb="51">
      <t>イッシュン</t>
    </rPh>
    <rPh sb="57" eb="58">
      <t>アツカ</t>
    </rPh>
    <rPh sb="69" eb="71">
      <t>ヒットウ</t>
    </rPh>
    <rPh sb="73" eb="74">
      <t>アニ</t>
    </rPh>
    <rPh sb="90" eb="91">
      <t>ウマ</t>
    </rPh>
    <rPh sb="92" eb="93">
      <t>チチ</t>
    </rPh>
    <rPh sb="93" eb="94">
      <t>ハハ</t>
    </rPh>
    <rPh sb="94" eb="95">
      <t>ア</t>
    </rPh>
    <rPh sb="100" eb="101">
      <t>カン</t>
    </rPh>
    <rPh sb="102" eb="103">
      <t>チョウ</t>
    </rPh>
    <rPh sb="103" eb="105">
      <t>リョウケツ</t>
    </rPh>
    <rPh sb="105" eb="106">
      <t>バ</t>
    </rPh>
    <rPh sb="120" eb="121">
      <t>コ</t>
    </rPh>
    <rPh sb="122" eb="123">
      <t>ハジ</t>
    </rPh>
    <rPh sb="125" eb="126">
      <t>セ</t>
    </rPh>
    <rPh sb="127" eb="128">
      <t>オ</t>
    </rPh>
    <rPh sb="131" eb="133">
      <t>カネコ</t>
    </rPh>
    <rPh sb="133" eb="135">
      <t>マコト</t>
    </rPh>
    <rPh sb="140" eb="141">
      <t>カミ</t>
    </rPh>
    <rPh sb="142" eb="144">
      <t>ソウマ</t>
    </rPh>
    <rPh sb="144" eb="145">
      <t>ガン</t>
    </rPh>
    <rPh sb="146" eb="148">
      <t>キタイ</t>
    </rPh>
    <phoneticPr fontId="1"/>
  </si>
  <si>
    <t>母レジネッタは桜花賞馬。だけど今までの仔たちはこれまたすごーくいまいち。でもフサイチパンドラからアーモンドアイが生まれたように父がロードカナロアになって突然化けないかなーと。兄や姉がずっとG1レーシング所有だったのに、初めて金子真人オーナー所有になったのも何か感じる。まあ結局金子神の相馬眼頼り。</t>
    <rPh sb="0" eb="1">
      <t>ハハ</t>
    </rPh>
    <rPh sb="7" eb="10">
      <t>オウカショウ</t>
    </rPh>
    <rPh sb="10" eb="11">
      <t>ウマ</t>
    </rPh>
    <rPh sb="15" eb="16">
      <t>イマ</t>
    </rPh>
    <rPh sb="19" eb="20">
      <t>コ</t>
    </rPh>
    <rPh sb="56" eb="57">
      <t>ウ</t>
    </rPh>
    <rPh sb="63" eb="64">
      <t>チチ</t>
    </rPh>
    <rPh sb="76" eb="78">
      <t>トツゼン</t>
    </rPh>
    <rPh sb="78" eb="79">
      <t>バ</t>
    </rPh>
    <rPh sb="87" eb="88">
      <t>アニ</t>
    </rPh>
    <rPh sb="89" eb="90">
      <t>アネ</t>
    </rPh>
    <rPh sb="101" eb="103">
      <t>ショユウ</t>
    </rPh>
    <rPh sb="109" eb="110">
      <t>ハジ</t>
    </rPh>
    <rPh sb="112" eb="114">
      <t>カネコ</t>
    </rPh>
    <rPh sb="114" eb="116">
      <t>マコト</t>
    </rPh>
    <rPh sb="120" eb="122">
      <t>ショユウ</t>
    </rPh>
    <rPh sb="128" eb="129">
      <t>ナニ</t>
    </rPh>
    <rPh sb="130" eb="131">
      <t>カン</t>
    </rPh>
    <rPh sb="136" eb="138">
      <t>ケッキョク</t>
    </rPh>
    <rPh sb="138" eb="140">
      <t>カネコ</t>
    </rPh>
    <rPh sb="140" eb="141">
      <t>カミ</t>
    </rPh>
    <rPh sb="142" eb="145">
      <t>ソウマガン</t>
    </rPh>
    <rPh sb="145" eb="146">
      <t>タヨ</t>
    </rPh>
    <phoneticPr fontId="1"/>
  </si>
  <si>
    <t>ディアデラノビア一族を、第二の「むぎ」血統にしたくて。そんな気がして。</t>
    <rPh sb="8" eb="10">
      <t>イチゾク</t>
    </rPh>
    <rPh sb="12" eb="14">
      <t>ダイニ</t>
    </rPh>
    <rPh sb="19" eb="21">
      <t>ケットウ</t>
    </rPh>
    <rPh sb="30" eb="31">
      <t>キ</t>
    </rPh>
    <phoneticPr fontId="1"/>
  </si>
  <si>
    <t>今年はオルフェーヴル産駒で前評判の高かった馬が何頭かいて、軒並みデビュー勝ちを収めている印象。この馬も評判は良いみたいだし流れに乗ってほしい。</t>
    <rPh sb="0" eb="2">
      <t>コトシ</t>
    </rPh>
    <rPh sb="10" eb="12">
      <t>サンク</t>
    </rPh>
    <rPh sb="13" eb="16">
      <t>マエヒョウバン</t>
    </rPh>
    <rPh sb="17" eb="18">
      <t>タカ</t>
    </rPh>
    <rPh sb="21" eb="22">
      <t>ウマ</t>
    </rPh>
    <rPh sb="23" eb="25">
      <t>ナントウ</t>
    </rPh>
    <rPh sb="29" eb="31">
      <t>ノキナ</t>
    </rPh>
    <rPh sb="36" eb="37">
      <t>カ</t>
    </rPh>
    <rPh sb="39" eb="40">
      <t>オサ</t>
    </rPh>
    <rPh sb="44" eb="46">
      <t>インショウ</t>
    </rPh>
    <rPh sb="49" eb="50">
      <t>ウマ</t>
    </rPh>
    <rPh sb="51" eb="53">
      <t>ヒョウバン</t>
    </rPh>
    <rPh sb="54" eb="55">
      <t>イ</t>
    </rPh>
    <rPh sb="61" eb="62">
      <t>ナガ</t>
    </rPh>
    <rPh sb="64" eb="65">
      <t>ノ</t>
    </rPh>
    <phoneticPr fontId="1"/>
  </si>
  <si>
    <t>半姉ラッキーライラックって結構強かったと思うんですよ。ただアーモンドアイという怪物が同じ世代にいたというのは計算違いだったはず。松永幹師と再びタッグでその時のリベンジを。</t>
    <rPh sb="0" eb="1">
      <t>ハン</t>
    </rPh>
    <rPh sb="1" eb="2">
      <t>アネ</t>
    </rPh>
    <rPh sb="13" eb="15">
      <t>ケッコウ</t>
    </rPh>
    <rPh sb="15" eb="16">
      <t>ツヨ</t>
    </rPh>
    <rPh sb="20" eb="21">
      <t>オモ</t>
    </rPh>
    <rPh sb="39" eb="41">
      <t>カイブツ</t>
    </rPh>
    <rPh sb="42" eb="43">
      <t>オナ</t>
    </rPh>
    <rPh sb="44" eb="46">
      <t>セダイ</t>
    </rPh>
    <rPh sb="54" eb="56">
      <t>ケイサン</t>
    </rPh>
    <rPh sb="56" eb="57">
      <t>チガ</t>
    </rPh>
    <rPh sb="64" eb="66">
      <t>マツナガ</t>
    </rPh>
    <rPh sb="66" eb="67">
      <t>ミキ</t>
    </rPh>
    <rPh sb="67" eb="68">
      <t>シ</t>
    </rPh>
    <rPh sb="69" eb="70">
      <t>フタタ</t>
    </rPh>
    <rPh sb="77" eb="78">
      <t>トキ</t>
    </rPh>
    <phoneticPr fontId="1"/>
  </si>
  <si>
    <t>昨年のPOG本を見返したらヴェロックスをリストアップしていた。情報量のあまりの少なさに候補から除外した記憶がある。この馬も情報は少ないしヴェロックスの二番煎じ感は否めないけれど、金子真人という人はそういう事を超越してるはず。</t>
    <rPh sb="0" eb="2">
      <t>サクネン</t>
    </rPh>
    <rPh sb="6" eb="7">
      <t>ホン</t>
    </rPh>
    <rPh sb="8" eb="10">
      <t>ミカエ</t>
    </rPh>
    <rPh sb="31" eb="33">
      <t>ジョウホウ</t>
    </rPh>
    <rPh sb="33" eb="34">
      <t>リョウ</t>
    </rPh>
    <rPh sb="39" eb="40">
      <t>スク</t>
    </rPh>
    <rPh sb="43" eb="45">
      <t>コウホ</t>
    </rPh>
    <rPh sb="47" eb="49">
      <t>ジョガイ</t>
    </rPh>
    <rPh sb="51" eb="53">
      <t>キオク</t>
    </rPh>
    <rPh sb="59" eb="60">
      <t>ウマ</t>
    </rPh>
    <rPh sb="61" eb="63">
      <t>ジョウホウ</t>
    </rPh>
    <rPh sb="64" eb="65">
      <t>スク</t>
    </rPh>
    <rPh sb="75" eb="78">
      <t>ニバンセン</t>
    </rPh>
    <rPh sb="79" eb="80">
      <t>カン</t>
    </rPh>
    <rPh sb="81" eb="82">
      <t>イナ</t>
    </rPh>
    <rPh sb="89" eb="91">
      <t>カネコ</t>
    </rPh>
    <rPh sb="91" eb="93">
      <t>マコト</t>
    </rPh>
    <rPh sb="96" eb="97">
      <t>ヒト</t>
    </rPh>
    <rPh sb="102" eb="103">
      <t>コト</t>
    </rPh>
    <rPh sb="104" eb="106">
      <t>チョウエツ</t>
    </rPh>
    <phoneticPr fontId="1"/>
  </si>
  <si>
    <t>お馴染みの血統。父がノヴェリストに変わり未知数の部分はあるが、堅実に走る血統だと思うので期待。姪のクラヴェルとともにクラシックを沸かせてほしい。</t>
    <rPh sb="1" eb="3">
      <t>ナジ</t>
    </rPh>
    <rPh sb="5" eb="7">
      <t>ケットウ</t>
    </rPh>
    <rPh sb="8" eb="9">
      <t>チチ</t>
    </rPh>
    <rPh sb="17" eb="18">
      <t>カ</t>
    </rPh>
    <rPh sb="20" eb="23">
      <t>ミチスウ</t>
    </rPh>
    <rPh sb="24" eb="26">
      <t>ブブン</t>
    </rPh>
    <rPh sb="31" eb="33">
      <t>ケンジツ</t>
    </rPh>
    <rPh sb="34" eb="35">
      <t>ハシ</t>
    </rPh>
    <rPh sb="36" eb="38">
      <t>ケットウ</t>
    </rPh>
    <rPh sb="40" eb="41">
      <t>オモ</t>
    </rPh>
    <rPh sb="44" eb="46">
      <t>キタイ</t>
    </rPh>
    <rPh sb="47" eb="48">
      <t>メイ</t>
    </rPh>
    <rPh sb="64" eb="65">
      <t>ワ</t>
    </rPh>
    <phoneticPr fontId="1"/>
  </si>
  <si>
    <t>半弟がセレクトセールで驚きの2億5千万で取引された。この馬も確かに血統は抜群。でも半姉は指名したけど全然走らなかったよ泣　半弟の2億5千万が安いと思わせるぐらいの活躍を見せてくれー。</t>
    <rPh sb="0" eb="1">
      <t>ハン</t>
    </rPh>
    <rPh sb="1" eb="2">
      <t>オトウト</t>
    </rPh>
    <rPh sb="11" eb="12">
      <t>オドロ</t>
    </rPh>
    <rPh sb="15" eb="16">
      <t>オク</t>
    </rPh>
    <rPh sb="17" eb="19">
      <t>センマン</t>
    </rPh>
    <rPh sb="20" eb="22">
      <t>トリヒキ</t>
    </rPh>
    <rPh sb="28" eb="29">
      <t>ウマ</t>
    </rPh>
    <rPh sb="30" eb="31">
      <t>タシ</t>
    </rPh>
    <rPh sb="33" eb="35">
      <t>ケットウ</t>
    </rPh>
    <rPh sb="36" eb="38">
      <t>バツグン</t>
    </rPh>
    <rPh sb="41" eb="42">
      <t>ハン</t>
    </rPh>
    <rPh sb="42" eb="43">
      <t>アネ</t>
    </rPh>
    <rPh sb="44" eb="46">
      <t>シメイ</t>
    </rPh>
    <rPh sb="50" eb="52">
      <t>ゼンゼン</t>
    </rPh>
    <rPh sb="52" eb="53">
      <t>ハシ</t>
    </rPh>
    <rPh sb="59" eb="60">
      <t>ナキ</t>
    </rPh>
    <rPh sb="61" eb="62">
      <t>ハン</t>
    </rPh>
    <rPh sb="62" eb="63">
      <t>オトウト</t>
    </rPh>
    <rPh sb="65" eb="66">
      <t>オク</t>
    </rPh>
    <rPh sb="67" eb="69">
      <t>センマン</t>
    </rPh>
    <rPh sb="70" eb="71">
      <t>ヤス</t>
    </rPh>
    <rPh sb="73" eb="74">
      <t>オモ</t>
    </rPh>
    <rPh sb="81" eb="83">
      <t>カツヤク</t>
    </rPh>
    <rPh sb="84" eb="85">
      <t>ミ</t>
    </rPh>
    <phoneticPr fontId="1"/>
  </si>
  <si>
    <t>全姉にクイーンC勝ち馬テトラドラクマ。その時と同じ鞍上田辺でデビューも見どころなく5着…　でもルーラーシップ産駒だし、全姉もデビューは9着だったのでこれからに期待。</t>
    <rPh sb="0" eb="1">
      <t>ゼン</t>
    </rPh>
    <rPh sb="1" eb="2">
      <t>アネ</t>
    </rPh>
    <rPh sb="8" eb="9">
      <t>カ</t>
    </rPh>
    <rPh sb="10" eb="11">
      <t>ウマ</t>
    </rPh>
    <rPh sb="21" eb="22">
      <t>トキ</t>
    </rPh>
    <rPh sb="23" eb="24">
      <t>オナ</t>
    </rPh>
    <rPh sb="25" eb="27">
      <t>アンジョウ</t>
    </rPh>
    <rPh sb="27" eb="29">
      <t>タナベ</t>
    </rPh>
    <rPh sb="35" eb="36">
      <t>ミ</t>
    </rPh>
    <rPh sb="42" eb="43">
      <t>チャク</t>
    </rPh>
    <rPh sb="54" eb="56">
      <t>サンク</t>
    </rPh>
    <rPh sb="59" eb="60">
      <t>ゼン</t>
    </rPh>
    <rPh sb="60" eb="61">
      <t>アネ</t>
    </rPh>
    <rPh sb="68" eb="69">
      <t>チャク</t>
    </rPh>
    <rPh sb="79" eb="81">
      <t>キタイ</t>
    </rPh>
    <phoneticPr fontId="1"/>
  </si>
  <si>
    <t>多くを語るべき馬ではない。漢は黙ってマイネヌーヴェル。</t>
    <rPh sb="0" eb="1">
      <t>オオ</t>
    </rPh>
    <rPh sb="3" eb="4">
      <t>カタ</t>
    </rPh>
    <rPh sb="7" eb="8">
      <t>ウマ</t>
    </rPh>
    <rPh sb="13" eb="14">
      <t>カン</t>
    </rPh>
    <rPh sb="15" eb="16">
      <t>ダマ</t>
    </rPh>
    <phoneticPr fontId="1"/>
  </si>
  <si>
    <t>過去キャロットファームにはご縁があるので、ここは一位指名させてもらいました。兄姉にこれだけの実績馬がいるので、今年はこの馬の活躍で来年の5月を期待します。</t>
  </si>
  <si>
    <t>リスグラシュー筆頭に重賞馬を出してますし、ここは牝馬として期待。今年もリスト参加となってしまい(濱田さん毎年すみません)、牡馬牝馬の割合を加味してリスト構成考えるのは本当に悩みます。</t>
  </si>
  <si>
    <t>アーモンドアイを輩出した厩舎から、注目馬として名前があがっていた馬。同じカナロア産駒の牝馬ですし、早いとこから行けそうでしたので選びました。</t>
  </si>
  <si>
    <t>何気に赤本の2ページ目を飾っていた馬。兄達も勝ち上がってはいそう。"サトノ"からパラダセールと迷い、こっち。ただ情報が少ないのが、、、。</t>
  </si>
  <si>
    <t>バローズシリーズ。今年のダービーはやられました。ロードカナロアの牡馬を選びたく、ポイント考えながらも、赤本ライターが2名指名してたので相乗りしました。</t>
  </si>
  <si>
    <t>これぞハーツクライの成功配合、ってどこかのページに書いてありました。ほんとですか？笑国枝さんがものすごく良いといってました。ほんとですか？</t>
  </si>
  <si>
    <t>この馬は、確か赤本で良いイメージをもったと思います。中央デビューした馬は全て勝ち上がり、この馬も期間中の活躍を期待します。この辺から一夜漬けで選んだカオスの状態が。。ただ、いい感じでスクリーンヒーロー産駒を選択できたかと。</t>
  </si>
  <si>
    <t>ウィンが続くとは、もうウィンウィンです。オルフェーヴルから1頭は選びたかったので、結果よし。ウインブライトの半弟でもあるところから選択。</t>
  </si>
  <si>
    <t>新種牡馬からも選べて良かったです。リスト後半なので何が獲得できるかは運でした。(濱田さん毎年すみません。2回目)エピファネイアはPO持ち馬でしたし、この馬は晩成型との見方もありますが期待します。</t>
  </si>
  <si>
    <t>ここは早く行けそうな馬から選びました。</t>
  </si>
  <si>
    <t>https://db.netkeiba.com/horse/2017105350/</t>
  </si>
  <si>
    <t>https://db.netkeiba.com/horse/2017105381/</t>
  </si>
  <si>
    <t>https://db.netkeiba.com/horse/2017105616/</t>
  </si>
  <si>
    <t>https://db.netkeiba.com/horse/2017105383/</t>
  </si>
  <si>
    <t>https://db.netkeiba.com/horse/2017104315/</t>
  </si>
  <si>
    <t>https://db.netkeiba.com/horse/2017105014/</t>
  </si>
  <si>
    <t>https://db.netkeiba.com/horse/2017101419/</t>
  </si>
  <si>
    <t>https://db.netkeiba.com/horse/2017106241/</t>
  </si>
  <si>
    <t>https://db.netkeiba.com/horse/2017105550/</t>
  </si>
  <si>
    <t>https://db.netkeiba.com/horse/2017105527/</t>
  </si>
  <si>
    <t>https://db.netkeiba.com/horse/2017105472/</t>
  </si>
  <si>
    <t>https://db.netkeiba.com/horse/2017105422/</t>
  </si>
  <si>
    <t>https://db.netkeiba.com/horse/2017105638/</t>
  </si>
  <si>
    <t>https://db.netkeiba.com/horse/2017105603/</t>
  </si>
  <si>
    <t>https://db.netkeiba.com/horse/2017100377/</t>
  </si>
  <si>
    <t>https://db.netkeiba.com/horse/2017105439/</t>
  </si>
  <si>
    <t>https://db.netkeiba.com/horse/2017105201/</t>
  </si>
  <si>
    <t>https://db.netkeiba.com/horse/2017105587/</t>
  </si>
  <si>
    <t>https://db.netkeiba.com/horse/2017106417/</t>
  </si>
  <si>
    <t>https://db.netkeiba.com/horse/2017105351/</t>
  </si>
  <si>
    <t>https://db.netkeiba.com/horse/2017105194/</t>
  </si>
  <si>
    <t>https://db.netkeiba.com/horse/2017105092/</t>
  </si>
  <si>
    <t>https://db.netkeiba.com/horse/2017105326/</t>
  </si>
  <si>
    <t>https://db.netkeiba.com/horse/2017105588/</t>
  </si>
  <si>
    <t>https://db.netkeiba.com/horse/2017105354/</t>
  </si>
  <si>
    <t>https://db.netkeiba.com/horse/2017105162/</t>
  </si>
  <si>
    <t>https://db.netkeiba.com/horse/2017105457/</t>
  </si>
  <si>
    <t>https://db.netkeiba.com/horse/2017105360/</t>
  </si>
  <si>
    <t>https://db.netkeiba.com/horse/2017105295/</t>
  </si>
  <si>
    <t>https://db.netkeiba.com/horse/2017105495/</t>
  </si>
  <si>
    <t>https://db.netkeiba.com/horse/2017105610/</t>
  </si>
  <si>
    <t>https://db.netkeiba.com/horse/2017101089/</t>
  </si>
  <si>
    <t>https://db.netkeiba.com/horse/2017105371/</t>
  </si>
  <si>
    <t>https://db.netkeiba.com/horse/2017104812/</t>
  </si>
  <si>
    <t>https://db.netkeiba.com/horse/2017110091/</t>
  </si>
  <si>
    <t>https://db.netkeiba.com/horse/2017106542/</t>
  </si>
  <si>
    <t>https://db.netkeiba.com/horse/2017105483/</t>
  </si>
  <si>
    <t>https://db.netkeiba.com/horse/2017105303/</t>
  </si>
  <si>
    <t>https://db.netkeiba.com/horse/2017105566/</t>
  </si>
  <si>
    <t>https://db.netkeiba.com/horse/2017105029/</t>
  </si>
  <si>
    <t>https://db.netkeiba.com/horse/2017105376/</t>
  </si>
  <si>
    <t>https://db.netkeiba.com/horse/2017105214/</t>
  </si>
  <si>
    <t>https://db.netkeiba.com/horse/2017105617/</t>
  </si>
  <si>
    <t>https://db.netkeiba.com/horse/2017105515/</t>
  </si>
  <si>
    <t>https://db.netkeiba.com/horse/2017105645/</t>
  </si>
  <si>
    <t>https://db.netkeiba.com/horse/2017105567/</t>
  </si>
  <si>
    <t>https://db.netkeiba.com/horse/2017104815/</t>
  </si>
  <si>
    <t>https://db.netkeiba.com/horse/2017103137/</t>
  </si>
  <si>
    <t>https://db.netkeiba.com/horse/2017105429/</t>
  </si>
  <si>
    <t>https://db.netkeiba.com/horse/2017101429/</t>
  </si>
  <si>
    <t>https://db.netkeiba.com/horse/2017105387/</t>
  </si>
  <si>
    <t>https://db.netkeiba.com/horse/2017105654/</t>
  </si>
  <si>
    <t>https://db.netkeiba.com/horse/2017104973/</t>
  </si>
  <si>
    <t>https://db.netkeiba.com/horse/2017105282/</t>
  </si>
  <si>
    <t>https://db.netkeiba.com/horse/2017105396/</t>
  </si>
  <si>
    <t>https://db.netkeiba.com/horse/2017105093/</t>
  </si>
  <si>
    <t>https://db.netkeiba.com/horse/2017105648/</t>
  </si>
  <si>
    <t>https://db.netkeiba.com/horse/2017110103/</t>
  </si>
  <si>
    <t>https://db.netkeiba.com/horse/2017103841/</t>
  </si>
  <si>
    <t>https://db.netkeiba.com/horse/2017105356/</t>
  </si>
  <si>
    <t>https://db.netkeiba.com/horse/2017105412/</t>
  </si>
  <si>
    <t>https://db.netkeiba.com/horse/2017104888/</t>
  </si>
  <si>
    <t>https://db.netkeiba.com/horse/2017104936/</t>
  </si>
  <si>
    <t>https://db.netkeiba.com/horse/2017105097/</t>
  </si>
  <si>
    <t>https://db.netkeiba.com/horse/2017105287/</t>
  </si>
  <si>
    <t>https://db.netkeiba.com/horse/2017105456/</t>
  </si>
  <si>
    <t>https://db.netkeiba.com/horse/2017105307/</t>
  </si>
  <si>
    <t>https://db.netkeiba.com/horse/2017105584/</t>
  </si>
  <si>
    <t>https://db.netkeiba.com/horse/2017105366/</t>
  </si>
  <si>
    <t>https://db.netkeiba.com/horse/2017105967/</t>
  </si>
  <si>
    <t>https://db.netkeiba.com/horse/2017105317/</t>
  </si>
  <si>
    <t>https://db.netkeiba.com/horse/2017105379/</t>
  </si>
  <si>
    <t>https://db.netkeiba.com/horse/2017105283/</t>
  </si>
  <si>
    <t>https://db.netkeiba.com/horse/2017104906/</t>
  </si>
  <si>
    <t>https://db.netkeiba.com/horse/2017104810/</t>
  </si>
  <si>
    <t>https://db.netkeiba.com/horse/2017104911/</t>
  </si>
  <si>
    <t>https://db.netkeiba.com/horse/2017105031/</t>
  </si>
  <si>
    <t>https://db.netkeiba.com/horse/2017103794/</t>
  </si>
  <si>
    <t>https://db.netkeiba.com/horse/2017105330/</t>
  </si>
  <si>
    <t>https://db.netkeiba.com/horse/2017105208/</t>
  </si>
  <si>
    <t>https://db.netkeiba.com/horse/2017105248/</t>
  </si>
  <si>
    <t>https://db.netkeiba.com/horse/2017101832/</t>
  </si>
  <si>
    <t>https://db.netkeiba.com/horse/2017101534/</t>
  </si>
  <si>
    <t>https://db.netkeiba.com/horse/2017104787/</t>
  </si>
  <si>
    <t>https://db.netkeiba.com/horse/2017102457/</t>
  </si>
  <si>
    <t>https://db.netkeiba.com/horse/2017105517/</t>
  </si>
  <si>
    <t>https://db.netkeiba.com/horse/2017105600/</t>
  </si>
  <si>
    <t>https://db.netkeiba.com/horse/2017102854/</t>
  </si>
  <si>
    <t>https://db.netkeiba.com/horse/2017105403/</t>
  </si>
  <si>
    <t>https://db.netkeiba.com/horse/2017105599/</t>
  </si>
  <si>
    <t>https://db.netkeiba.com/horse/2017105485/</t>
  </si>
  <si>
    <t>https://db.netkeiba.com/horse/2017105496/</t>
  </si>
  <si>
    <t>https://db.netkeiba.com/horse/2017105500/</t>
  </si>
  <si>
    <t>https://db.netkeiba.com/horse/2017105074/</t>
  </si>
  <si>
    <t>https://db.netkeiba.com/horse/2017100406/</t>
  </si>
  <si>
    <t>https://db.netkeiba.com/horse/2017105409/</t>
  </si>
  <si>
    <t>https://db.netkeiba.com/horse/2017104925/</t>
  </si>
  <si>
    <t>https://db.netkeiba.com/horse/2017105298/</t>
  </si>
  <si>
    <t>https://db.netkeiba.com/horse/2017110006/</t>
  </si>
  <si>
    <t>https://db.netkeiba.com/horse/2017104193/</t>
  </si>
  <si>
    <t>https://db.netkeiba.com/horse/2017105613/</t>
  </si>
  <si>
    <t>https://db.netkeiba.com/horse/2017105327/</t>
  </si>
  <si>
    <t>https://db.netkeiba.com/horse/2017104719/</t>
  </si>
  <si>
    <t>https://db.netkeiba.com/horse/2017102402/</t>
  </si>
  <si>
    <t>https://db.netkeiba.com/horse/2017105289/</t>
  </si>
  <si>
    <t>https://db.netkeiba.com/horse/2017105198/</t>
  </si>
  <si>
    <t>https://db.netkeiba.com/horse/2017105172/</t>
  </si>
  <si>
    <t>https://db.netkeiba.com/horse/2017105571/</t>
  </si>
  <si>
    <t>https://db.netkeiba.com/horse/2017105637/</t>
  </si>
  <si>
    <t>https://db.netkeiba.com/horse/2017105406/</t>
  </si>
  <si>
    <t>https://db.netkeiba.com/horse/2017105101/</t>
  </si>
  <si>
    <t>https://db.netkeiba.com/horse/2017105235/</t>
  </si>
  <si>
    <t>https://db.netkeiba.com/horse/2017105374/</t>
  </si>
  <si>
    <t>https://db.netkeiba.com/horse/2017105458/</t>
  </si>
  <si>
    <t>https://db.netkeiba.com/horse/2017105181/</t>
  </si>
  <si>
    <t>https://db.netkeiba.com/horse/2017105578/</t>
  </si>
  <si>
    <t>https://db.netkeiba.com/horse/2017105375/</t>
  </si>
  <si>
    <t>https://db.netkeiba.com/horse/2017105597/</t>
  </si>
  <si>
    <t>https://db.netkeiba.com/horse/2017105174/</t>
  </si>
  <si>
    <t>https://db.netkeiba.com/horse/2017105346/</t>
  </si>
  <si>
    <t>https://db.netkeiba.com/horse/2017105179/</t>
  </si>
  <si>
    <t>https://db.netkeiba.com/horse/2017105058/</t>
  </si>
  <si>
    <t>https://db.netkeiba.com/horse/2017105438/</t>
  </si>
  <si>
    <t>https://db.netkeiba.com/horse/2017105536/</t>
  </si>
  <si>
    <t>https://db.netkeiba.com/horse/2017105598/</t>
  </si>
  <si>
    <t>https://db.netkeiba.com/horse/2017104621/</t>
  </si>
  <si>
    <t>https://db.netkeiba.com/horse/2017105437/</t>
  </si>
  <si>
    <t>https://db.netkeiba.com/horse/2017105186/</t>
  </si>
  <si>
    <t>https://db.netkeiba.com/horse/2017105620/</t>
  </si>
  <si>
    <t>https://db.netkeiba.com/horse/2017101948/</t>
  </si>
  <si>
    <t>https://db.netkeiba.com/horse/2017105293/</t>
  </si>
  <si>
    <t>https://db.netkeiba.com/horse/2017105624/</t>
  </si>
  <si>
    <t>https://db.netkeiba.com/horse/2017105252/</t>
  </si>
  <si>
    <t>https://db.netkeiba.com/horse/2017104743/</t>
  </si>
  <si>
    <t>https://db.netkeiba.com/horse/2017105589/</t>
  </si>
  <si>
    <t>https://db.netkeiba.com/horse/2017105408/</t>
  </si>
  <si>
    <t>https://db.netkeiba.com/horse/2017101431/</t>
  </si>
  <si>
    <t>https://db.netkeiba.com/horse/2017101438/</t>
  </si>
  <si>
    <t>https://db.netkeiba.com/horse/2017105065/</t>
  </si>
  <si>
    <t>https://db.netkeiba.com/horse/2017104800/</t>
  </si>
  <si>
    <r>
      <t>3代目ヒシマサル。</t>
    </r>
    <r>
      <rPr>
        <sz val="9"/>
        <color indexed="8"/>
        <rFont val="BIZ UDゴシック"/>
        <family val="3"/>
        <charset val="128"/>
      </rPr>
      <t>2代目が成し遂げなかったクラシック制覇に期待を寄せての指名。今年の新種牡馬はルーラシップが一番手だと思っているが、兄弟は晩成傾向なのは心配材料。</t>
    </r>
    <rPh sb="1" eb="3">
      <t>ダイメ</t>
    </rPh>
    <rPh sb="29" eb="31">
      <t>キタイ</t>
    </rPh>
    <rPh sb="32" eb="33">
      <t>ヨ</t>
    </rPh>
    <rPh sb="36" eb="38">
      <t>シメイ</t>
    </rPh>
    <rPh sb="39" eb="41">
      <t>コトシ</t>
    </rPh>
    <rPh sb="42" eb="44">
      <t>シンシュ</t>
    </rPh>
    <rPh sb="44" eb="46">
      <t>ボバ</t>
    </rPh>
    <rPh sb="54" eb="56">
      <t>イチバン</t>
    </rPh>
    <rPh sb="56" eb="57">
      <t>テ</t>
    </rPh>
    <rPh sb="59" eb="60">
      <t>オモ</t>
    </rPh>
    <rPh sb="66" eb="68">
      <t>キョウダイ</t>
    </rPh>
    <rPh sb="69" eb="71">
      <t>バンセイ</t>
    </rPh>
    <rPh sb="71" eb="73">
      <t>ケイコウ</t>
    </rPh>
    <rPh sb="76" eb="78">
      <t>シンパイ</t>
    </rPh>
    <rPh sb="78" eb="80">
      <t>ザイリョウ</t>
    </rPh>
    <phoneticPr fontId="2"/>
  </si>
  <si>
    <t>KP RANK</t>
    <phoneticPr fontId="6"/>
  </si>
  <si>
    <t>レッドベルオーブ</t>
  </si>
  <si>
    <t>カランドゥーラ</t>
  </si>
  <si>
    <t>ディアマンテール</t>
  </si>
  <si>
    <t>パタゴニア</t>
  </si>
  <si>
    <t>プロテアヴィーナス</t>
  </si>
  <si>
    <t>ディープモンスター</t>
  </si>
  <si>
    <t>レッドフランカー</t>
  </si>
  <si>
    <t>アンドルディース</t>
  </si>
  <si>
    <t>モントライゼ</t>
  </si>
  <si>
    <t>スマイルライン</t>
  </si>
  <si>
    <t>スワーヴエルメ</t>
  </si>
  <si>
    <t>ドゥラモンド</t>
  </si>
  <si>
    <t>アディラータメンテ</t>
  </si>
  <si>
    <t>リバースレー</t>
  </si>
  <si>
    <t>テネラメンテ</t>
  </si>
  <si>
    <t>ノブ</t>
  </si>
  <si>
    <t>クロスオブドリーム</t>
  </si>
  <si>
    <t>アドマイヤザーゲ</t>
  </si>
  <si>
    <t>セイウンロミオ</t>
  </si>
  <si>
    <t>アンセラン</t>
  </si>
  <si>
    <t>アークライト</t>
  </si>
  <si>
    <t>アカイトリノムスメ</t>
  </si>
  <si>
    <t>スレイマン</t>
  </si>
  <si>
    <t>サンデーアーサー</t>
  </si>
  <si>
    <t>ホウオウアマゾン</t>
  </si>
  <si>
    <t>ビッグリボン</t>
  </si>
  <si>
    <t>ザレストノーウェア</t>
  </si>
  <si>
    <t>フェットデメール</t>
  </si>
  <si>
    <t>アンドヴァラナウト</t>
  </si>
  <si>
    <t>サンギネア</t>
  </si>
  <si>
    <t>セブンサミット</t>
  </si>
  <si>
    <t>トゥーフェイス</t>
  </si>
  <si>
    <t>サトノスカイターフ</t>
  </si>
  <si>
    <t>サンデージャック</t>
  </si>
  <si>
    <t>ジャングルキング</t>
  </si>
  <si>
    <t>ルナベイル</t>
  </si>
  <si>
    <t>バッソプロフォンド</t>
  </si>
  <si>
    <t>アスクピーターパン</t>
  </si>
  <si>
    <t>ステディシュシュ</t>
  </si>
  <si>
    <t>ドナウエレン</t>
  </si>
  <si>
    <t>ヨーホーレイク</t>
  </si>
  <si>
    <t>シュトゥルーデル</t>
  </si>
  <si>
    <t>シテフローラル</t>
  </si>
  <si>
    <t>アレスクラー</t>
  </si>
  <si>
    <t>ショベルヘッド</t>
  </si>
  <si>
    <t>レーヴドモンド</t>
  </si>
  <si>
    <t>クルーク</t>
  </si>
  <si>
    <t>レーヴドゥラプレリ</t>
  </si>
  <si>
    <t>カウンターテナー</t>
  </si>
  <si>
    <t>ビービーキング</t>
  </si>
  <si>
    <t>ヴェルナー</t>
  </si>
  <si>
    <t>ルペルカーリア</t>
  </si>
  <si>
    <t>アイリッシュベル</t>
  </si>
  <si>
    <t>ステラリア</t>
  </si>
  <si>
    <t>アレンシュタイン</t>
  </si>
  <si>
    <t>ロジモーリス</t>
  </si>
  <si>
    <t>リオンドール</t>
  </si>
  <si>
    <t>セルディアーナ</t>
  </si>
  <si>
    <t>アルディートクライ</t>
  </si>
  <si>
    <t>サトノレイナス</t>
  </si>
  <si>
    <t>シャフリヤール</t>
  </si>
  <si>
    <t>ジェラルディーナ</t>
  </si>
  <si>
    <t>トーセンアラン</t>
  </si>
  <si>
    <t>グランデフィオーレ</t>
  </si>
  <si>
    <t>サクロモンテ</t>
  </si>
  <si>
    <t>セツゲツフウカ</t>
  </si>
  <si>
    <t>マンインザミラー</t>
  </si>
  <si>
    <t>マジカルステージ</t>
  </si>
  <si>
    <t>ロイバルト</t>
  </si>
  <si>
    <t>トレデマンド</t>
  </si>
  <si>
    <t>ランドオブリバティ</t>
  </si>
  <si>
    <t>ブルメンダール</t>
  </si>
  <si>
    <t>ダノンシュネラ</t>
  </si>
  <si>
    <t>ガルフォート</t>
  </si>
  <si>
    <t>エクスインパクト</t>
  </si>
  <si>
    <t>フォルテデイマルミ</t>
  </si>
  <si>
    <t>ジネストラ</t>
  </si>
  <si>
    <t>ワンダフルタウン</t>
  </si>
  <si>
    <t>ベルンハルト</t>
  </si>
  <si>
    <t>ローウェル</t>
  </si>
  <si>
    <t>グレナディアガーズ</t>
  </si>
  <si>
    <t>ミッキーフランケル</t>
  </si>
  <si>
    <t>テイクバイストーム</t>
  </si>
  <si>
    <t>ヴィゴーレ</t>
  </si>
  <si>
    <t>リアンデュソン</t>
  </si>
  <si>
    <t>ジャカランダレーン</t>
  </si>
  <si>
    <t>ジュリオ</t>
  </si>
  <si>
    <t>ユリシスブルー</t>
  </si>
  <si>
    <t>アシュラム</t>
  </si>
  <si>
    <t>ブエナベントゥーラ</t>
  </si>
  <si>
    <t>グランワルツ</t>
  </si>
  <si>
    <t>ステラヴェローチェ</t>
  </si>
  <si>
    <t>リエヴェメンテ</t>
  </si>
  <si>
    <t>レアリサンド</t>
  </si>
  <si>
    <t>チカリヨン</t>
  </si>
  <si>
    <t>グラティアス</t>
  </si>
  <si>
    <t>メイショウフンケイ</t>
  </si>
  <si>
    <t>カスティーリャ</t>
  </si>
  <si>
    <t>サトノペルセウス</t>
  </si>
  <si>
    <t>レガトゥス</t>
  </si>
  <si>
    <t>ミスフィガロ</t>
  </si>
  <si>
    <t>ディオスバリエンテ</t>
  </si>
  <si>
    <t>クイーンズキトゥン</t>
  </si>
  <si>
    <t>メルカデオ</t>
  </si>
  <si>
    <t>アスコルターレ</t>
  </si>
  <si>
    <t>リッケンバッカー</t>
  </si>
  <si>
    <t>リスカム</t>
  </si>
  <si>
    <t>アップリバー</t>
  </si>
  <si>
    <t>ハクビ</t>
  </si>
  <si>
    <t>レッドジェネシス</t>
  </si>
  <si>
    <t>サヴァニャン</t>
  </si>
  <si>
    <t>カイザーバローズ</t>
  </si>
  <si>
    <t>ジュリアバローズ</t>
  </si>
  <si>
    <t>ノックオンウッド</t>
  </si>
  <si>
    <t>ヴィルヘルム</t>
  </si>
  <si>
    <t>ラピカズマ</t>
  </si>
  <si>
    <t>クリーンスイープ</t>
  </si>
  <si>
    <t>テンバガー</t>
  </si>
  <si>
    <t>マイネルグロン</t>
  </si>
  <si>
    <t>アルマドラード</t>
  </si>
  <si>
    <t>レイオブウォーター</t>
  </si>
  <si>
    <t>クライミングリリー</t>
  </si>
  <si>
    <t>ヘネラルカレーラ</t>
  </si>
  <si>
    <t>リュラネブラ</t>
  </si>
  <si>
    <t>イズンシーラブリー</t>
  </si>
  <si>
    <t>マイネルジェロディ</t>
  </si>
  <si>
    <t>オーソクレース</t>
  </si>
  <si>
    <t>サトノマジェスタ</t>
  </si>
  <si>
    <t>ダノンヴェロシティ</t>
  </si>
  <si>
    <t>ＯＫ牧場</t>
    <rPh sb="2" eb="4">
      <t>ボクジョウ</t>
    </rPh>
    <phoneticPr fontId="1"/>
  </si>
  <si>
    <t>小金牧場</t>
    <rPh sb="0" eb="2">
      <t>コガネ</t>
    </rPh>
    <rPh sb="2" eb="4">
      <t>ボクジョウ</t>
    </rPh>
    <phoneticPr fontId="1"/>
  </si>
  <si>
    <t>心平牧場</t>
    <rPh sb="0" eb="2">
      <t>シンペイ</t>
    </rPh>
    <rPh sb="2" eb="4">
      <t>ボクジョウ</t>
    </rPh>
    <phoneticPr fontId="1"/>
  </si>
  <si>
    <t>播磨牧場</t>
    <rPh sb="0" eb="2">
      <t>ハリマ</t>
    </rPh>
    <rPh sb="2" eb="4">
      <t>ボクジョウ</t>
    </rPh>
    <phoneticPr fontId="1"/>
  </si>
  <si>
    <t>永之牧場</t>
    <rPh sb="0" eb="1">
      <t>ヒサ</t>
    </rPh>
    <rPh sb="1" eb="2">
      <t>ユキ</t>
    </rPh>
    <rPh sb="2" eb="4">
      <t>ボクジョウ</t>
    </rPh>
    <phoneticPr fontId="1"/>
  </si>
  <si>
    <t>福石牧場</t>
    <rPh sb="0" eb="2">
      <t>フクイシ</t>
    </rPh>
    <rPh sb="2" eb="4">
      <t>ボクジョウ</t>
    </rPh>
    <phoneticPr fontId="1"/>
  </si>
  <si>
    <t>2020-2021</t>
    <phoneticPr fontId="3"/>
  </si>
  <si>
    <t>東京ホースレーシング</t>
  </si>
  <si>
    <t>藤沢和雄</t>
    <rPh sb="3" eb="4">
      <t>オ</t>
    </rPh>
    <phoneticPr fontId="2"/>
  </si>
  <si>
    <t>モーリス</t>
  </si>
  <si>
    <t>国枝栄</t>
    <rPh sb="2" eb="3">
      <t>サカエ</t>
    </rPh>
    <phoneticPr fontId="2"/>
  </si>
  <si>
    <t>池添学</t>
  </si>
  <si>
    <t>音無秀孝</t>
    <rPh sb="2" eb="4">
      <t>ヒデタカ</t>
    </rPh>
    <phoneticPr fontId="2"/>
  </si>
  <si>
    <t>ドリーフォンテイン</t>
  </si>
  <si>
    <t>池江泰寿</t>
    <rPh sb="2" eb="4">
      <t>ヤス</t>
    </rPh>
    <phoneticPr fontId="2"/>
  </si>
  <si>
    <t>ＤＭＭドリームクラブ</t>
  </si>
  <si>
    <t>矢野牧場</t>
  </si>
  <si>
    <t>松永幹夫</t>
    <rPh sb="3" eb="4">
      <t>オット</t>
    </rPh>
    <phoneticPr fontId="2"/>
  </si>
  <si>
    <t>ムーングロウ</t>
  </si>
  <si>
    <t>高野友和</t>
    <rPh sb="2" eb="4">
      <t>トモカズ</t>
    </rPh>
    <phoneticPr fontId="2"/>
  </si>
  <si>
    <t>スマイルシャワー</t>
  </si>
  <si>
    <t>堀宣行</t>
    <rPh sb="1" eb="3">
      <t>ノブユキ</t>
    </rPh>
    <phoneticPr fontId="2"/>
  </si>
  <si>
    <t>手塚貴久</t>
    <rPh sb="2" eb="4">
      <t>タカヒサ</t>
    </rPh>
    <phoneticPr fontId="2"/>
  </si>
  <si>
    <t>シーズインクルーデッド</t>
  </si>
  <si>
    <t>ルモスティ</t>
  </si>
  <si>
    <t>安田隆行</t>
    <rPh sb="3" eb="4">
      <t>ユキ</t>
    </rPh>
    <phoneticPr fontId="2"/>
  </si>
  <si>
    <t>木村哲也</t>
    <rPh sb="2" eb="4">
      <t>テツヤ</t>
    </rPh>
    <phoneticPr fontId="2"/>
  </si>
  <si>
    <t>斎藤誠</t>
  </si>
  <si>
    <t>ウインアルエット</t>
  </si>
  <si>
    <t>佐野信幸</t>
  </si>
  <si>
    <t>桑田牧場</t>
  </si>
  <si>
    <t>清水久詞</t>
    <rPh sb="3" eb="4">
      <t>シ</t>
    </rPh>
    <phoneticPr fontId="2"/>
  </si>
  <si>
    <t>フレンチサマー</t>
  </si>
  <si>
    <t>グローリーファーム</t>
  </si>
  <si>
    <t>友道康夫</t>
    <rPh sb="2" eb="4">
      <t>ヤスオ</t>
    </rPh>
    <phoneticPr fontId="2"/>
  </si>
  <si>
    <t>近藤旬子</t>
  </si>
  <si>
    <t>田村康仁</t>
    <rPh sb="2" eb="3">
      <t>ヤス</t>
    </rPh>
    <rPh sb="3" eb="4">
      <t>ジン</t>
    </rPh>
    <phoneticPr fontId="2"/>
  </si>
  <si>
    <t>ラブジュリエット</t>
  </si>
  <si>
    <t>鮫川啓一</t>
  </si>
  <si>
    <t>岡田稲男</t>
    <rPh sb="2" eb="4">
      <t>イナオ</t>
    </rPh>
    <phoneticPr fontId="2"/>
  </si>
  <si>
    <t>シンハディーパ</t>
  </si>
  <si>
    <t>杉野公彦</t>
  </si>
  <si>
    <t>矢作芳人</t>
    <rPh sb="2" eb="4">
      <t>ヨシト</t>
    </rPh>
    <phoneticPr fontId="2"/>
  </si>
  <si>
    <t>中内田充正</t>
  </si>
  <si>
    <t>ブリッツフィナーレ</t>
  </si>
  <si>
    <t>石川達絵</t>
  </si>
  <si>
    <t>下河辺牧場</t>
  </si>
  <si>
    <t>大塚亮一</t>
  </si>
  <si>
    <t>武井亮</t>
    <rPh sb="2" eb="3">
      <t>リョウ</t>
    </rPh>
    <phoneticPr fontId="2"/>
  </si>
  <si>
    <t>小島茂之</t>
    <rPh sb="3" eb="4">
      <t>ノ</t>
    </rPh>
    <phoneticPr fontId="2"/>
  </si>
  <si>
    <t>石坂正</t>
  </si>
  <si>
    <t>新開幸一</t>
    <rPh sb="2" eb="4">
      <t>コウイチ</t>
    </rPh>
    <phoneticPr fontId="2"/>
  </si>
  <si>
    <t>池江泰寿</t>
    <rPh sb="2" eb="4">
      <t>ヤストシ</t>
    </rPh>
    <phoneticPr fontId="2"/>
  </si>
  <si>
    <t>シーヴ</t>
  </si>
  <si>
    <t>宮本博</t>
    <rPh sb="2" eb="3">
      <t>ヒロシ</t>
    </rPh>
    <phoneticPr fontId="2"/>
  </si>
  <si>
    <t>ホットチャチャ</t>
  </si>
  <si>
    <t>清家聖仁</t>
  </si>
  <si>
    <t>レディオブオペラ</t>
  </si>
  <si>
    <t>ゴドルフィン</t>
  </si>
  <si>
    <t>ストレイトガール</t>
  </si>
  <si>
    <t>廣崎利洋HD</t>
    <rPh sb="0" eb="2">
      <t>ヒロサキ</t>
    </rPh>
    <rPh sb="2" eb="4">
      <t>トシヒロ</t>
    </rPh>
    <phoneticPr fontId="2"/>
  </si>
  <si>
    <t>Hirosaki Toshihiro HD Co. Ltd</t>
  </si>
  <si>
    <t>田中剛</t>
  </si>
  <si>
    <t>亀岡和彦</t>
  </si>
  <si>
    <t>藤沢和</t>
  </si>
  <si>
    <t>Date to Remember</t>
  </si>
  <si>
    <t>長谷川祐司</t>
  </si>
  <si>
    <t>Siena Farms LLC</t>
  </si>
  <si>
    <t>古賀慎明</t>
    <rPh sb="3" eb="4">
      <t>メイ</t>
    </rPh>
    <phoneticPr fontId="2"/>
  </si>
  <si>
    <t>クロノロジスト</t>
  </si>
  <si>
    <t>宮田敬介</t>
    <rPh sb="2" eb="4">
      <t>ケイスケ</t>
    </rPh>
    <phoneticPr fontId="2"/>
  </si>
  <si>
    <t>野中賢二</t>
    <rPh sb="0" eb="2">
      <t>ノナカ</t>
    </rPh>
    <rPh sb="2" eb="4">
      <t>ケンジ</t>
    </rPh>
    <phoneticPr fontId="2"/>
  </si>
  <si>
    <t>戸田博文</t>
    <rPh sb="2" eb="4">
      <t>ヒロフミ</t>
    </rPh>
    <phoneticPr fontId="2"/>
  </si>
  <si>
    <t>カリビアンロマンス</t>
  </si>
  <si>
    <t>坂東牧場</t>
  </si>
  <si>
    <t>斉藤崇史</t>
    <rPh sb="3" eb="4">
      <t>フミ</t>
    </rPh>
    <phoneticPr fontId="2"/>
  </si>
  <si>
    <t>ベルアリュールⅡ</t>
  </si>
  <si>
    <t>斉藤崇</t>
  </si>
  <si>
    <t>ポリネイター</t>
  </si>
  <si>
    <t>メチャコルタ</t>
  </si>
  <si>
    <t>久米田正明</t>
  </si>
  <si>
    <t>渡辺薫彦</t>
    <rPh sb="2" eb="3">
      <t>クン</t>
    </rPh>
    <rPh sb="3" eb="4">
      <t>ヒコ</t>
    </rPh>
    <phoneticPr fontId="2"/>
  </si>
  <si>
    <t>レディスキッパー</t>
  </si>
  <si>
    <t>中塚孝明</t>
    <rPh sb="0" eb="2">
      <t>ナカツカ</t>
    </rPh>
    <rPh sb="2" eb="4">
      <t>タカアキ</t>
    </rPh>
    <phoneticPr fontId="2"/>
  </si>
  <si>
    <t>藤岡健一</t>
    <rPh sb="3" eb="4">
      <t>イチ</t>
    </rPh>
    <phoneticPr fontId="2"/>
  </si>
  <si>
    <t>バイラオーラ</t>
  </si>
  <si>
    <t>須貝尚介</t>
    <rPh sb="3" eb="4">
      <t>スケ</t>
    </rPh>
    <phoneticPr fontId="2"/>
  </si>
  <si>
    <t>オツウ</t>
  </si>
  <si>
    <t>大和屋暁</t>
  </si>
  <si>
    <t>ロスヴァイセ</t>
  </si>
  <si>
    <t>鹿戸雄一</t>
    <rPh sb="3" eb="4">
      <t>イチ</t>
    </rPh>
    <phoneticPr fontId="2"/>
  </si>
  <si>
    <t>吉田照哉</t>
    <rPh sb="0" eb="2">
      <t>ヨシダ</t>
    </rPh>
    <rPh sb="2" eb="4">
      <t>テルヤ</t>
    </rPh>
    <phoneticPr fontId="2"/>
  </si>
  <si>
    <t>尾関知人</t>
    <rPh sb="2" eb="4">
      <t>トモヒト</t>
    </rPh>
    <phoneticPr fontId="2"/>
  </si>
  <si>
    <t>エクセレンスⅡ</t>
  </si>
  <si>
    <t>シーフロント</t>
  </si>
  <si>
    <t>追分ファーム</t>
  </si>
  <si>
    <t>高橋義忠</t>
    <rPh sb="2" eb="4">
      <t>ヨシタダ</t>
    </rPh>
    <phoneticPr fontId="2"/>
  </si>
  <si>
    <t>三田昌宏</t>
    <rPh sb="0" eb="2">
      <t>ミタ</t>
    </rPh>
    <rPh sb="2" eb="4">
      <t>マサヒロ</t>
    </rPh>
    <phoneticPr fontId="2"/>
  </si>
  <si>
    <t>ウェイヴェルアベニュー</t>
  </si>
  <si>
    <t>スノーパイン</t>
  </si>
  <si>
    <t>野田みづき</t>
  </si>
  <si>
    <t>武幸四郎</t>
    <rPh sb="0" eb="1">
      <t>タケ</t>
    </rPh>
    <rPh sb="1" eb="4">
      <t>コウシロウ</t>
    </rPh>
    <phoneticPr fontId="2"/>
  </si>
  <si>
    <t>マザーウェル</t>
  </si>
  <si>
    <t>前田幸治</t>
  </si>
  <si>
    <t>ヴァイセフラウ</t>
  </si>
  <si>
    <t>高橋文雄</t>
    <rPh sb="3" eb="4">
      <t>オ</t>
    </rPh>
    <phoneticPr fontId="2"/>
  </si>
  <si>
    <t>ラックビーアレディトゥナイト</t>
  </si>
  <si>
    <t>ヒストリックレディ</t>
  </si>
  <si>
    <t>西村真幸</t>
    <rPh sb="2" eb="4">
      <t>マサユキ</t>
    </rPh>
    <phoneticPr fontId="2"/>
  </si>
  <si>
    <t>カメリアローズⅡ</t>
  </si>
  <si>
    <t>バウンスシャッセ</t>
  </si>
  <si>
    <t>大野剛嗣</t>
  </si>
  <si>
    <t>萩原清</t>
    <rPh sb="2" eb="3">
      <t>キヨシ</t>
    </rPh>
    <phoneticPr fontId="2"/>
  </si>
  <si>
    <t>ドリームオブジェニー</t>
  </si>
  <si>
    <t>ターフスポート</t>
  </si>
  <si>
    <t>谷川牧場</t>
  </si>
  <si>
    <t>テンプルステイ</t>
  </si>
  <si>
    <t>松島千佳</t>
    <rPh sb="0" eb="2">
      <t>マツシマ</t>
    </rPh>
    <rPh sb="2" eb="4">
      <t>チカ</t>
    </rPh>
    <phoneticPr fontId="2"/>
  </si>
  <si>
    <t>スリーエイチレーシング</t>
  </si>
  <si>
    <t>池添兼雄</t>
    <rPh sb="3" eb="4">
      <t>オ</t>
    </rPh>
    <phoneticPr fontId="2"/>
  </si>
  <si>
    <t>メイショウスズラン</t>
  </si>
  <si>
    <t>松本好雄</t>
    <rPh sb="0" eb="2">
      <t>マツモト</t>
    </rPh>
    <rPh sb="2" eb="4">
      <t>ヨシオ</t>
    </rPh>
    <phoneticPr fontId="2"/>
  </si>
  <si>
    <t>三嶋牧場</t>
  </si>
  <si>
    <t>橋口慎介</t>
    <rPh sb="0" eb="2">
      <t>ハシグチ</t>
    </rPh>
    <rPh sb="2" eb="4">
      <t>シンスケ</t>
    </rPh>
    <phoneticPr fontId="1"/>
  </si>
  <si>
    <t>スパニッシュクイーン</t>
  </si>
  <si>
    <t>ダンサーデスティネイション</t>
  </si>
  <si>
    <t>ワッツダチャンセズ</t>
  </si>
  <si>
    <t>アスコルティ</t>
  </si>
  <si>
    <t>シティウェルズ</t>
  </si>
  <si>
    <t>安原浩司</t>
    <rPh sb="0" eb="2">
      <t>ヤスハラ</t>
    </rPh>
    <rPh sb="2" eb="4">
      <t>ヒロシ</t>
    </rPh>
    <phoneticPr fontId="2"/>
  </si>
  <si>
    <t>岡田牧場</t>
  </si>
  <si>
    <t>昆貢</t>
    <rPh sb="0" eb="1">
      <t>コン</t>
    </rPh>
    <rPh sb="1" eb="2">
      <t>ミツ</t>
    </rPh>
    <phoneticPr fontId="2"/>
  </si>
  <si>
    <t>アルコセニョーラ</t>
  </si>
  <si>
    <t>寺田寿男</t>
  </si>
  <si>
    <t>畠山牧場</t>
  </si>
  <si>
    <t>牧光二</t>
    <rPh sb="1" eb="2">
      <t>コウ</t>
    </rPh>
    <rPh sb="2" eb="3">
      <t>ジ</t>
    </rPh>
    <phoneticPr fontId="2"/>
  </si>
  <si>
    <t>平田修</t>
  </si>
  <si>
    <t>泉新キャピタル</t>
  </si>
  <si>
    <t>リュズキナ</t>
  </si>
  <si>
    <t>猪熊広次</t>
  </si>
  <si>
    <t>トゥアーニー</t>
  </si>
  <si>
    <t>タイヘイ牧場</t>
  </si>
  <si>
    <t>カイゼリン</t>
  </si>
  <si>
    <t>雅苑興業</t>
  </si>
  <si>
    <t>高橋祥泰</t>
    <rPh sb="3" eb="4">
      <t>ヤス</t>
    </rPh>
    <phoneticPr fontId="2"/>
  </si>
  <si>
    <t>ノーブルジュエリー</t>
  </si>
  <si>
    <t>角田晃一</t>
    <rPh sb="2" eb="4">
      <t>コウイチ</t>
    </rPh>
    <phoneticPr fontId="2"/>
  </si>
  <si>
    <t>セレブラール</t>
  </si>
  <si>
    <t>土居牧場</t>
  </si>
  <si>
    <t>諸江幸祐</t>
    <rPh sb="0" eb="2">
      <t>モロエ</t>
    </rPh>
    <rPh sb="2" eb="4">
      <t>コウスケ</t>
    </rPh>
    <phoneticPr fontId="2"/>
  </si>
  <si>
    <t>西園正都</t>
    <rPh sb="2" eb="3">
      <t>マサ</t>
    </rPh>
    <rPh sb="3" eb="4">
      <t>ミヤコ</t>
    </rPh>
    <phoneticPr fontId="2"/>
  </si>
  <si>
    <t>マイネエレーナ</t>
  </si>
  <si>
    <t>久保田貴士</t>
    <rPh sb="3" eb="4">
      <t>タカシ</t>
    </rPh>
    <rPh sb="4" eb="5">
      <t>シ</t>
    </rPh>
    <phoneticPr fontId="2"/>
  </si>
  <si>
    <t>マリアライト</t>
  </si>
  <si>
    <t>マイグッドネス</t>
  </si>
  <si>
    <t>https://db.netkeiba.com/horse/2018105366/</t>
  </si>
  <si>
    <t>https://db.netkeiba.com/horse/2018105321/</t>
  </si>
  <si>
    <t>https://db.netkeiba.com/horse/2018105127/</t>
  </si>
  <si>
    <t>https://db.netkeiba.com/horse/2018105314/</t>
  </si>
  <si>
    <t>https://db.netkeiba.com/horse/2018104703/</t>
  </si>
  <si>
    <t>https://db.netkeiba.com/horse/2018104475/</t>
  </si>
  <si>
    <t>https://db.netkeiba.com/horse/2018105096/</t>
  </si>
  <si>
    <t>https://db.netkeiba.com/horse/2018104927/</t>
  </si>
  <si>
    <t>https://db.netkeiba.com/horse/2018105296/</t>
  </si>
  <si>
    <t>https://db.netkeiba.com/horse/2018105109/</t>
  </si>
  <si>
    <t>https://db.netkeiba.com/horse/2018104877/</t>
  </si>
  <si>
    <t>https://db.netkeiba.com/horse/2018105078/</t>
  </si>
  <si>
    <t>https://db.netkeiba.com/horse/2018105356/</t>
  </si>
  <si>
    <t>https://db.netkeiba.com/horse/2018105303/</t>
  </si>
  <si>
    <t>https://db.netkeiba.com/horse/2018105097/</t>
  </si>
  <si>
    <t>https://db.netkeiba.com/horse/2018103080/</t>
  </si>
  <si>
    <t>https://db.netkeiba.com/horse/2018102563/</t>
  </si>
  <si>
    <t>https://db.netkeiba.com/horse/2018104883/</t>
  </si>
  <si>
    <t>https://db.netkeiba.com/horse/2018103194/</t>
  </si>
  <si>
    <t>https://db.netkeiba.com/horse/2018105124/</t>
  </si>
  <si>
    <t>https://db.netkeiba.com/horse/2018105193/</t>
  </si>
  <si>
    <t>https://db.netkeiba.com/horse/2018104903/</t>
  </si>
  <si>
    <t>https://db.netkeiba.com/horse/2018105164/</t>
  </si>
  <si>
    <t>https://db.netkeiba.com/horse/2018105070/</t>
  </si>
  <si>
    <t>https://db.netkeiba.com/horse/2018105192/</t>
  </si>
  <si>
    <t>https://db.netkeiba.com/horse/2018100427/</t>
  </si>
  <si>
    <t>https://db.netkeiba.com/horse/2018105291/</t>
  </si>
  <si>
    <t>https://db.netkeiba.com/horse/2018105148/</t>
  </si>
  <si>
    <t>https://db.netkeiba.com/horse/2018105020/</t>
  </si>
  <si>
    <t>https://db.netkeiba.com/horse/2018105390/</t>
  </si>
  <si>
    <t>https://db.netkeiba.com/horse/2018105071/</t>
  </si>
  <si>
    <t>https://db.netkeiba.com/horse/2018104788/</t>
  </si>
  <si>
    <t>https://db.netkeiba.com/horse/2018105073/</t>
  </si>
  <si>
    <t>https://db.netkeiba.com/horse/2018105260/</t>
  </si>
  <si>
    <t>https://db.netkeiba.com/horse/2018105079/</t>
  </si>
  <si>
    <t>https://db.netkeiba.com/horse/2018105210/</t>
  </si>
  <si>
    <t>https://db.netkeiba.com/horse/2018100701/</t>
  </si>
  <si>
    <t>https://db.netkeiba.com/horse/2018110057/</t>
  </si>
  <si>
    <t>https://db.netkeiba.com/horse/2018105230/</t>
  </si>
  <si>
    <t>https://db.netkeiba.com/horse/2018105163/</t>
  </si>
  <si>
    <t>https://db.netkeiba.com/horse/2018105012/</t>
  </si>
  <si>
    <t>https://db.netkeiba.com/horse/2018104931/</t>
  </si>
  <si>
    <t>https://db.netkeiba.com/horse/2018105086/</t>
  </si>
  <si>
    <t>https://db.netkeiba.com/horse/2018104882/</t>
  </si>
  <si>
    <t>https://db.netkeiba.com/horse/2018110085/</t>
  </si>
  <si>
    <t>https://db.netkeiba.com/horse/2018105371/</t>
  </si>
  <si>
    <t>https://db.netkeiba.com/horse/2018105014/</t>
  </si>
  <si>
    <t>https://db.netkeiba.com/horse/2018105373/</t>
  </si>
  <si>
    <t>https://db.netkeiba.com/horse/2018100695/</t>
  </si>
  <si>
    <t>https://db.netkeiba.com/horse/2018101345/</t>
  </si>
  <si>
    <t>https://db.netkeiba.com/horse/2018104889/</t>
  </si>
  <si>
    <t>https://db.netkeiba.com/horse/2018105076/</t>
  </si>
  <si>
    <t>https://db.netkeiba.com/horse/2018105254/</t>
  </si>
  <si>
    <t>https://db.netkeiba.com/horse/2018105554/</t>
  </si>
  <si>
    <t>https://db.netkeiba.com/horse/2018104747/</t>
  </si>
  <si>
    <t>https://db.netkeiba.com/horse/2018105300/</t>
  </si>
  <si>
    <t>https://db.netkeiba.com/horse/2018104630/</t>
  </si>
  <si>
    <t>https://db.netkeiba.com/horse/2018105100/</t>
  </si>
  <si>
    <t>https://db.netkeiba.com/horse/2018105369/</t>
  </si>
  <si>
    <t>https://db.netkeiba.com/horse/2018105252/</t>
  </si>
  <si>
    <t>https://db.netkeiba.com/horse/2018105179/</t>
  </si>
  <si>
    <t>https://db.netkeiba.com/horse/2018105165/</t>
  </si>
  <si>
    <t>https://db.netkeiba.com/horse/2018105081/</t>
  </si>
  <si>
    <t>https://db.netkeiba.com/horse/2018104894/</t>
  </si>
  <si>
    <t>https://db.netkeiba.com/horse/2018105497/</t>
  </si>
  <si>
    <t>https://db.netkeiba.com/horse/2018105536/</t>
  </si>
  <si>
    <t>https://db.netkeiba.com/horse/2018105080/</t>
  </si>
  <si>
    <t>https://db.netkeiba.com/horse/2018105066/</t>
  </si>
  <si>
    <t>https://db.netkeiba.com/horse/2018104976/</t>
  </si>
  <si>
    <t>https://db.netkeiba.com/horse/2018105381/</t>
  </si>
  <si>
    <t>https://db.netkeiba.com/horse/2018105035/</t>
  </si>
  <si>
    <t>https://db.netkeiba.com/horse/2018104700/</t>
  </si>
  <si>
    <t>https://db.netkeiba.com/horse/2018105236/</t>
  </si>
  <si>
    <t>https://db.netkeiba.com/horse/2018105325/</t>
  </si>
  <si>
    <t>https://db.netkeiba.com/horse/2018105267/</t>
  </si>
  <si>
    <t>https://db.netkeiba.com/horse/2018104957/</t>
  </si>
  <si>
    <t>https://db.netkeiba.com/horse/2018105418/</t>
  </si>
  <si>
    <t>https://db.netkeiba.com/horse/2018105174/</t>
  </si>
  <si>
    <t>https://db.netkeiba.com/horse/2018105074/</t>
  </si>
  <si>
    <t>https://db.netkeiba.com/horse/2018104918/</t>
  </si>
  <si>
    <t>https://db.netkeiba.com/horse/2018105470/</t>
  </si>
  <si>
    <t>https://db.netkeiba.com/horse/2018104934/</t>
  </si>
  <si>
    <t>https://db.netkeiba.com/horse/2018105103/</t>
  </si>
  <si>
    <t>https://db.netkeiba.com/horse/2018105271/</t>
  </si>
  <si>
    <t>https://db.netkeiba.com/horse/2018102033/</t>
  </si>
  <si>
    <t>https://db.netkeiba.com/horse/2018105324/</t>
  </si>
  <si>
    <t>https://db.netkeiba.com/horse/2018104936/</t>
  </si>
  <si>
    <t>https://db.netkeiba.com/horse/2018105194/</t>
  </si>
  <si>
    <t>https://db.netkeiba.com/horse/2018104901/</t>
  </si>
  <si>
    <t>https://db.netkeiba.com/horse/2018106799/</t>
  </si>
  <si>
    <t>https://db.netkeiba.com/horse/2018105232/</t>
  </si>
  <si>
    <t>https://db.netkeiba.com/horse/2018105178/</t>
  </si>
  <si>
    <t>https://db.netkeiba.com/horse/2018104980/</t>
  </si>
  <si>
    <t>https://db.netkeiba.com/horse/2018105196/</t>
  </si>
  <si>
    <t>https://db.netkeiba.com/horse/2018106253/</t>
  </si>
  <si>
    <t>https://db.netkeiba.com/horse/2018105144/</t>
  </si>
  <si>
    <t>https://db.netkeiba.com/horse/2018105277/</t>
  </si>
  <si>
    <t>https://db.netkeiba.com/horse/2018106552/</t>
  </si>
  <si>
    <t>https://db.netkeiba.com/horse/2018105422/</t>
  </si>
  <si>
    <t>https://db.netkeiba.com/horse/2018104674/</t>
  </si>
  <si>
    <t>https://db.netkeiba.com/horse/2018104896/</t>
  </si>
  <si>
    <t>https://db.netkeiba.com/horse/2018105286/</t>
  </si>
  <si>
    <t>https://db.netkeiba.com/horse/2018105147/</t>
  </si>
  <si>
    <t>https://db.netkeiba.com/horse/2018105099/</t>
  </si>
  <si>
    <t>https://db.netkeiba.com/horse/2018105463/</t>
  </si>
  <si>
    <t>https://db.netkeiba.com/horse/2018104885/</t>
  </si>
  <si>
    <t>https://db.netkeiba.com/horse/2018103590/</t>
  </si>
  <si>
    <t>https://db.netkeiba.com/horse/2018104229/</t>
  </si>
  <si>
    <t>https://db.netkeiba.com/horse/2018105004/</t>
  </si>
  <si>
    <t>https://db.netkeiba.com/horse/2018105065/</t>
  </si>
  <si>
    <t>https://db.netkeiba.com/horse/2018105343/</t>
  </si>
  <si>
    <t>https://db.netkeiba.com/horse/2018105041/</t>
  </si>
  <si>
    <t>https://db.netkeiba.com/horse/2018100401/</t>
  </si>
  <si>
    <t>https://db.netkeiba.com/horse/2018105056/</t>
  </si>
  <si>
    <t>https://db.netkeiba.com/horse/2018103920/</t>
  </si>
  <si>
    <t>https://db.netkeiba.com/horse/2018104982/</t>
  </si>
  <si>
    <t>https://db.netkeiba.com/horse/2018105357/</t>
  </si>
  <si>
    <t>https://db.netkeiba.com/horse/2018105090/</t>
  </si>
  <si>
    <t>https://db.netkeiba.com/horse/2018105161/</t>
  </si>
  <si>
    <t>https://db.netkeiba.com/horse/2018102170/</t>
  </si>
  <si>
    <t>https://db.netkeiba.com/horse/2018105328/</t>
  </si>
  <si>
    <t>https://db.netkeiba.com/horse/2018104712/</t>
  </si>
  <si>
    <t>https://db.netkeiba.com/horse/2018104607/</t>
  </si>
  <si>
    <t>https://db.netkeiba.com/horse/2018102718/</t>
  </si>
  <si>
    <t>https://db.netkeiba.com/horse/2018105346/</t>
  </si>
  <si>
    <t>https://db.netkeiba.com/horse/2018104765/</t>
  </si>
  <si>
    <t>https://db.netkeiba.com/horse/2018102155/</t>
  </si>
  <si>
    <t>https://db.netkeiba.com/horse/2018105280/</t>
  </si>
  <si>
    <t>https://db.netkeiba.com/horse/2018104713/</t>
  </si>
  <si>
    <t>https://db.netkeiba.com/horse/2018106538/</t>
  </si>
  <si>
    <t>今年の1位指名は無敗で牝馬二冠を制するだろうトレデマンド！迫力ある好馬体で牧場の評価も高い。清く、正しく、美しく三拍子揃ったまさに才色兼備。来春クラシックの舞台でヒロインを演じるのは間違いナイトプール！パシャパシャ！！</t>
  </si>
  <si>
    <t>社台ファームの期待馬。いい調教ができているようで、デビューも早そう。堅実な走りをしそうなイメージで、シーズンを通して活躍できるアベレージヒッター。重賞も2つくらいPONPONと勝って、一番の稼ぎ頭になる！目指せ馬王！！</t>
  </si>
  <si>
    <t>新種牡馬モーリス産駒で一発ホームラン狙い！かなりの迫力があるようで、怪物級の評価も聞こえてくる。すでに完成度も高く2歳戦から楽しめそうだが、まだまだ伸びしろがありそうなモンスター！ダービー制覇に向けてhere we go〜♪</t>
  </si>
  <si>
    <t>新種牡馬ドゥラメンテ産駒でトレデマンドと女王争いできる大器！凄腕オーナーの期待値は金額が物語っている。オーディションから実力を示して主役の座を勝ち取る実力派。来春のヒロイン争いは見逃せナイトプール！パシャパシャ！！</t>
  </si>
  <si>
    <t>成績優秀、スポーツ万能な生徒会長タイプ。涼しい顔でサラッと重賞を勝ってしまう人気者。配合がいいらしいので、由緒正しい家の若様といったところか。静かに闘志を燃やすイケメンがスピード勝負で皐月賞を狙う！</t>
  </si>
  <si>
    <t>福石オーナー、尾関調教師のタッグはG1馬グローリーヴェイズと同じで好相性！オーナーがダービー制覇をこの馬でと熱い想いを託したのだ。デビューは早くなさそうだが、来年のダービーの口取り式で両氏が握手している姿が目に浮かぶ！</t>
  </si>
  <si>
    <t>調教でかなりいい時計を出している期待馬。評判の高いあのバゴ産駒と併せて負けない走りを披露したようだ。金子さんの御眼鏡に適った傑物でワンチャンありそう！かなりバズりそうな気配で、バイブスいと上がりけり〜！</t>
  </si>
  <si>
    <t>ハッピーパスのラストクロップ。堅実に走る兄姉に負けず、末っ子もかなり期待できそう！この娘のイメージは、あまり目立たないがメガネを外すと美人な学級委員長。卒業の季節に桜の舞台で大輪の花を咲かせるだろう！！</t>
  </si>
  <si>
    <t>こちらもバズりそうな一頭。ルーラー×ディープは成功例があるし、牧場でも能力の片鱗を見せている。こちらもワンチャン期待！丈夫でマッチョそうなこいつのイメージは、なかやまきんに君！言いたいことは筋肉で語る！！</t>
  </si>
  <si>
    <t>今年はラブリーデイ産駒で初の牡馬。いつもはPOG本等への露出は少ない母だが、今年は露出度高めで期待できる。母父タキオンを彷彿させる綺麗な栗毛の貴公子！府中の直線を一筋の閃光が駆け抜ける！！今年もよろたので〜す♪</t>
  </si>
  <si>
    <t>２年目のOK牧場（健康牧場から改名）です。今季もよろしくお願いいたします。昨季３位指名の母：レッドファンタジアを今季は１位で指名。適距離はマイルかもしれませんが、兄弟の中でもピカイチの馬体に魅かれて。</t>
  </si>
  <si>
    <t>モーリスはメジロが重そうなので、母父ディープの Lyphard クロスに懸けて。「流石にそろそろモーリス勝つやろ」と思っていたら、しっかり負けました。</t>
  </si>
  <si>
    <t>キンカメ系で トライマイベスト ≒ El Gran Senor はアーモンドアイを彷彿とさせる。「流石にドゥラメンテもギア上げるやろ」と思っていたら、しっかり５着に撃沈。</t>
  </si>
  <si>
    <t>ディープの好配合はキズナでも活きるとみて。姉のダノンファンタジーを見据えていたが、デビュー戦５着。</t>
  </si>
  <si>
    <t>ディープ×Danzig ということで指名。そろそろG１から強い馬が出てきそう。</t>
  </si>
  <si>
    <t>ディープ×Danzig。１つ上の ダノンアレーは見送ったが、今季はDMM所属で情報も出ていたので指名。特に良い評判もないが、ディープ特有の変わり身に懸けて。</t>
  </si>
  <si>
    <t>適当にTwitterを見ていたら、とてつもない好馬体を発見。２歳時点でそういうのは大概ハズレだが、懲りずに乗ってみる。デビュー戦が出資馬（非指名）と被りそうで複雑。</t>
  </si>
  <si>
    <t>ハートレーの半妹。晩成との情報があり、なんとかフローラSに間に合えば万々歳。</t>
  </si>
  <si>
    <t>ダイワメジャーで早くに入厩していたので。2歳1200m戦に期待していたので、緒戦で負けたのが痛恨。</t>
  </si>
  <si>
    <t>ルーラーシップの Special クロス。昨季は種牡馬として苦戦しながらも、Special クロスから グランレイ、マンオブスピリットを輩出した。10位ということもあり、趣味の領域。</t>
  </si>
  <si>
    <t>ドラフト1位に指名したんですが不安です。過去1位が全然走らなかったので</t>
  </si>
  <si>
    <t>PO馬の分析が全く出来ませんでしたがここまでは取ろうと思ってた2位指名</t>
  </si>
  <si>
    <t>アディーレ法律事務所は弱者の味方。で選びました</t>
  </si>
  <si>
    <t>ホッテルはリバッスレー。川沿いリバッスレー</t>
  </si>
  <si>
    <t>めちゃくちゃメンテナンスしてくれそう。ミッキーアイルが好きだったので今年も期待しましたが初戦の負けが悔やまれます。</t>
  </si>
  <si>
    <t>私の義兄のあだ名です。兄よりすぐれた弟などおらぬ。ジャギ扱いで。</t>
  </si>
  <si>
    <t>牧場の名前が私の義兄と同じ。俺の名を言ってみろ。ジャギ</t>
  </si>
  <si>
    <t>ネット競馬のコメント欄見ているとこれが一番良いんじゃないかと感覚だけで</t>
  </si>
  <si>
    <t>ロミオ。あなたはどうしてロミオなの？青雲それはふれあいの心。</t>
  </si>
  <si>
    <t>カムバック賞候補。脚が弱いのを知って後の血祭り。</t>
  </si>
  <si>
    <t>アドマイヤベガ世代から始まったこのPOG祖、母ベガの異名をその馬名に、父はサンデーサイレンス最高傑作ディープインパクト、あの藤沢師のフィナーレetc.圧倒的な集大成、王道の主人公って気がしています。</t>
  </si>
  <si>
    <t>この和名に、フジキセキやサムライハートのような、世界に羽ばたいて欲しい（鳥だけに、馬だけど）期待と意思を感じました。リアルダビスタで名前を考えるのが面倒になっただけかも知れませんが…。</t>
  </si>
  <si>
    <t>実績のある母から選んでみました。ここまで上位指名の 3頭がPOG巧者な皆様と抽選になったことを誇りに思い、その全てで選択権を得た幸運に感謝です。</t>
  </si>
  <si>
    <t>父ハーツクライから指名をしたく、評判（値段も）の良さそうな本馬を。早めにデビューして、いつも世代の中心にいて欲しいですね。</t>
  </si>
  <si>
    <t>父キングカメハメハからもう一頭。評判（値段も）と厩舎（矢作師）から。選択馬からは一番早くデビューが出来そうで期待しています。</t>
  </si>
  <si>
    <t>新コロ禍でずっと家にいたので、ちゃんと鬼畜要素が少ない選択もしてみたく。活躍してくれるとPOGの匠感が出ますよね。</t>
  </si>
  <si>
    <t>指名されていなかったので、赤本1ページ目の紹介、旧アドマイヤステラ3億8880万円（税込）RANK10（200K）をここで。秋以降デビューっぽいですし、ラインナップにグッと厚みが出た感じがしますね。</t>
  </si>
  <si>
    <t>オーソクレース（母マリアライト）で抽選負けしたので同じく父エピファネイアで1月生まれの本馬を反射的に指名。事前に指名は考えてなかったんですけど、その辺りはドラフトの面白さですよね。良い結果になると嬉しいです。</t>
  </si>
  <si>
    <t>母グルヴェイグを過去に選択していたので指名してみました。故・大川慶次郎氏が生前「日本競馬の将来はすべてエアグルーヴ（の仔たち）にかかっている、それくらい期待しているんです」と仰っていた、その結実が本馬だと信じています。</t>
  </si>
  <si>
    <t>母ローズバドを過去に選択していたので指名してみました。ダービーという晴れの舞台で自分の息子（ローズキングダム）を打ち負かした、同級生エイシンフラッシュの子を産むという、謎のAV展開が胸熱ですね。</t>
  </si>
  <si>
    <t>別に…</t>
  </si>
  <si>
    <t>ドラフトの時期って何だか忙しい…今年も博打運が無い自分は強運の金子さんから運を吸い取る手法を取ります。持ち馬クロウキャニオンとディープインパクト最後の子がいましたので今まで他の方に取られていましたが取りに行きました！取るべくして取れた気がします。</t>
  </si>
  <si>
    <t>やっぱり上位陣はディープインパクト産駒ですよね。サヴァニャンに行ったのですが抽選負けたので予備のこの子。このあたりですでにむぎから金子縛りのご指摘が…</t>
  </si>
  <si>
    <t>RANK10選出トータルバウンティNo.1のシテフローラルをドラ３でゲット！2億6000万円でサトノクラウンの弟で金子馬って走るの？走らないの？出るの？出ないの？ちなみにトータルバウンティとは海賊団の総合賞金額でKICHIKUにおいては各要素でUP対象になっているっぽいのでこう呼びました。</t>
  </si>
  <si>
    <t>何度見ても聞いても花粉症の薬を思い出してしまう金子馬です。アゲヒバリは持ち馬です。調教中の事故で片目を失い（確か）地方デビューでしたが、メドウラーク・ダノンディスタンス・リオンリオンと重賞で活躍する馬を3頭も出した名牝です。</t>
  </si>
  <si>
    <t>このあたりで早期デビュー馬としてステラヴェローチェかマイネルジェロティを選ぼうと思っていましたが叶わずに、ブエナベントゥーラとぶつかる宣言をしていたこの藤澤先生の馬を選びました。カレリンいやガーレンいやカーリン産駒なのでダートに変わって化け物になるでしょう。</t>
  </si>
  <si>
    <t>取らなければならない馬がここにいる。持ち馬レーヴディソールの仔だ。兄姉たちの代わりに母の叶わなかったクラシック制覇を成し遂げてほしい。</t>
  </si>
  <si>
    <t>クロノジェネシスってバゴなのに強いなと思って結構好きな馬です。でも宝塚で対抗までしか買わなかったのは悔い…そんな弟でモーリス産駒じゃんセレクトセール出身でこれは！うぉー！ﾌﾞﾋﾌﾞﾋ！</t>
  </si>
  <si>
    <t>レーヴドスカー直子でもう一頭繁殖牝馬がいました。持ち馬レーヴデトワール！モーリス産駒じゃん！ﾌﾞﾋﾌﾞﾋ！モーリスﾌﾞﾋﾌﾞﾋ！</t>
  </si>
  <si>
    <t>RANK10を2頭とっているので残りはKICHIKU減らし作戦。この馬は誰も注目していないと思います。持ち馬ベッラヴォーチェにスクリーンヒーロー。馬主もゴドルフィンだし走りそうだけど誰も知らない馬と思って。POGの醍醐味。</t>
  </si>
  <si>
    <t>こちらはデルマルーヴルの兄弟だし誰かは知ってるかもしれませんが、ワールドエース産駒って事で誰も取らないでしょうね。ワールドエース産駒がそっと重賞を勝ったときにその馬を取っていたいな。いつかどこかで。</t>
  </si>
  <si>
    <t>過去のPOGでは、自分のドラ１は『期待できない』と思い込んでいました。思い込みの力はカマキリとも戦えるほど影響力のあるもの・・その心を昨年のブルドガングが溶かしてくれました。お前の死は無駄にはしない。</t>
  </si>
  <si>
    <t>馬券は『買わないで後悔するなら、買って後悔しろ』をモットーにしている私としてはこの馬は外せない。兄よりすぐれた弟などおらぬ。ジャギ扱いで。どこかで聞いたな。。</t>
  </si>
  <si>
    <t>馬券は『買わないで後悔するなら、買って後悔しろ』をモットーにしている私としてはこの馬は外せない。姉よりすぐれた妹などおらぬ。</t>
  </si>
  <si>
    <t>今回買って後悔しろパターンが多い中で、純粋に走ると思ってとらせていただきました。ドラフト４位で重複しましたし、かつてロッテの佐々木千隼がはずれ１位で重複しまくったのを思い出す。。佐々木は活躍してない気がするが・・</t>
  </si>
  <si>
    <t>馬券は『買わないで後悔するなら、買って後悔しろ』枠ですね。兄のグランデマーレは怪我さえなければコントレイルと競わせたかった。しかし彼女は２戦して怪しい感じが漂っている。。男塾の敵キャラは仲間になると途端に弱くなるみたいな。</t>
  </si>
  <si>
    <t>昨年はカナロア産駒が落ち着いてしまったと色々なところで耳にしましたが、再び再浮上に期待して。</t>
  </si>
  <si>
    <t>馬券は『買わないで後悔するなら、買って後悔しろ』枠。　妹のシーズンズギフトも怪我がなければもっとやれたはず。。しかし無事是名馬とも言うからなあ。。</t>
  </si>
  <si>
    <t>漫画大好き。ジョジョ大好きの私としては取らずにはいられない。８位で残ってるとは思わなかったので、ここに漫画枠爆誕。この名前はジョジョ５部イタリア編の敵キャラスタンド名ですが、自分の新婚旅行はジョジョの旅ってことでイタリアへ。このスタンドが戦った現場にも
行っているだけに運命を感じた次第です。実際はマイケルジャクソンの曲名からみたいですが・・・</t>
  </si>
  <si>
    <t>オツウには馬券でお世話になった記憶があったので。オツウとの古風な名前からのマジカルステージ。ここは大和屋さんの相馬眼に期待したい。</t>
  </si>
  <si>
    <t>相性の良い１０位枠ですが、人を怪我させかねないとの情報が。。キャオラァッッ</t>
  </si>
  <si>
    <t>兄ラウダシオンはNHKマイルの優勝馬でもありマイルまではもちろん。父がキズナになり距離が伸びても大丈夫だと思う。五月生まれではあるがマイルを中心にダービーも狙って欲しい。</t>
  </si>
  <si>
    <t>２歳戦に強い中内田厩舎だけに夏デビューでまずは２歳の重賞を一つ狙ってもらいたい。</t>
  </si>
  <si>
    <t>グレナディアガーズ同様、中内田厩舎。タワーオブロンドンを兄にもちスピード傾向だがフランケルに代わり距離は延びても大丈夫かな</t>
  </si>
  <si>
    <t>ノースヒルズの機体の馬。今年はこの馬で二年連続のダービーを！！武幸四郎厩舎で兄の豊が乗ってダービーなら夢があります。</t>
  </si>
  <si>
    <t>今年は全体的にマイラーを中心にとってきてこちらも早めに始動してもらいたい。</t>
  </si>
  <si>
    <t>情報が少ないが馬体を見ていい感じに見えました。</t>
  </si>
  <si>
    <t>母ウリウリは自分のPO馬であり、金子血統です。オークスを目標に頑張ってもらいたい。</t>
  </si>
  <si>
    <t>小休止があって少しデビューが遅れそうだが、今年のヒストリック系は期待馬が多い中で馬体は素晴らしいと情報あり。</t>
  </si>
  <si>
    <t>母アナスタシアーブルーも自分のPO馬であり、上はあまり走っていないがモーリスをつけるというのは期待の表れではないか？頑張ってもらいたい。</t>
  </si>
  <si>
    <t>藤沢厩舎で初のキズナ産駒であり、どう育成していくのかを注目したい。遅生まれが後回しにされそうだが何とか頑張ってもらいたい。</t>
  </si>
  <si>
    <t>http://blood-fream-pog.blog.jp/archives/1077678387.html</t>
  </si>
  <si>
    <t>今年度はめぼしいディープ産駒がいなかったので新種牡馬から選びました  。その中でもノーザンファーム関係者のコメントで1番に出てくるのがこの馬。上のスカイグルーヴが大物感を感じる走りを見せたので、嫌いな木村厩舎ですが選びました。でも他の方の評判はあまり聞かないので、ノーザンの宣伝にまんまとかかったのかもしれません。</t>
  </si>
  <si>
    <t>この兄弟はカントル、パイネと２年連続で取ったので今年も取らないわけにはいかず。厩舎が友道になったので、その点はプラス材料かと</t>
  </si>
  <si>
    <t>頭数が少なくなりましたが、母父サンデーサイレンスが大好きです。ずっと昔のPO馬セイウンワンダーもそうでした。この馬は父ロードカナロア、母父サンデーサイレンスとアーモンドアイと同じです。実際にキャロットで応募して外れてしまったのですが、せめてPOGでと思い取りました。</t>
  </si>
  <si>
    <t>めぼしいディープがいなくても、やっぱりリーディング。4頭くらい欲しいと思って、リストにあって人気しそうなこの馬にしました。あまり好きではない藤沢厩舎なので思い入れはありません。</t>
  </si>
  <si>
    <t>ここまでとったディープ2頭が牝馬なので、牡馬のディープにしました。一口で出資しているエクスインパクト（エクセレンスII）をすでに取られてたので、厩舎だけでこの馬にしました。あとで掲示板を見たら遅くなりそうとのことで、少し後悔。結局ディープは3頭になりました。</t>
  </si>
  <si>
    <t>ここからはデビューが早そうな馬を中心に。昨年の西村厩舎の2歳戦の活躍は凄かった。私もタイセイビジョンでその恩恵に与りましたが、今年も開幕デビューで調教タイムが良い馬がいました。血統を見たら母母にリッスンで良し。</t>
  </si>
  <si>
    <t>上記アスコルターレと同じくらいの調教時計を出してたのがこの馬。父がロードカナロアでいいなと飛び付きましたが、デビュー戦はあまり見どころがない敗戦。後で掲示板を見たら調教ではアスコルターレは馬なりで、こちらは一杯だったとのこと。</t>
  </si>
  <si>
    <t>調教時計のいい馬を探してたら、モーリス×アルコセニョーラとそこそこ良さそうな血統の馬を発見。厩舎は昆厩舎。非社台の割には結果を出している厩舎なので期待しています 。</t>
  </si>
  <si>
    <t>こちらも調教時計の良い馬を探していたら引っかかりました。去年取ったロジアイリッシュの下ということで選択しました。父がハーツクライからスクリーヒーローに変わってどうなるのか楽しみですが、厩舎が牧厩舎になったのはマイナスか。以前もエトワールという馬を時計がいいからと指名しましたが、イマイチでした。</t>
  </si>
  <si>
    <t>またまた調教時計のいい馬を探していたら、母シラユキの名前を発見。以前のPO馬です。1200ばかり走っていいスピードを見せてくれました。この縁でキャロットで妹のアンフィトリテに出資してオープンまで行ってくれました。そのシラユキに、父が前シーズンに2冠馬を輩出したエピファネイア。あまり体質が強くない一族ですが、高野厩舎でビシビシ鍛えてもらいましょう。</t>
  </si>
  <si>
    <t>1位は友道厩舎のディープ産駒を狙っていたので今年の1位はこの馬で。7/19阪神芝2000メートルの新馬戦を福永騎手でデビュー予定。毎年夏の中京(今年は阪神)芝2000メートルの新馬戦には友道厩舎の有力馬がデビューしている印象なので厩舎の期待も高いのかなと思って楽しみにしています。</t>
  </si>
  <si>
    <t>この母に意外にも初のディープインパクト産駒。しかも兄シャケトラと同じ金子オーナーということでかなり期待しています。悲しい最期になってしまった兄の分まで頑張ってほしい。</t>
  </si>
  <si>
    <t>ヘンリーバローズには夢を見て、ロジャーバローズには夢を叶えてもらいました。ってことでバローズシリーズでこの馬を。皇帝の名に相応しい活躍を。</t>
  </si>
  <si>
    <t>まさかの4位まで連続抽選。しかも2位以外を取り逃し、急遽指名したのがこの馬。そして連続バローズであることに指名した後気づいた。でも母シャムロッカーって結構騒がれてた年もあったような気もするし、急遽指名したぐらいの方が良いのかも。</t>
  </si>
  <si>
    <t>シルク×堀×レーンでデビューが決まっていたということで指名したところ、早速6/13の新馬戦で不良馬場をものともせず快勝。今シーズンのスタートを幸先よく飾ってくれました。良馬場の方が良さそうな感じもしたし目指せ朝日杯。</t>
  </si>
  <si>
    <t>祖母ブロードアピールってことで思い出のダービー馬ワグネリアンといとこ同士。ヴィルヘルムって名前がかっこいい。</t>
  </si>
  <si>
    <t>兄に京王杯2歳S勝ちで2歳時から活躍したモンドキャンノ。その兄と同じ函館1200mでデビューってことで期待していたけど6着…からのまさかの連闘で未勝利2着。とりあえずこれからに一筋の希望が持てました。</t>
  </si>
  <si>
    <t>日本競馬の結晶のような血統の父ドゥラメンテに、G1を3勝で個性派の母スイープトウショウってことでどんな活躍をするかワクワクします。でも気性と出遅れがとにかく心配(笑)</t>
  </si>
  <si>
    <t>調教も動いていたし、モーリス産駒の初勝利はいただいた！と思っていたけど結局6/28の新馬戦で3着。そもそもまさかこの馬がデビューするまでモーリス産駒が未勝利なんて思ってもいなかった…POGは難しい。</t>
  </si>
  <si>
    <t>漢は黙ってマイネヌーヴェル。</t>
  </si>
  <si>
    <t>レイデオロの弟ですね。キンカメに戻して期待度は高まったのもありますが、レイデオロにもお世話になったので、上位指名しました。</t>
  </si>
  <si>
    <t>ディープ産駒から、兄弟にそこまで活躍場はいないですが、赤本で評価よかったことからも指名。</t>
  </si>
  <si>
    <t>去年のサトノフウジンに続いての指名。イメージが良い産駒なので選びました。</t>
  </si>
  <si>
    <t>毎年牝馬は3頭くらいにしたいなとリストをつくってます。ドラフトに参加出来てないので運ですが、</t>
  </si>
  <si>
    <t>始動が早そうだったことも決めてでしたが、、、これからの巻き返しに期待します。</t>
  </si>
  <si>
    <t>もうスティービー・ワンダーしかイメージされないです。井崎さんあたりに、何らかのサイン馬券として取り上げてもらえないかな。</t>
  </si>
  <si>
    <t>何かノーザンFを敬遠してしまう。鬼畜の怖さ。基本的には本信じています。</t>
  </si>
  <si>
    <t>名前かっこいいです。サトノから一頭。ねらってはないですが。笑</t>
  </si>
  <si>
    <t>マリアライトは16宝塚記念のイメージ、エピファネイアからも選びたかったので、初仔ではありますが勝ち上がってほしい!</t>
  </si>
  <si>
    <t>ダノンキングリーの弟ですね。この辺はリストの運要素もありますが、選びたかった一頭でもあったので、期待します!</t>
  </si>
  <si>
    <t>トゥデイイズザデイ</t>
  </si>
  <si>
    <t>ラクスバラディー</t>
  </si>
  <si>
    <t>サトノアヴァロン</t>
  </si>
  <si>
    <t>レッドランメルト</t>
  </si>
  <si>
    <t>フィデル</t>
  </si>
  <si>
    <t>アバンチュリエ</t>
  </si>
  <si>
    <t>ルージュカルミア</t>
  </si>
  <si>
    <t>ブラックボイス</t>
  </si>
  <si>
    <t>サトノゼノビア</t>
  </si>
  <si>
    <t>レッドラディエンス</t>
  </si>
  <si>
    <t>コリエンテス</t>
  </si>
  <si>
    <t>レッドベルアーム</t>
  </si>
  <si>
    <t>アドマイヤラヴィ</t>
  </si>
  <si>
    <t>アライバル</t>
  </si>
  <si>
    <t>アルジュナ</t>
  </si>
  <si>
    <t>パンドレア</t>
  </si>
  <si>
    <t>エピファニー</t>
  </si>
  <si>
    <t>プレミアムスマイル</t>
  </si>
  <si>
    <t>ブラーバック</t>
  </si>
  <si>
    <t>クロニクルノヴァ</t>
  </si>
  <si>
    <t>サンセットクラウド</t>
  </si>
  <si>
    <t>サリエラ</t>
  </si>
  <si>
    <t>ショウナンアデイブ</t>
  </si>
  <si>
    <t>ミルヴィオ</t>
  </si>
  <si>
    <t>アーティット</t>
  </si>
  <si>
    <t>アスクヴィヴァユー</t>
  </si>
  <si>
    <t>ソリダリティ</t>
  </si>
  <si>
    <t>ドーブネ</t>
  </si>
  <si>
    <t>グラヴィタス</t>
  </si>
  <si>
    <t>マカンマカン</t>
  </si>
  <si>
    <t>コマンドライン</t>
  </si>
  <si>
    <t>サンドレス</t>
  </si>
  <si>
    <t>レディナビゲーター</t>
  </si>
  <si>
    <t>リチュアル</t>
  </si>
  <si>
    <t>デヴィルズマーブル</t>
  </si>
  <si>
    <t>アスクオンディープ</t>
  </si>
  <si>
    <t>ホウオウカグヤ</t>
  </si>
  <si>
    <t>ニューダイアリーズ</t>
  </si>
  <si>
    <t>ウインエクレール</t>
  </si>
  <si>
    <t>キングエルメス</t>
  </si>
  <si>
    <t>リアド</t>
  </si>
  <si>
    <t>ロムネヤ</t>
  </si>
  <si>
    <t>フィアレスデザイア</t>
  </si>
  <si>
    <t>フォーブス</t>
  </si>
  <si>
    <t>モンゴリアンキング</t>
  </si>
  <si>
    <t>ホウオウプレミア</t>
  </si>
  <si>
    <t>インプレス</t>
  </si>
  <si>
    <t>ロジハービン</t>
  </si>
  <si>
    <t>スズノマーベリック</t>
  </si>
  <si>
    <t>サトノヘリオス</t>
  </si>
  <si>
    <t>高橋牧場</t>
    <rPh sb="0" eb="2">
      <t>タカハシ</t>
    </rPh>
    <rPh sb="2" eb="4">
      <t>ボクジョウ</t>
    </rPh>
    <phoneticPr fontId="1"/>
  </si>
  <si>
    <t>ディーンズリスター</t>
  </si>
  <si>
    <t>ローマンネイチャー</t>
  </si>
  <si>
    <t>グランスラムアスク</t>
  </si>
  <si>
    <t>フォーグッド</t>
  </si>
  <si>
    <t>ソクラテス</t>
  </si>
  <si>
    <t>プロヴィデンシア</t>
  </si>
  <si>
    <t>ダノンスコーピオン</t>
  </si>
  <si>
    <t>カルセドニー</t>
  </si>
  <si>
    <t>アルナシーム</t>
  </si>
  <si>
    <t>アスクドゥラメンテ</t>
  </si>
  <si>
    <t>アルファヒディ</t>
  </si>
  <si>
    <t>マリーナドンナ</t>
  </si>
  <si>
    <t>ロノマクア</t>
  </si>
  <si>
    <t>ブラジリアンソング</t>
  </si>
  <si>
    <t>ヴァラダムドラー</t>
  </si>
  <si>
    <t>リューベック</t>
  </si>
  <si>
    <t>ルナソル</t>
  </si>
  <si>
    <t>ブルーグラス</t>
  </si>
  <si>
    <t>ママコチャ</t>
  </si>
  <si>
    <t>ラコンタール</t>
  </si>
  <si>
    <t>キラーアビリティ</t>
  </si>
  <si>
    <t>ダノンフォーナイン</t>
  </si>
  <si>
    <t>ウィズグレイス</t>
  </si>
  <si>
    <t>メリトクラシー</t>
  </si>
  <si>
    <t>セリフォス</t>
  </si>
  <si>
    <t>アートハウス</t>
  </si>
  <si>
    <t>オールタイムハイ</t>
  </si>
  <si>
    <t>マンクスホップ</t>
  </si>
  <si>
    <t>ジャスティンパレス</t>
  </si>
  <si>
    <t>エーデルブルーメ</t>
  </si>
  <si>
    <t>スタニングスター</t>
  </si>
  <si>
    <t>アストロフィライト</t>
  </si>
  <si>
    <t>ショウナンハクラク</t>
  </si>
  <si>
    <t>ジルバーン</t>
  </si>
  <si>
    <t>パラレルヴィジョン</t>
  </si>
  <si>
    <t>フライシュッツ</t>
  </si>
  <si>
    <t>モーダルジャズ</t>
  </si>
  <si>
    <t>サイード</t>
  </si>
  <si>
    <t>アシタカ</t>
  </si>
  <si>
    <t>マテンロウボンド</t>
  </si>
  <si>
    <t>ベルクレスタ</t>
  </si>
  <si>
    <t>スパイダーバローズ</t>
  </si>
  <si>
    <t>カラパナブラック</t>
  </si>
  <si>
    <t>レヴァンジル</t>
  </si>
  <si>
    <t>グットディール</t>
  </si>
  <si>
    <t>ダノンアーリー</t>
  </si>
  <si>
    <t>リーブズオブグラス</t>
  </si>
  <si>
    <t>ジレトール</t>
  </si>
  <si>
    <t>ロジマギーゴー</t>
  </si>
  <si>
    <t>アグリ</t>
  </si>
  <si>
    <t>マイシンフォニー</t>
  </si>
  <si>
    <t>ダノンマイソウル</t>
  </si>
  <si>
    <t>ウェストファリア</t>
  </si>
  <si>
    <t>ダノンブリザード</t>
  </si>
  <si>
    <t>ステルナティーア</t>
  </si>
  <si>
    <t>コンクパール</t>
  </si>
  <si>
    <t>ダグザ</t>
  </si>
  <si>
    <t>インプロバイザー</t>
  </si>
  <si>
    <t>ワンエルメス</t>
  </si>
  <si>
    <t>ドゥライトアルディ</t>
  </si>
  <si>
    <t>ダンテスヴュー</t>
  </si>
  <si>
    <t>ダノンギャラクシー</t>
  </si>
  <si>
    <t>グランディア</t>
  </si>
  <si>
    <t>ソネットフレーズ</t>
  </si>
  <si>
    <t>ブレスク</t>
  </si>
  <si>
    <t>サラビ</t>
  </si>
  <si>
    <t>フォアランナー</t>
  </si>
  <si>
    <t>ピエドラデルーナ</t>
  </si>
  <si>
    <t>マテンロウスカイ</t>
  </si>
  <si>
    <t>マイネルトルファン</t>
  </si>
  <si>
    <t>チェルノボーグ</t>
  </si>
  <si>
    <t>リアグラシア</t>
  </si>
  <si>
    <t>ライラスター</t>
  </si>
  <si>
    <t>ウインルシファー</t>
  </si>
  <si>
    <t>ビーオンザマーチ</t>
  </si>
  <si>
    <t>ルヴェルディ</t>
  </si>
  <si>
    <t>フェニックスループ</t>
  </si>
  <si>
    <t>メッセージソング</t>
  </si>
  <si>
    <t>ヴェールランス</t>
  </si>
  <si>
    <t>ヴァーンフリート</t>
  </si>
  <si>
    <t>2021-2022</t>
    <phoneticPr fontId="3"/>
  </si>
  <si>
    <t>サツマガイア</t>
  </si>
  <si>
    <t>嶋田賢</t>
  </si>
  <si>
    <t>門別牧場</t>
  </si>
  <si>
    <t>西村真幸</t>
  </si>
  <si>
    <t>ドレフォン</t>
  </si>
  <si>
    <t>安原浩司</t>
  </si>
  <si>
    <t>中内田充</t>
  </si>
  <si>
    <t>パララサルー</t>
  </si>
  <si>
    <t>清水久詞</t>
  </si>
  <si>
    <t>キタサンブラック</t>
  </si>
  <si>
    <t>寺田千代乃</t>
  </si>
  <si>
    <t>木村哲也</t>
  </si>
  <si>
    <t>林徹</t>
  </si>
  <si>
    <t>ヴィクトリーマーチ</t>
  </si>
  <si>
    <t>吉田晴哉</t>
  </si>
  <si>
    <t>エクセレンスII</t>
  </si>
  <si>
    <t>藤岡健一</t>
    <rPh sb="0" eb="4">
      <t>フジオカケンイチ</t>
    </rPh>
    <phoneticPr fontId="2"/>
  </si>
  <si>
    <t>チアズメッセージ</t>
  </si>
  <si>
    <t>ジュエラー</t>
  </si>
  <si>
    <t>キトゥンズクイーン</t>
  </si>
  <si>
    <t>前田葉子</t>
  </si>
  <si>
    <t>須貝尚介</t>
  </si>
  <si>
    <t>サトノシュテルン</t>
  </si>
  <si>
    <t>クイーンズアドヴァイス</t>
  </si>
  <si>
    <t>社台牧場</t>
  </si>
  <si>
    <t>ラッキートゥビーミー</t>
  </si>
  <si>
    <t>大竹正博</t>
  </si>
  <si>
    <t>パンデイア</t>
  </si>
  <si>
    <t>ディエンティ</t>
  </si>
  <si>
    <t>宮田敬介</t>
  </si>
  <si>
    <t>ソングライティング</t>
  </si>
  <si>
    <t>クイーンカトリーン</t>
  </si>
  <si>
    <t>ペルフォルマーダ</t>
  </si>
  <si>
    <t>イスパニダ</t>
  </si>
  <si>
    <t>アドマイヤミヤビ</t>
  </si>
  <si>
    <t>栗田徹</t>
  </si>
  <si>
    <t>斉藤崇史</t>
  </si>
  <si>
    <t>ショウナンパンドラ</t>
  </si>
  <si>
    <t>ルージュバック</t>
  </si>
  <si>
    <t>武幸四郎</t>
  </si>
  <si>
    <t>ウォークロニクル</t>
  </si>
  <si>
    <t>矢作芳人</t>
    <rPh sb="0" eb="4">
      <t>ヤハギヨシト</t>
    </rPh>
    <phoneticPr fontId="2"/>
  </si>
  <si>
    <t>ロードクロサイト</t>
  </si>
  <si>
    <t>前田晋二</t>
    <rPh sb="0" eb="2">
      <t>マエダ</t>
    </rPh>
    <rPh sb="2" eb="4">
      <t>シンジ</t>
    </rPh>
    <phoneticPr fontId="2"/>
  </si>
  <si>
    <t>高野友和</t>
  </si>
  <si>
    <t>国本哲秀</t>
  </si>
  <si>
    <t>アブソリュートレディ</t>
  </si>
  <si>
    <t>千代田牧場</t>
  </si>
  <si>
    <t>プレミアステップス</t>
  </si>
  <si>
    <t>藤田晋</t>
    <rPh sb="0" eb="2">
      <t>フジタ</t>
    </rPh>
    <rPh sb="2" eb="3">
      <t>ススム</t>
    </rPh>
    <phoneticPr fontId="2"/>
  </si>
  <si>
    <t>ヴァンフレーシュ</t>
  </si>
  <si>
    <t>ツルマルワンピース</t>
  </si>
  <si>
    <t>メイデイローズ</t>
  </si>
  <si>
    <t>Raven's Pass</t>
  </si>
  <si>
    <t>エンシェントアート</t>
  </si>
  <si>
    <t>Godolphin</t>
  </si>
  <si>
    <t>カラズマッチポイント</t>
  </si>
  <si>
    <t>池上昌和</t>
    <rPh sb="0" eb="2">
      <t>イケガミ</t>
    </rPh>
    <rPh sb="2" eb="4">
      <t>マサカズ</t>
    </rPh>
    <phoneticPr fontId="2"/>
  </si>
  <si>
    <t>岡田スタツド</t>
  </si>
  <si>
    <t>杉山晴紀</t>
  </si>
  <si>
    <t>キャンディネバダ</t>
  </si>
  <si>
    <t>畠山吉宏</t>
    <rPh sb="0" eb="4">
      <t>ハタヤマヨシヒロ</t>
    </rPh>
    <phoneticPr fontId="2"/>
  </si>
  <si>
    <t>ステラリード</t>
  </si>
  <si>
    <t>木村秀則</t>
  </si>
  <si>
    <t>大塚亮一</t>
    <rPh sb="0" eb="4">
      <t>オオツカリョウイチ</t>
    </rPh>
    <phoneticPr fontId="2"/>
  </si>
  <si>
    <t>ヤンキーローズ</t>
  </si>
  <si>
    <t>ゴーイントゥザウィンドウ</t>
  </si>
  <si>
    <t>飯田正剛</t>
    <rPh sb="0" eb="4">
      <t>イイダマサタケ</t>
    </rPh>
    <phoneticPr fontId="2"/>
  </si>
  <si>
    <t>Minorette</t>
  </si>
  <si>
    <t>吉田千津</t>
  </si>
  <si>
    <t>奥村武</t>
  </si>
  <si>
    <t>佐々木晶三</t>
    <rPh sb="4" eb="5">
      <t>サン</t>
    </rPh>
    <phoneticPr fontId="2"/>
  </si>
  <si>
    <t>ベアトリスII</t>
  </si>
  <si>
    <t>村田牧場</t>
  </si>
  <si>
    <t>石坂公一</t>
    <rPh sb="0" eb="2">
      <t>イシザカ</t>
    </rPh>
    <rPh sb="2" eb="4">
      <t>コウイチ</t>
    </rPh>
    <phoneticPr fontId="2"/>
  </si>
  <si>
    <t>小紫嘉之</t>
    <rPh sb="0" eb="2">
      <t>コムラサキ</t>
    </rPh>
    <rPh sb="2" eb="4">
      <t>ヨシユキ</t>
    </rPh>
    <phoneticPr fontId="2"/>
  </si>
  <si>
    <t>笠松牧場</t>
  </si>
  <si>
    <t>江馬由将</t>
  </si>
  <si>
    <t>ブルーダイアモンド</t>
  </si>
  <si>
    <t>近藤英子</t>
  </si>
  <si>
    <t>レキシールー</t>
  </si>
  <si>
    <t>橋口慎介</t>
  </si>
  <si>
    <t>ジュベルアリ</t>
  </si>
  <si>
    <t>松下武士</t>
  </si>
  <si>
    <t>高橋義忠</t>
  </si>
  <si>
    <t>ブチコ</t>
  </si>
  <si>
    <t>キラーグレイシス</t>
  </si>
  <si>
    <t>タミーザトルピード</t>
  </si>
  <si>
    <t>カラライナ</t>
  </si>
  <si>
    <t>メリオーラ</t>
  </si>
  <si>
    <t>パールコード</t>
  </si>
  <si>
    <t>Ｈ．Ｈ．シェイク・ファハド</t>
  </si>
  <si>
    <t>キャットコイン</t>
  </si>
  <si>
    <t>三木正浩</t>
  </si>
  <si>
    <t>Tetsuhide Kunimoto</t>
  </si>
  <si>
    <t>武英智</t>
    <rPh sb="1" eb="3">
      <t>エイチ</t>
    </rPh>
    <phoneticPr fontId="2"/>
  </si>
  <si>
    <t>アールブリュット</t>
  </si>
  <si>
    <t>Golden Horn</t>
  </si>
  <si>
    <t>ラクレソニエール</t>
  </si>
  <si>
    <t>スマッシュハート</t>
  </si>
  <si>
    <t>酒井牧場</t>
  </si>
  <si>
    <t>ベルアリュールII</t>
  </si>
  <si>
    <t>未登録</t>
    <rPh sb="0" eb="3">
      <t>ミトウロク</t>
    </rPh>
    <phoneticPr fontId="2"/>
  </si>
  <si>
    <t>堀宜行</t>
    <rPh sb="0" eb="3">
      <t>ホリノブユキ</t>
    </rPh>
    <phoneticPr fontId="2"/>
  </si>
  <si>
    <t>トゥリフォー</t>
  </si>
  <si>
    <t>ビッグアーサー</t>
  </si>
  <si>
    <t>ファイネストシティ</t>
  </si>
  <si>
    <t>寺島良</t>
  </si>
  <si>
    <t>リープオブフェイス</t>
  </si>
  <si>
    <t>サンビスタ</t>
  </si>
  <si>
    <t>グランド牧場</t>
  </si>
  <si>
    <t>ゴーマギーゴー</t>
  </si>
  <si>
    <t>Caravaggio</t>
  </si>
  <si>
    <t>オールドタイムワルツ</t>
  </si>
  <si>
    <t>テディーズプロミス</t>
  </si>
  <si>
    <t>フォエヴァーダーリング</t>
  </si>
  <si>
    <t>コンクエストハーラネイト</t>
  </si>
  <si>
    <t>American Pharoah</t>
  </si>
  <si>
    <t>A Z Warrior</t>
  </si>
  <si>
    <t>Triemore Stud</t>
  </si>
  <si>
    <t>Shalaa</t>
  </si>
  <si>
    <t>タリサ</t>
  </si>
  <si>
    <t>リトルゲルダ</t>
  </si>
  <si>
    <t>江馬　由将</t>
  </si>
  <si>
    <t>実質ディープラストイヤーということで、今季はディープ中心に。絶対に取りたかったラヴズを取れず、いろいろ不安はあるが血統は推せる本馬を１位指名。</t>
  </si>
  <si>
    <t>早期デビューと聞いて。同じくドゥラメンテ産駒のベルクレスタと仲良く勝ち上がると思っていたら、仲良く２着でした。</t>
  </si>
  <si>
    <t>母内にDanzigのインブリードがあり好印象。ドラフト直後に故障が発覚し、あえなく轟沈。</t>
  </si>
  <si>
    <t>サトノダイヤモンドに似た配合。社台牧場生産だが育成はノーザンということで期待。</t>
  </si>
  <si>
    <t>ひとつ上の半兄(アンクルモー産駒)に出資している関係で、なんとなく気になり指名。</t>
  </si>
  <si>
    <t>モーリス産駒では今世代トップクラスの配合と思い指名。</t>
  </si>
  <si>
    <t>母父Storm Catということで指名。今季は東サラが良く見える。</t>
  </si>
  <si>
    <t>POG本で馬体が格好良かった。デビュー戦は惜しかったので次に期待。</t>
  </si>
  <si>
    <t>残っていたディープ産駒から指名。血統はいまひとつだが、牝馬の国枝に賭ける。</t>
  </si>
  <si>
    <t>指名する予定はなかったが、ディープ牡馬が欲しかったので急遽指名。ディープありがとう。</t>
  </si>
  <si>
    <t>毎年、私のドラ1は走らないので今年こそはぶっちぎりで勝ってもらいたいです。</t>
  </si>
  <si>
    <t>ドラ2にして私のリスト6番手。ディープの血を凌駕するのはハーツなのか。</t>
  </si>
  <si>
    <t>昨年指名のアドマイヤザーゲの仇を取ってくるんだ！</t>
  </si>
  <si>
    <t>新馬戦ルメールとの情報が。期待してますよー。</t>
  </si>
  <si>
    <t>体重が増えないのが心配されてますが、細くてしなやかな走りで他を圧倒して欲しいです。</t>
  </si>
  <si>
    <t>最優秀4歳牝馬にもなった母。ショウパンってええなー。</t>
    <rPh sb="0" eb="3">
      <t>サイユウシュウ</t>
    </rPh>
    <rPh sb="4" eb="5">
      <t>サイ</t>
    </rPh>
    <rPh sb="5" eb="7">
      <t>ヒンバ</t>
    </rPh>
    <phoneticPr fontId="2"/>
  </si>
  <si>
    <t>トレーナーがこの世代で馬っぷりが一番と期待される馬。馬っぷりとはなんなのか・・・。</t>
  </si>
  <si>
    <t>笑顔の少なくなった世の中にプレミアムスマイルを分けてあげましょう。</t>
  </si>
  <si>
    <t>当時騒がれてたルージュバックも結局G1取れずに引退。母の叶わぬ夢を叶えるためにターミネーターが今蘇る。</t>
  </si>
  <si>
    <t>武幸四郎がついにキセキを起す。それは父から受け継いだキズナ</t>
  </si>
  <si>
    <t>毎年ドラフト一位は所謂そんな感じの馬でいきたいんですよね。いま兄弟で三冠の可能性があるのはこの血脈のみ。だから何だって話ですが。</t>
  </si>
  <si>
    <t>身も蓋もない選び方ってこと以外で指名しない理由がないですよね。牝馬に出たお姉さん達は全てオープン勝ちしてますしね。晩成では？って声があること以外で指名しない理由がないですよね。</t>
  </si>
  <si>
    <t>これもR10馬ですね。高級路線。上位3つは重い感じで攻めてみました。大トロ、フォアグラ、シャトーブリアンって感じですかね。</t>
  </si>
  <si>
    <t>これは走りそうです。ぜんぜん軽い選択にはなっていなくて変わらぬ高級路線で申し訳ないのですが、負けるわけにはいかないんでね。</t>
  </si>
  <si>
    <t>同じく父ディープインパクト×母父galileoのスノーフォールが英オークスを16馬身差で圧勝しましたね。金子オーナーがシーヴの19（ショウナンアデイブ）には目もくれず、ディープインパクトの後継馬として買いに来たという都市伝説はあまりにも有名。永之さんの血統予想もこの馬じゃないかと思っていますよ。</t>
  </si>
  <si>
    <t>ドラフト当日にディープ産駒の大型馬で超大物はいないとの噂をききました。この馬530キロなんですよね。わんぱくでもいい、逞しく育ってほしい。全頭デビューは果たしたい。</t>
  </si>
  <si>
    <t>ドラフト段階でゲート試験には受かっていて、2歳戦には定評のある中内田厩舎とのことで選んでみました。父ハーツクライですが、写真をみた限りだとシャープな印象。ガレているわけではないと信じます。早くから活躍しますね、きっと。</t>
  </si>
  <si>
    <t>ウマ娘が好調なサイバーエージェント藤田晋さん落札の高額馬。すしざんまい的な値段かも知れませんが、この時期にこの金額で買った馬が走らないってことがあり得ますかね、いやあり得ない。</t>
  </si>
  <si>
    <t>イケメン感がありますよね、牝馬ですけど。母ヴィルシーナの産駒は全て勝ち上がっていますが、超大物がついに出た感じですね。</t>
  </si>
  <si>
    <t>少し抜けた感じのこの名前、成し遂げた後の第89回ダービー馬マカンマカンって響きがとても馴染むと思います。未勝利で終わっても馴染むんでしょうけど。</t>
  </si>
  <si>
    <t>別に…</t>
    <rPh sb="0" eb="1">
      <t>ベツ</t>
    </rPh>
    <phoneticPr fontId="2"/>
  </si>
  <si>
    <t>netkeibaの掲示板に名前の由来が「Re アドマイヤ」では？とあったのでほぅと思っていたら中庭のある邸宅という意味でした…馬主に関しては色々あるようですが、馬体はものすごく良いらしいし、兄姉も国内外で活躍馬が多いので、友道厩舎のディープ産駒なら万全でしょう。</t>
  </si>
  <si>
    <t>金子馬にこだわらない様にしようと思っていたが、こちらも馬体の評判が良いとのこと。国枝厩舎のディープ牝馬で金子馬ならば完璧！さて豪州系繁殖牝馬にディープインパクトはいかがでしょう。（取ったあとの気づきですが…）</t>
  </si>
  <si>
    <t>RANK10に賛否両論いただいた米国GI馬Yoshidaの弟です。母はディープとあまり会わないのでは。との意見でした。自覚もしていました。でも取りました。そしたらケツを骨折して放牧しました…</t>
  </si>
  <si>
    <t>千代田牧場のディープ産駒！母父Tapitはグランアレグリアと同配合で藤原厩舎は今年のダービートレーナー！うまく絡み合い大成してほしい！</t>
  </si>
  <si>
    <t>Kingman産駒です。同父はダノンジャスティス以来2頭目。NHKMCを勝ったシュネルマイスターはNorthern Farm生産、本場はShadai Farm生産で何処か通づるものが！だが、速攻馬として取ったのはずが調教した後放牧されたようです…</t>
  </si>
  <si>
    <t>母のアドマイヤテンバは元PO馬。ロードカナロア産駒でセレクトセールにて高額取引された馬です。そこそこ早めに出てきそうなコメントですがまだ声が掛からないようです。</t>
  </si>
  <si>
    <t>キズナ産駒を取りたいと思っていました。ノースヒルズの代表が社台ファームからキズナ産駒を得てデビューさせるという逆輸入的なことに期待をしています</t>
  </si>
  <si>
    <t>さてここから3頭が元PO馬産駒で赤本の評判が良かった馬たち。まずはファーストチェアにハービンジャー。ファーストチェアはアドマイヤムーンの半妹です。「ノーザンファームでもけっこう動きがいいから早めに連れてこられそう。すごく迫力があるし……ひょっとしたら!?」</t>
  </si>
  <si>
    <t>ルサビにエピファネイア。エピファネイア産駒はかなり活躍すると思っていますので取りたかったのです！ルサビはディープスカイの全妹。「かなり期待している」「背中をゆったりと使える馬で、馬体には緩さが残っているのに、今年の世代でトップを争うほどいい動きをしています。フットワークも大きく、クラシックも目指せると思います。」</t>
  </si>
  <si>
    <t>最後はエアマグダラにエピファネイア。エアマグダラはエアシェイディ、エアメサイアの全妹。「かなり激しい気性で馴致にてこずったが、乗り出してからは難しいところは見せていない。坂路での動きは素晴らしく、ペースアップをしてもまったくへこたれない。早く山元に入ったのでその後は直接見ていないが、順調との報告を受けている」少し微妙なコメントでしたね…。サンデーサイレンスの4×2はさて。</t>
  </si>
  <si>
    <t>説明不要のPOG人気馬。半兄リアルスティール越えの活躍を！</t>
  </si>
  <si>
    <t>母は未勝利馬ながら、本馬の全姉にショウナンパンドラがいる血統。母の産駒は、どれも素質はある一方、怪我等が多いのが難点だった。そこさえ上手く避けて行ければ、改めてこの良血が活きそうだ。シルクの一次申込で満口にならなかった経緯もあり、予想を上回る活躍を期待している。</t>
  </si>
  <si>
    <t>全兄サトノマッスル（中央0-0-1-4）、全兄カイザーバローズ（2-0-0-1）から牝馬に変わってどうか。父ディープ×母父stormcatのニックスでディープらしい芝で切れる脚がある牝馬の模様。距離は長めの方が良いとの事でクラシック路線での活躍を期待している。</t>
  </si>
  <si>
    <t>母は米G1馬で父ディープ×A.Pindy系、全兄にハートレーと文句なしの血統馬。ハートレー以来の父ディープ産駒。個人馬主で情報が薄い点と牡馬の国枝厩舎という点は若干気になるところ。距離はマイル前後でデビューは秋頃の予定。</t>
  </si>
  <si>
    <t>母は未勝利で兄リンカーンとヴィクトリーを持つ血統馬。本場の半兄アリストテレスでさらに有名になった。全姉カタリーナが未勝利を脱出できていないのが心配の種。母系が晩成傾向にあるようだが、兄より早期デビュー予定なので、早めの勝ち上がりから軌道に乗ってほしい。</t>
  </si>
  <si>
    <t>母はディープ産の未勝利馬。全兄が新馬勝ちのグラティトゥー。兄の影響かその直後に行われた北海道サマーセールで牝馬最高額で落札された本馬。足元の熱感が引かないことから、調整が遅れている。父エピファ×牝×杉山厩舎は期待しないわけにはいかない。</t>
  </si>
  <si>
    <t>母はカナダ年度代表馬で生涯成績24戦10勝。ここ3年連続ロードカナロアを配合しており、本馬はその初仔。安田父＆ロードカナロアは1200ｍの印象があるが、母系からは1200ｍを想像できない。気性的にも難はないようなので、父譲りのスピードを存分に生かしてほしい。</t>
  </si>
  <si>
    <t>母は、国内G1２勝馬。2016年のJRA賞最優秀4歳牝馬。本馬の半兄オーソクレース。
幼少期に健康状態に不安があったようで、キャロットの１次募集が見送れた経緯がある。
その後一転、二次募集が実施され即繁殖牝馬入りは逃れた。現在は成長を促している
段階で早くて年内デビュー、場合によっては年明けまでずれ込む可能性もある。</t>
  </si>
  <si>
    <t>母は未出走馬で叔父にシャフリヤールとアルアインを持つ本馬の血統。母父ディープなため、切れるモーリス産駒を期待して指名。馬体重が420㎏前後のため、夏の休養を挟んで秋は450㎏まで成長してほしい。本質的には短距離向きのスピードタイプと予想している。</t>
  </si>
  <si>
    <t>母は北米で活躍し2008年エクリプス賞最優秀3歳牝馬に輝いた大物だが、父ディープを中心とした兄弟が現状高い期待ほど活躍していない。また、兄弟が父ディープでもダート馬になっていることから、父がドゥラメンテに変わり将来的にはバリバリのダート馬になるだろうと予想している。</t>
  </si>
  <si>
    <t>シャフリヤールがダービーに出走した時点でドラフト１位は決めていました。この母は自分に皐月賞とダービーを両方プレゼントしてくれたまさに名牝。
シャフリヤール　：　ダービー１着　：弟ドラフト１位
サトノレイナス　：　ダービー５着　：妹ドラフト５位　偶然とは恐ろしい・・</t>
  </si>
  <si>
    <t>この血統を生涯とり続けることを誓います・・・</t>
  </si>
  <si>
    <t>今回のPOGは今までで一番、自分に関連のあった馬をとってますね。。ドラフト時も皆さまと被らな過ぎて常に不安と戦っていました。今はネタ馬になってしまったマカヒキの栄光を君が取り戻せ。</t>
  </si>
  <si>
    <t>過去POに関係ないところから１頭。密かにかなり期待していますが、１歳時に骨折してた模様。カムバック賞は対象外か・・・</t>
  </si>
  <si>
    <t>バラダセールも素晴らしい牝馬だと思っています。あとはジャスタウェイがどうでるか。</t>
  </si>
  <si>
    <t>今年は金子さんの馬をかなり取ってみました。名前もカッコ良い</t>
  </si>
  <si>
    <t>ピラミマ産駒何頭かとってましたが、スワーブリチャードが取れてなくてから、拗ねて選んでませんでしたがここで復活してみました。カナロア産駒の巻き返しにも期待したい。</t>
  </si>
  <si>
    <t>今年の新種牡馬から１頭とりたく、相当迷った末にこちらに。ドレフォンはスタート良い感じで勝ってるようなので期待。</t>
  </si>
  <si>
    <t>ブチコが２回も続かないとは思いつつも、金子さんの相馬眼に期待して。初戦はイマイチな結果でしたが、見切りをつけるのはまだまだ早い。</t>
  </si>
  <si>
    <t>まさかのドラフト１０位固定にしていた馬が重複するとは・・・なので準備していなかったため、今年期待の金子馬＋カナロアであったこちらを。</t>
  </si>
  <si>
    <t>青鹿毛のかっこいい馬体で、バランスがいいと高評価。凄いイケメンではないが、なぜか凄くモテる。そんな魅力的でミステリアスな王子様！【ダービー馬】というキラーアビリティを開花させて、ダービーの舞台で無双になる！！ダービー制覇を予約済み♪</t>
  </si>
  <si>
    <t>音無調教師の評価が抜群に良い。今まで手がけたディープ産駒の中で最高レベルの馬！これだけ言ってて走らない訳はないでしょ。当然クラシックの舞台で主役を張れる1頭！2歳戦から暴れ回って、馬王に俺はなる！！</t>
  </si>
  <si>
    <t>社台ファームでお嬢様を見つけました。国枝厩舎のディープ牝馬ならエリートコースでG1制覇が義務と言っていい。国枝調教師から一気にキューブを3つ貰ったとか貰わなかったとかの逸材！播磨BokuzoUのリーダーは牝馬G1全部勝つ！！</t>
  </si>
  <si>
    <t>ある日、急にスカウターに反応が！な、なんだこの数値は… 調査すると時計もさることながら、すごい馬体をしてるなぁと思ったので、すぐにキューブを渡しに行きました。播磨BokuzoUの元気印は早いデビューから2歳女王を目指す！</t>
  </si>
  <si>
    <t>G1レーシングで1,2を争う期待馬らしい。調教も順調で早いデビューから2歳重賞をいくつか勝てそう。筋肉ムキムキでスピードもありそうな好馬体。スピードの秘訣を聞いたら、飼葉の上にケチャップしぼって「パワー！！」と言ってました。</t>
  </si>
  <si>
    <t>牧場の評価が高く、坂路でも楽に早い時計が出ているとのこと。これは走るよ的なコメントが出ていたので、キューブ獲得です！播磨BokuzoUの天然娘は栗毛美人。いつも天然キャラなのに衝撃的な走りをするギャップ萌え。オークス狙う！</t>
  </si>
  <si>
    <t>「ついに出てきた。歩かせるとバネの塊」こんな池江調教師の言葉が並ぶ。一昨年も全兄が池江親コンビだったが活躍できず。それを踏まえての力強いコメントなら信じることにした。池江親コンビのダービー挑戦を陰ながら応援します！</t>
  </si>
  <si>
    <t>「運動神経抜群でセンスの塊」これはもうキューブ2つレベルの高評価！大好きなコメントです。播磨BokuzoUの天才肌も栗毛美人。美人すぎる走り高跳び選手って感じのイメージ。栗毛美人ユニットでオークス狙う！</t>
  </si>
  <si>
    <t>欲張ってディープ産駒をもう1頭。少しデビューは遅いかもしれないが、杉山調教師の手腕に期待。兄がベルモントS勝ちというエリートで、成績優秀な優等生のイメージ。堅実に稼いで年明けの重賞を勝って皐月賞を狙う！</t>
  </si>
  <si>
    <t>シルバーステート産駒の孫も気になるが、こちらも牧場での評価が高い。念願の重賞制覇を目指し、生まれた時にキューブを贈呈。播磨BokuzoUの努力家は名家の血筋。磨けば光るダイヤモンドの原石がクラシックに殴り込み！</t>
  </si>
  <si>
    <t>この馬に関しては、言うことはないと思います。姉ソウルスターリング同様、オークスをとってもらいたい。ゲート試験も合格して札幌あたりからのデビューで無敗で行ってもらいたい。</t>
  </si>
  <si>
    <t>父がディープインパクトに変わり、兄よりも距離は融通が利くのではないのでは・・・。兄同様、２歳戦に強い中内田厩舎で阪神JFを狙ってもらいたい。</t>
  </si>
  <si>
    <t>すでに入厩済みで６月から始動との情報もあり。フランケルに母父ディープと言う血統も魅力的。</t>
  </si>
  <si>
    <t>中距離をメインに頑張って欲しい馬。そろそろキズナ産駒にGⅠを取らせてあげたい。</t>
  </si>
  <si>
    <t>バリバリの欧州血統でどこまで、日本の馬場に適性があるか難しいところではあるが、ここは一か八かで狙ってみた。</t>
  </si>
  <si>
    <t>情報が少し少ないが、ラブリーデイの全弟であり中長距離路線で頑張ってもらいたい。</t>
  </si>
  <si>
    <t>短距離での活躍を期待。早めの始動で重賞の一つをとってもらいたい。</t>
  </si>
  <si>
    <t>長い距離での活躍を期待。矢作厩舎で人気２頭に負けないくらいの活躍を期待。</t>
  </si>
  <si>
    <t>上三頭とも中央勝利があり、ダートでも芝でも勝っており二刀流で頑張ってもらいましょう。</t>
  </si>
  <si>
    <t>秋からの始動ということで、じっくり成長を促してクラシックに乗っていってもらい。</t>
  </si>
  <si>
    <t>今シーズンはディープの実質最終年。色々な媒体で取り上げられ、調教でも動いてたコマンドライン（母コンドコマンド）がどうしても欲しかった😢外れ1位にイスパニダも外れ、ディープ牝馬から青本の評価を鵜呑みにしてこちらを選びました。</t>
  </si>
  <si>
    <t>ディープ牡馬で残ってたこちらを選びました。姉モンファボリは早期デビューでしたし、母系はアメリカの早熟そうな血統なので、クラシック期待です。</t>
  </si>
  <si>
    <t>上位はディープで固めようと思ってたので、毎年好成績の手塚厩舎のこの馬を選択。取った後に調べたら馬体重が400キロ未満とのこと。成長待ちですね。</t>
  </si>
  <si>
    <t>池江厩舎のディープ牡馬が残ってたので選択。個人馬主の馬は情報があまりないので早いのか遅いのかわからず直感です。</t>
  </si>
  <si>
    <t>ディープ4頭取ったので次はロードカナロアから。パワハラキムテツは好きじゃないのですがノーザンのいい馬が入ってるのでしょうがないです。</t>
  </si>
  <si>
    <t>調教が良かったので選びました。アメリカンファラオも牝馬なら芝ダート両方いけるだろうと踏みました。函館2歳でも取ってくれないかと思ってましたが、まさかデビュー戦に府中の1600を選んでくるとは⁈コマンドラインにあっさり負けました。</t>
  </si>
  <si>
    <t>ノーザンホースパークマラソンの商品になる一口馬は当たりが多いらしいです。調教も良さそうでした。安田隆行厩舎ということは短距離路線ですね。</t>
  </si>
  <si>
    <t>調教が良くデビューが早そうなので指名。母リトルゲルダは新潟1000直得意なスピード馬だったイメージがあるのでスピード命の馬に育って欲しいです。</t>
  </si>
  <si>
    <t>プリーズアップセールのニュースを見た時に父ディーマジェスティなんだと記憶してた馬が、関東のトップステーブル手塚厩舎で、しかもデビューが早そうだということで指名。</t>
  </si>
  <si>
    <t>兄リッケンバッカーはなかなか勝てませんでしたが、未勝利を勝つと重賞2着、NHKマイルを4着と頑張ってくれました。父がドレフォンに変わって牝馬に出たのはいいんじゃないかと思います。</t>
  </si>
  <si>
    <t>今年も友道×金子タッグ狙いで指名しました。半兄は去年も1位で指名し抽選で外れてしまいましたが、今年は抽選で獲得できました。それに加え今年はダービー連覇中の福永Jでデビュー予定とのことで鬼に金棒。ワグネリアンと同じ友道×金子×福永で再びあの時の再現を期待。</t>
  </si>
  <si>
    <t>この血統で国枝厩舎ってことで絶対デビューは遅いと思うが、デビューしたら最後方から全頭ごぼう抜きするような勢いでダービーまで駆け抜けて、師に初のダービーの栄冠をもたらしてくれ。</t>
  </si>
  <si>
    <t>お馴染みの血統。新馬戦にべらぼうに強い血統だし、今シーズン初勝利はいただいたと思ったら2着…。能力はあるけど気性が悪くて真面目に走らないとのこと。この先破天荒な強さみせてくれないかなー</t>
  </si>
  <si>
    <t>母はドゥラメンテの全姉だし、血統表にはすごい馬がずらりの良血馬。でもそういう場合って走らない場合の方が多いよなーと毎回思うけど指名してしまう。今回は指名して良かったと言わせておくれ。</t>
  </si>
  <si>
    <t>母パララサルーはわずか6戦4勝で底を見せぬまま屈腱炎で引退。待望の初仔であるこの馬に母の無念を晴らしてほしい。</t>
  </si>
  <si>
    <t>兄や姉にそこそこの活躍馬はいるけど、母の実績にしてはいまいち弾け切れていない印象。でもここで初めてのハーツクライ産駒、安心安全の友道×金子タッグでいよいよ大爆発の活躍に期待。</t>
  </si>
  <si>
    <t>7/11の新馬戦で我が軍の先陣を切ってデビューし堂々の4着…。微妙だった調教通りの走りでこの先心配…。やっぱ調教って大事。</t>
  </si>
  <si>
    <t>すっごくロマンの感じる父と母の仔なので大物に育ってほしい。でも絶対晩成そうな血統に感じるのでチョー不安。</t>
  </si>
  <si>
    <t>思い入れがあるリオンリオンと厩舎、馬主が一緒という単純な理由で指名してみました。情報もほとんどないし思い入れだけで指名しちゃ無謀ですね。</t>
  </si>
  <si>
    <t>漢は黙ってマイネヌーヴェルの孫。</t>
  </si>
  <si>
    <t>サトノフウジン、クライミングリリーと過去指名馬なのもあり、かつ共に勝利をおさめてる点からも本馬を選択。晩成型なのかもしれないが、早めの仕上りのようなコメントもあり、1位指名しました。</t>
  </si>
  <si>
    <t>リアアメリアの妹、ここも早めのスタートが可能とのこと。今回は全般仕上りの早さも重視しました。キチクポイント高いので悩みましたが、牝馬で上位指名。</t>
  </si>
  <si>
    <t>ハープスター産駒、牡馬は初で未知数なとこもありますが、母親の活躍から期待。衝撃のデビューをまってます。</t>
  </si>
  <si>
    <t>ウインマリリンを過去指名。本馬は遅生まれのとこもありますが、キチク的にも低めで指名できるので選びました。</t>
  </si>
  <si>
    <t>仕上がりの速さから選択。新馬を勝ってくれて、マイルも行けそうとのコメント。期待してます。</t>
  </si>
  <si>
    <t>今年は木村厩舎が多くなりました。ディープから選択。名前はフランスの詩人から、、なぜ、ゴロがいいからか、、良いですね。とりますね、クラシック。</t>
  </si>
  <si>
    <t>桜花賞馬マルセリーナの仔、兄弟勝ち上がりかつ仕上がり早いこともあり指名。なんとなくマルセリーナ好きな馬でもあったので、ドラフト指名できて良かったです。</t>
  </si>
  <si>
    <t>この辺からは感性で選んでる感じですね。赤本からコメント参考に選んだ、はず。期待してます!</t>
  </si>
  <si>
    <t>こちらも桜花賞馬の仔、十分素質があるようで、重賞馬になってほしいものです。</t>
  </si>
  <si>
    <t>リオンディーズ産駒、シーザリオの受継がれるものはあるのか、ないのか、シーザリオ好きとしては選んでおきたかった。</t>
  </si>
  <si>
    <t>https://db.netkeiba.com/horse/2019100628/</t>
  </si>
  <si>
    <t>https://db.netkeiba.com/horse/2019105514/</t>
  </si>
  <si>
    <t>https://db.netkeiba.com/horse/2019105200/</t>
  </si>
  <si>
    <t>https://db.netkeiba.com/horse/2019104981/</t>
  </si>
  <si>
    <t>https://db.netkeiba.com/horse/2019105498/</t>
  </si>
  <si>
    <t>https://db.netkeiba.com/horse/2019105347/</t>
  </si>
  <si>
    <t>https://db.netkeiba.com/horse/2019105305/</t>
  </si>
  <si>
    <t>https://db.netkeiba.com/horse/2019105276/</t>
  </si>
  <si>
    <t>https://db.netkeiba.com/horse/2019104455/</t>
  </si>
  <si>
    <t>https://db.netkeiba.com/horse/2019104984/</t>
  </si>
  <si>
    <t>https://db.netkeiba.com/horse/2019105069/</t>
  </si>
  <si>
    <t>https://db.netkeiba.com/horse/2019105544/</t>
  </si>
  <si>
    <t>https://db.netkeiba.com/horse/2019105044/</t>
  </si>
  <si>
    <t>https://db.netkeiba.com/horse/2019105169/</t>
  </si>
  <si>
    <t>https://db.netkeiba.com/horse/2019105236/</t>
  </si>
  <si>
    <t>https://db.netkeiba.com/horse/2019104557/</t>
  </si>
  <si>
    <t>https://db.netkeiba.com/horse/2019105532/</t>
  </si>
  <si>
    <t>https://db.netkeiba.com/horse/2019105256/</t>
  </si>
  <si>
    <t>https://db.netkeiba.com/horse/2019105531/</t>
  </si>
  <si>
    <t>https://db.netkeiba.com/horse/2019105084/</t>
  </si>
  <si>
    <t>https://db.netkeiba.com/horse/2019100668/</t>
  </si>
  <si>
    <t>https://db.netkeiba.com/horse/2019105207/</t>
  </si>
  <si>
    <t>https://db.netkeiba.com/horse/2019105239/</t>
  </si>
  <si>
    <t>https://db.netkeiba.com/horse/2019105228/</t>
  </si>
  <si>
    <t>https://db.netkeiba.com/horse/2019104629/</t>
  </si>
  <si>
    <t>https://db.netkeiba.com/horse/2019106357/</t>
  </si>
  <si>
    <t>https://db.netkeiba.com/horse/2019105462/</t>
  </si>
  <si>
    <t>https://db.netkeiba.com/horse/2019104896/</t>
  </si>
  <si>
    <t>https://db.netkeiba.com/horse/2019105094/</t>
  </si>
  <si>
    <t>https://db.netkeiba.com/horse/2019105088/</t>
  </si>
  <si>
    <t>https://db.netkeiba.com/horse/2019105290/</t>
  </si>
  <si>
    <t>https://db.netkeiba.com/horse/2019105548/</t>
  </si>
  <si>
    <t>https://db.netkeiba.com/horse/2019106748/</t>
  </si>
  <si>
    <t>https://db.netkeiba.com/horse/2019110021/</t>
  </si>
  <si>
    <t>https://db.netkeiba.com/horse/2019101612/</t>
  </si>
  <si>
    <t>https://db.netkeiba.com/horse/2019105817/</t>
  </si>
  <si>
    <t>https://db.netkeiba.com/horse/2019104715/</t>
  </si>
  <si>
    <t>https://db.netkeiba.com/horse/2019100215/</t>
  </si>
  <si>
    <t>https://db.netkeiba.com/horse/2019105277/</t>
  </si>
  <si>
    <t>https://db.netkeiba.com/horse/2019105477/</t>
  </si>
  <si>
    <t>https://db.netkeiba.com/horse/2019105357/</t>
  </si>
  <si>
    <t>https://db.netkeiba.com/horse/2019106329/</t>
  </si>
  <si>
    <t>https://db.netkeiba.com/horse/2019110077/</t>
  </si>
  <si>
    <t>https://db.netkeiba.com/horse/2019105041/</t>
  </si>
  <si>
    <t>https://db.netkeiba.com/horse/2019104899/</t>
  </si>
  <si>
    <t>https://db.netkeiba.com/horse/2019101002/</t>
  </si>
  <si>
    <t>https://db.netkeiba.com/horse/2019102496/</t>
  </si>
  <si>
    <t>https://db.netkeiba.com/horse/2019104666/</t>
  </si>
  <si>
    <t>https://db.netkeiba.com/horse/2019105490/</t>
  </si>
  <si>
    <t>https://db.netkeiba.com/horse/2019106918/</t>
  </si>
  <si>
    <t>https://db.netkeiba.com/horse/2019101629/</t>
  </si>
  <si>
    <t>https://db.netkeiba.com/horse/2019105076/</t>
  </si>
  <si>
    <t>https://db.netkeiba.com/horse/2019105647/</t>
  </si>
  <si>
    <t>https://db.netkeiba.com/horse/2019106193/</t>
  </si>
  <si>
    <t>https://db.netkeiba.com/horse/2019105447/</t>
  </si>
  <si>
    <t>https://db.netkeiba.com/horse/2019105252/</t>
  </si>
  <si>
    <t>https://db.netkeiba.com/horse/2019105400/</t>
  </si>
  <si>
    <t>https://db.netkeiba.com/horse/2019105322/</t>
  </si>
  <si>
    <t>https://db.netkeiba.com/horse/2019105249/</t>
  </si>
  <si>
    <t>https://db.netkeiba.com/horse/2019101167/</t>
  </si>
  <si>
    <t>https://db.netkeiba.com/horse/2019105495/</t>
  </si>
  <si>
    <t>https://db.netkeiba.com/horse/2019105339/</t>
  </si>
  <si>
    <t>https://db.netkeiba.com/horse/2019105483/</t>
  </si>
  <si>
    <t>https://db.netkeiba.com/horse/2019106937/</t>
  </si>
  <si>
    <t>https://db.netkeiba.com/horse/2019105240/</t>
  </si>
  <si>
    <t>https://db.netkeiba.com/horse/2019105394/</t>
  </si>
  <si>
    <t>https://db.netkeiba.com/horse/2019105521/</t>
  </si>
  <si>
    <t>https://db.netkeiba.com/horse/2019106347/</t>
  </si>
  <si>
    <t>https://db.netkeiba.com/horse/2019104705/</t>
  </si>
  <si>
    <t>https://db.netkeiba.com/horse/2019104493/</t>
  </si>
  <si>
    <t>https://db.netkeiba.com/horse/2019104074/</t>
  </si>
  <si>
    <t>https://db.netkeiba.com/horse/2019106382/</t>
  </si>
  <si>
    <t>https://db.netkeiba.com/horse/2019104538/</t>
  </si>
  <si>
    <t>https://db.netkeiba.com/horse/2019105346/</t>
  </si>
  <si>
    <t>https://db.netkeiba.com/horse/2019105062/</t>
  </si>
  <si>
    <t>https://db.netkeiba.com/horse/2019110002/</t>
  </si>
  <si>
    <t>https://db.netkeiba.com/horse/2019105080/</t>
  </si>
  <si>
    <t>https://db.netkeiba.com/horse/2019110001/</t>
  </si>
  <si>
    <t>https://db.netkeiba.com/horse/2019104761/</t>
  </si>
  <si>
    <t>https://db.netkeiba.com/horse/2019105065/</t>
  </si>
  <si>
    <t>https://db.netkeiba.com/horse/2019104935/</t>
  </si>
  <si>
    <t>https://db.netkeiba.com/horse/2019101193/</t>
  </si>
  <si>
    <t>https://db.netkeiba.com/horse/2019103152/</t>
  </si>
  <si>
    <t>https://db.netkeiba.com/horse/2019107019/</t>
  </si>
  <si>
    <t>https://db.netkeiba.com/horse/2019103659/</t>
  </si>
  <si>
    <t>https://db.netkeiba.com/horse/2019105415/</t>
  </si>
  <si>
    <t>https://db.netkeiba.com/horse/2019105444/</t>
  </si>
  <si>
    <t>https://db.netkeiba.com/horse/2019105085/</t>
  </si>
  <si>
    <t>https://db.netkeiba.com/horse/2019105315/</t>
  </si>
  <si>
    <t>https://db.netkeiba.com/horse/2019105446/</t>
  </si>
  <si>
    <t>https://db.netkeiba.com/horse/2019105376/</t>
  </si>
  <si>
    <t>https://db.netkeiba.com/horse/2019104500/</t>
  </si>
  <si>
    <t>https://db.netkeiba.com/horse/2019105972/</t>
  </si>
  <si>
    <t>https://db.netkeiba.com/horse/2019105196/</t>
  </si>
  <si>
    <t>https://db.netkeiba.com/horse/2019105126/</t>
  </si>
  <si>
    <t>https://db.netkeiba.com/horse/2019105298/</t>
  </si>
  <si>
    <t>https://db.netkeiba.com/horse/2019105384/</t>
  </si>
  <si>
    <t>https://db.netkeiba.com/horse/2019104871/</t>
  </si>
  <si>
    <t>https://db.netkeiba.com/horse/2019101618/</t>
  </si>
  <si>
    <t>https://db.netkeiba.com/horse/2019105508/</t>
  </si>
  <si>
    <t>https://db.netkeiba.com/horse/2019110065/</t>
  </si>
  <si>
    <t>https://db.netkeiba.com/horse/2019105279/</t>
  </si>
  <si>
    <t>https://db.netkeiba.com/horse/2019104498/</t>
  </si>
  <si>
    <t>https://db.netkeiba.com/horse/2019102293/</t>
  </si>
  <si>
    <t>https://db.netkeiba.com/horse/2019105849/</t>
  </si>
  <si>
    <t>https://db.netkeiba.com/horse/2019106933</t>
  </si>
  <si>
    <t>https://db.netkeiba.com/horse/2019105414/</t>
  </si>
  <si>
    <t>https://db.netkeiba.com/horse/2019105302/</t>
  </si>
  <si>
    <t>https://db.netkeiba.com/horse/2019105431/</t>
  </si>
  <si>
    <t>https://db.netkeiba.com/horse/2019104482/</t>
  </si>
  <si>
    <t>https://db.netkeiba.com/horse/2019105215/</t>
  </si>
  <si>
    <t>https://db.netkeiba.com/horse/2019105253/</t>
  </si>
  <si>
    <t>https://db.netkeiba.com/horse/2019105257/</t>
  </si>
  <si>
    <t>https://db.netkeiba.com/horse/2019105546/</t>
  </si>
  <si>
    <t>https://db.netkeiba.com/horse/2019100790/</t>
  </si>
  <si>
    <t>https://db.netkeiba.com/horse/2019104732/</t>
  </si>
  <si>
    <t>https://db.netkeiba.com/horse/2019105511/</t>
  </si>
  <si>
    <t>https://db.netkeiba.com/horse/2019105336/</t>
  </si>
  <si>
    <t>https://db.netkeiba.com/horse/2019100209/</t>
  </si>
  <si>
    <t>https://db.netkeiba.com/horse/2019104451/</t>
  </si>
  <si>
    <t>https://db.netkeiba.com/horse/2019105103/</t>
  </si>
  <si>
    <t>https://db.netkeiba.com/horse/2019104918/</t>
  </si>
  <si>
    <t>https://db.netkeiba.com/horse/2019105285/</t>
  </si>
  <si>
    <t>https://db.netkeiba.com/horse/2019104767/</t>
  </si>
  <si>
    <t>https://db.netkeiba.com/horse/2019105560/</t>
  </si>
  <si>
    <t>https://db.netkeiba.com/horse/2019105194/</t>
    <phoneticPr fontId="3"/>
  </si>
  <si>
    <t>https://db.netkeiba.com/horse/2019105938/</t>
    <phoneticPr fontId="3"/>
  </si>
  <si>
    <t>https://db.netkeiba.com/horse/2019103034/</t>
    <phoneticPr fontId="3"/>
  </si>
  <si>
    <t>https://db.netkeiba.com/horse/2019105155/</t>
    <phoneticPr fontId="3"/>
  </si>
  <si>
    <t>https://db.netkeiba.com/horse/2019104462/</t>
    <phoneticPr fontId="3"/>
  </si>
  <si>
    <t>2022-2023</t>
    <phoneticPr fontId="3"/>
  </si>
  <si>
    <t>ＯＫ牧場</t>
    <rPh sb="2" eb="4">
      <t>ボクジョウ</t>
    </rPh>
    <phoneticPr fontId="2"/>
  </si>
  <si>
    <t>エゾダイモン</t>
  </si>
  <si>
    <t>ラヴェル</t>
  </si>
  <si>
    <t>ドウフォルス</t>
  </si>
  <si>
    <t>ブラストウェーブ</t>
  </si>
  <si>
    <t>ベルシャンブル</t>
  </si>
  <si>
    <t>シャンディエン</t>
  </si>
  <si>
    <t>ノイアーターク</t>
  </si>
  <si>
    <t>セ</t>
  </si>
  <si>
    <t>ルガル</t>
  </si>
  <si>
    <t>ジャスティンダンク</t>
  </si>
  <si>
    <t>ジラルデ</t>
  </si>
  <si>
    <t>柏倉牧場</t>
    <rPh sb="0" eb="2">
      <t>カシワクラ</t>
    </rPh>
    <rPh sb="2" eb="4">
      <t>ボクジョウ</t>
    </rPh>
    <phoneticPr fontId="2"/>
  </si>
  <si>
    <t>アオラキ</t>
  </si>
  <si>
    <t>テンペスト</t>
  </si>
  <si>
    <t>シリンガバルガリス</t>
  </si>
  <si>
    <t>インタクト</t>
  </si>
  <si>
    <t>リベイラパレス</t>
  </si>
  <si>
    <t>フリームファクシ</t>
  </si>
  <si>
    <t>コスタレイ</t>
  </si>
  <si>
    <t>ウォーターハウス</t>
  </si>
  <si>
    <t>ルクルス</t>
  </si>
  <si>
    <t>サスツルギ</t>
  </si>
  <si>
    <t>ディンディンドン</t>
  </si>
  <si>
    <t>パルピターレ</t>
  </si>
  <si>
    <t>オールザタイム</t>
  </si>
  <si>
    <t>アースクロニクル</t>
  </si>
  <si>
    <t>フレーヴァード</t>
  </si>
  <si>
    <t>クファシル</t>
  </si>
  <si>
    <t>アイベラ</t>
  </si>
  <si>
    <t>オクタグラム</t>
  </si>
  <si>
    <t>ランフリーバンクス</t>
  </si>
  <si>
    <t>キタサンダムール</t>
  </si>
  <si>
    <t>健太郎牧場</t>
    <rPh sb="0" eb="5">
      <t>ケンタロウボクジョウ</t>
    </rPh>
    <phoneticPr fontId="2"/>
  </si>
  <si>
    <t>ダノンザタイガー</t>
  </si>
  <si>
    <t>ピヌスアモリス</t>
  </si>
  <si>
    <t>アスパルディーコ</t>
  </si>
  <si>
    <t>エルダーサイン</t>
  </si>
  <si>
    <t>ノットファウンド</t>
  </si>
  <si>
    <t>スティーロポリス</t>
  </si>
  <si>
    <t>ダノンタッチダウン</t>
  </si>
  <si>
    <t>ホペロア</t>
  </si>
  <si>
    <t>バロッサヴァレー</t>
  </si>
  <si>
    <t>アップトゥミー</t>
  </si>
  <si>
    <t>小金牧場</t>
    <rPh sb="0" eb="2">
      <t>コガネ</t>
    </rPh>
    <rPh sb="2" eb="4">
      <t>ボクジョウ</t>
    </rPh>
    <phoneticPr fontId="2"/>
  </si>
  <si>
    <t>オープンファイア</t>
  </si>
  <si>
    <t>シュバルツガイスト</t>
  </si>
  <si>
    <t>ヤングローゼス</t>
  </si>
  <si>
    <t>リプレゼント</t>
  </si>
  <si>
    <t>レッドマジック</t>
  </si>
  <si>
    <t>アルメリア</t>
  </si>
  <si>
    <t>マテンロウウェイ</t>
  </si>
  <si>
    <t>サトノグランツ</t>
  </si>
  <si>
    <t>エナジーチャイム</t>
  </si>
  <si>
    <t>グランサバナ</t>
  </si>
  <si>
    <t>スワッグチェーン</t>
  </si>
  <si>
    <t>シャザーン</t>
  </si>
  <si>
    <t>リバティアイランド</t>
  </si>
  <si>
    <t>スティルディマーレ</t>
  </si>
  <si>
    <t>セレスティアリティ</t>
  </si>
  <si>
    <t>カズボニファシオ</t>
  </si>
  <si>
    <t>ハレアカラフラ</t>
  </si>
  <si>
    <t>ウインフィエルテ</t>
  </si>
  <si>
    <t>エルフサイエン</t>
  </si>
  <si>
    <t>ソアラ</t>
  </si>
  <si>
    <t>高橋牧場</t>
    <rPh sb="0" eb="2">
      <t>タカハシ</t>
    </rPh>
    <rPh sb="2" eb="4">
      <t>ボクジョウ</t>
    </rPh>
    <phoneticPr fontId="2"/>
  </si>
  <si>
    <t>ディオファントス</t>
  </si>
  <si>
    <t>レッドマグナス</t>
  </si>
  <si>
    <t>チャーチモード</t>
  </si>
  <si>
    <t>ウンブライル</t>
  </si>
  <si>
    <t>エルチェリーナ</t>
  </si>
  <si>
    <t>アイスグリーン</t>
  </si>
  <si>
    <t>ルクスグローリア</t>
  </si>
  <si>
    <t>フラミニア</t>
  </si>
  <si>
    <t>シャルラハロート</t>
  </si>
  <si>
    <t>ドゥヴァンスマン</t>
  </si>
  <si>
    <t>寺本牧場</t>
    <rPh sb="0" eb="4">
      <t>テラモトボクジョウ</t>
    </rPh>
    <phoneticPr fontId="2"/>
  </si>
  <si>
    <t>バトルハーデン</t>
  </si>
  <si>
    <t>ジャスティンボルト</t>
  </si>
  <si>
    <t>コンエネルジア</t>
  </si>
  <si>
    <t>アンティーゾ</t>
  </si>
  <si>
    <t>ヴォレトンクール</t>
  </si>
  <si>
    <t>エリカボニータ</t>
  </si>
  <si>
    <t>スカイロケット</t>
  </si>
  <si>
    <t>アイノセンシ</t>
  </si>
  <si>
    <t>レーヴスレアリーズ</t>
  </si>
  <si>
    <t>ショウナンハクウン</t>
  </si>
  <si>
    <t>レヴォルタード</t>
  </si>
  <si>
    <t>スイープアワーズ</t>
  </si>
  <si>
    <t>グラングスト</t>
  </si>
  <si>
    <t>ダストテイル</t>
  </si>
  <si>
    <t>メイクアスナッチ</t>
  </si>
  <si>
    <t>スキルヴィング</t>
  </si>
  <si>
    <t>シュタイナー</t>
  </si>
  <si>
    <t>フォトンブルー</t>
  </si>
  <si>
    <t>ヒシタイカン</t>
  </si>
  <si>
    <t>ファンタジスタ</t>
  </si>
  <si>
    <t>ナヴォーナ</t>
  </si>
  <si>
    <t>メリオルヴィータ</t>
  </si>
  <si>
    <t>ドナウパール</t>
  </si>
  <si>
    <t>ノッキングポイント</t>
  </si>
  <si>
    <t>ダノントルネード</t>
  </si>
  <si>
    <t>ビューティーワン</t>
  </si>
  <si>
    <t>アッシュフォード</t>
  </si>
  <si>
    <t>ビップクロエ</t>
  </si>
  <si>
    <t>サクラトップクリス</t>
  </si>
  <si>
    <t>エンペラーワケア</t>
  </si>
  <si>
    <t>ルモンドブリエ</t>
  </si>
  <si>
    <t>チャンスザローゼス</t>
  </si>
  <si>
    <t>ライツオブキングス</t>
  </si>
  <si>
    <t>デューデット</t>
  </si>
  <si>
    <t>アヘッド</t>
  </si>
  <si>
    <t>ヴィンセドリス</t>
  </si>
  <si>
    <t>ミスティックロア</t>
  </si>
  <si>
    <t>ダノンジュリアス</t>
  </si>
  <si>
    <t>エメイヴェイモン</t>
  </si>
  <si>
    <t>マテンロウプラウド</t>
  </si>
  <si>
    <t>永之牧場</t>
    <rPh sb="0" eb="4">
      <t>ヒサユキボクジョウ</t>
    </rPh>
    <phoneticPr fontId="2"/>
  </si>
  <si>
    <t>ネアセリーニ</t>
  </si>
  <si>
    <t>グランヴィノス</t>
  </si>
  <si>
    <t>プレドミナル</t>
  </si>
  <si>
    <t>ミッキーキャンバス</t>
  </si>
  <si>
    <t>ペースセッティング</t>
  </si>
  <si>
    <t>マローディープ</t>
  </si>
  <si>
    <t>ブレイディヴェーグ</t>
  </si>
  <si>
    <t>グラニットピーク</t>
  </si>
  <si>
    <t>コナコースト</t>
  </si>
  <si>
    <t>ダルエスサラーム</t>
  </si>
  <si>
    <t>マキシ</t>
  </si>
  <si>
    <t>ナイトキャッスル</t>
  </si>
  <si>
    <t>アヴニールドブリエ</t>
  </si>
  <si>
    <t>ガルヴァナイズ</t>
  </si>
  <si>
    <t>リアリーホット</t>
  </si>
  <si>
    <t>トゥーテイルズ</t>
  </si>
  <si>
    <t>デインバランス</t>
  </si>
  <si>
    <t>ナゲットモンスター</t>
  </si>
  <si>
    <t>ジャスティンレオン</t>
  </si>
  <si>
    <t>スーパーアグリ</t>
  </si>
  <si>
    <t>フェイト</t>
  </si>
  <si>
    <t>タスティエーラ</t>
  </si>
  <si>
    <t>ダイヤモンドハンズ</t>
  </si>
  <si>
    <t>ポルトロッソ</t>
  </si>
  <si>
    <t>トラミナー</t>
  </si>
  <si>
    <t>ユハンヌス</t>
  </si>
  <si>
    <t>ティニア</t>
  </si>
  <si>
    <t>ゴーマックス</t>
  </si>
  <si>
    <t>マイネルエンペラー</t>
  </si>
  <si>
    <t>ヴァイルマティ</t>
  </si>
  <si>
    <t>武幸四郎</t>
    <rPh sb="0" eb="4">
      <t>タケコウシロウ</t>
    </rPh>
    <phoneticPr fontId="2"/>
  </si>
  <si>
    <t>友道康夫</t>
    <rPh sb="0" eb="4">
      <t>トモミチヤスオ</t>
    </rPh>
    <phoneticPr fontId="2"/>
  </si>
  <si>
    <t>中内田充正</t>
    <rPh sb="0" eb="3">
      <t>ナカウチダ</t>
    </rPh>
    <rPh sb="3" eb="5">
      <t>ミツマサ</t>
    </rPh>
    <phoneticPr fontId="2"/>
  </si>
  <si>
    <t>林徹</t>
    <rPh sb="0" eb="1">
      <t>ハヤシ</t>
    </rPh>
    <rPh sb="1" eb="2">
      <t>トオル</t>
    </rPh>
    <phoneticPr fontId="2"/>
  </si>
  <si>
    <t>安田隆行</t>
    <rPh sb="0" eb="4">
      <t>ヤスダタカユキ</t>
    </rPh>
    <phoneticPr fontId="2"/>
  </si>
  <si>
    <t>杉山晴紀</t>
    <rPh sb="0" eb="4">
      <t>スギヤマハルキ</t>
    </rPh>
    <phoneticPr fontId="2"/>
  </si>
  <si>
    <t>宮田敬介</t>
    <rPh sb="0" eb="2">
      <t>ミヤタ</t>
    </rPh>
    <rPh sb="2" eb="4">
      <t>ケイスケ</t>
    </rPh>
    <phoneticPr fontId="2"/>
  </si>
  <si>
    <t>飯田祐史</t>
    <rPh sb="0" eb="4">
      <t>イイダユウジ</t>
    </rPh>
    <phoneticPr fontId="2"/>
  </si>
  <si>
    <t>田村康仁</t>
    <rPh sb="0" eb="4">
      <t>タムラヤスヒト</t>
    </rPh>
    <phoneticPr fontId="2"/>
  </si>
  <si>
    <t>須貝尚介</t>
    <rPh sb="0" eb="4">
      <t>スガイナオスケ</t>
    </rPh>
    <phoneticPr fontId="2"/>
  </si>
  <si>
    <t>斉藤崇史</t>
    <rPh sb="0" eb="2">
      <t>サイトウ</t>
    </rPh>
    <rPh sb="2" eb="3">
      <t>タカシ</t>
    </rPh>
    <rPh sb="3" eb="4">
      <t>フミ</t>
    </rPh>
    <phoneticPr fontId="2"/>
  </si>
  <si>
    <t>田中博康</t>
    <rPh sb="0" eb="4">
      <t>タナカヒロヤス</t>
    </rPh>
    <phoneticPr fontId="2"/>
  </si>
  <si>
    <t>清水久詞</t>
    <rPh sb="0" eb="2">
      <t>シミズ</t>
    </rPh>
    <rPh sb="2" eb="3">
      <t>ヒサシ</t>
    </rPh>
    <rPh sb="3" eb="4">
      <t>シ</t>
    </rPh>
    <phoneticPr fontId="2"/>
  </si>
  <si>
    <t>松下武士</t>
    <rPh sb="0" eb="4">
      <t>マツシタタケシ</t>
    </rPh>
    <phoneticPr fontId="2"/>
  </si>
  <si>
    <t>蛯名正義</t>
    <rPh sb="0" eb="4">
      <t>エビナマサヨシ</t>
    </rPh>
    <phoneticPr fontId="2"/>
  </si>
  <si>
    <t>西村真幸</t>
    <rPh sb="0" eb="2">
      <t>ニシムラ</t>
    </rPh>
    <rPh sb="2" eb="4">
      <t>サネユキ</t>
    </rPh>
    <phoneticPr fontId="2"/>
  </si>
  <si>
    <t>安田翔伍</t>
    <rPh sb="0" eb="2">
      <t>ヤスダ</t>
    </rPh>
    <rPh sb="2" eb="3">
      <t>ショウ</t>
    </rPh>
    <rPh sb="3" eb="4">
      <t>ゴ</t>
    </rPh>
    <phoneticPr fontId="2"/>
  </si>
  <si>
    <t>音無秀孝</t>
    <rPh sb="0" eb="4">
      <t>オトナシヒデタカ</t>
    </rPh>
    <phoneticPr fontId="2"/>
  </si>
  <si>
    <t>小島茂之</t>
    <rPh sb="0" eb="4">
      <t>コジマシゲユキ</t>
    </rPh>
    <phoneticPr fontId="2"/>
  </si>
  <si>
    <t>高橋康之</t>
    <rPh sb="0" eb="4">
      <t>タカハシヤスユキ</t>
    </rPh>
    <phoneticPr fontId="2"/>
  </si>
  <si>
    <t>緒方努</t>
    <rPh sb="0" eb="2">
      <t>オガタ</t>
    </rPh>
    <rPh sb="2" eb="3">
      <t>ツトム</t>
    </rPh>
    <phoneticPr fontId="2"/>
  </si>
  <si>
    <t>上村洋行</t>
    <rPh sb="0" eb="2">
      <t>ウエムラ</t>
    </rPh>
    <rPh sb="2" eb="3">
      <t>ヨウ</t>
    </rPh>
    <rPh sb="3" eb="4">
      <t>ユ</t>
    </rPh>
    <phoneticPr fontId="2"/>
  </si>
  <si>
    <t>伊藤圭三</t>
    <rPh sb="0" eb="4">
      <t>イトウケイゾウ</t>
    </rPh>
    <phoneticPr fontId="2"/>
  </si>
  <si>
    <t>牧光二</t>
    <rPh sb="0" eb="1">
      <t>マキ</t>
    </rPh>
    <rPh sb="1" eb="3">
      <t>ミツジ</t>
    </rPh>
    <phoneticPr fontId="2"/>
  </si>
  <si>
    <t>寺島良</t>
    <rPh sb="0" eb="2">
      <t>テラシマ</t>
    </rPh>
    <rPh sb="2" eb="3">
      <t>リョウ</t>
    </rPh>
    <phoneticPr fontId="2"/>
  </si>
  <si>
    <t>尾関知人</t>
    <rPh sb="0" eb="2">
      <t>オゼキ</t>
    </rPh>
    <rPh sb="2" eb="4">
      <t>トモヒト</t>
    </rPh>
    <phoneticPr fontId="2"/>
  </si>
  <si>
    <t>武市康男</t>
    <rPh sb="0" eb="2">
      <t>タケイチ</t>
    </rPh>
    <rPh sb="2" eb="4">
      <t>ヤスオ</t>
    </rPh>
    <phoneticPr fontId="2"/>
  </si>
  <si>
    <t>上原佑紀</t>
  </si>
  <si>
    <t>武英智</t>
    <rPh sb="0" eb="3">
      <t>タケエイチ</t>
    </rPh>
    <phoneticPr fontId="2"/>
  </si>
  <si>
    <t>西園翔太</t>
    <rPh sb="0" eb="4">
      <t>ニシゾノショウタ</t>
    </rPh>
    <phoneticPr fontId="2"/>
  </si>
  <si>
    <t>鹿戸雄一</t>
    <rPh sb="0" eb="4">
      <t>シカトユウイチ</t>
    </rPh>
    <phoneticPr fontId="2"/>
  </si>
  <si>
    <t>中竹和也</t>
    <rPh sb="0" eb="4">
      <t>ナカタケカズヤ</t>
    </rPh>
    <phoneticPr fontId="2"/>
  </si>
  <si>
    <t>高野友和</t>
    <rPh sb="0" eb="4">
      <t>タカノトモカズ</t>
    </rPh>
    <phoneticPr fontId="2"/>
  </si>
  <si>
    <t>池江泰寿</t>
    <rPh sb="0" eb="4">
      <t>イケエヤストシ</t>
    </rPh>
    <phoneticPr fontId="2"/>
  </si>
  <si>
    <t>辻野泰之</t>
    <rPh sb="0" eb="2">
      <t>ツジノ</t>
    </rPh>
    <rPh sb="2" eb="4">
      <t>ヤスユキ</t>
    </rPh>
    <phoneticPr fontId="2"/>
  </si>
  <si>
    <t>藤原英昭</t>
    <rPh sb="0" eb="4">
      <t>フジワラヒデアキ</t>
    </rPh>
    <phoneticPr fontId="2"/>
  </si>
  <si>
    <t>大久保龍</t>
    <rPh sb="0" eb="4">
      <t>オオクボリュウ</t>
    </rPh>
    <phoneticPr fontId="2"/>
  </si>
  <si>
    <t>イスラボニータ</t>
  </si>
  <si>
    <t>シャンハイポピー</t>
  </si>
  <si>
    <t>ディスクリートキャット</t>
  </si>
  <si>
    <t>Justify</t>
  </si>
  <si>
    <t>Arrogate</t>
  </si>
  <si>
    <t>Showcasing</t>
  </si>
  <si>
    <t>サトノクラウン</t>
  </si>
  <si>
    <t>メジロツボネ</t>
  </si>
  <si>
    <t>サンブルエミューズ</t>
  </si>
  <si>
    <t>スカイダイヤモンズ</t>
  </si>
  <si>
    <t>シャンブルドット</t>
  </si>
  <si>
    <t>デグラーティア</t>
  </si>
  <si>
    <t>クールドボーテ</t>
  </si>
  <si>
    <t>アタブ</t>
  </si>
  <si>
    <t>シラバリー</t>
  </si>
  <si>
    <t>テンモース</t>
  </si>
  <si>
    <t>カスタディーヴァ</t>
  </si>
  <si>
    <t>コーステッド</t>
  </si>
  <si>
    <t>カヴァートラブ</t>
  </si>
  <si>
    <t>タイムトラベリング</t>
  </si>
  <si>
    <t>スターズインヘヴン</t>
  </si>
  <si>
    <t>キタサンプリンセス</t>
  </si>
  <si>
    <t>ムードインディゴ</t>
  </si>
  <si>
    <t>フリーティングスピリット</t>
  </si>
  <si>
    <t>ローザフェリーチェ</t>
  </si>
  <si>
    <t>アルビアーノ</t>
  </si>
  <si>
    <t>ギモーヴ</t>
  </si>
  <si>
    <t>カリンバ</t>
  </si>
  <si>
    <t>エンジェルフォール</t>
  </si>
  <si>
    <t>メジャーエンブレム</t>
  </si>
  <si>
    <t>クイーンズリング</t>
  </si>
  <si>
    <t>マリンブラスト</t>
  </si>
  <si>
    <t>シックスイス</t>
  </si>
  <si>
    <t>チャーチクワイア</t>
  </si>
  <si>
    <t>ファンディーナ</t>
  </si>
  <si>
    <t>グリューネワルト</t>
  </si>
  <si>
    <t>ヒカルアモーレ</t>
  </si>
  <si>
    <t>リミニ</t>
  </si>
  <si>
    <t>カルティカ</t>
  </si>
  <si>
    <t>レディイヴァンカ</t>
  </si>
  <si>
    <t>カレドニアロード</t>
  </si>
  <si>
    <t>ティッカーテープ</t>
  </si>
  <si>
    <t>スターズアラインド</t>
  </si>
  <si>
    <t>ゼフィランサス</t>
  </si>
  <si>
    <t>ダストアンドダイヤモンズ</t>
  </si>
  <si>
    <t>スナッチマインド</t>
  </si>
  <si>
    <t>セリエンホルデ</t>
  </si>
  <si>
    <t>シーウィルレイン</t>
  </si>
  <si>
    <t>ハーレクイーン</t>
  </si>
  <si>
    <t>カリズマティックゴールド</t>
  </si>
  <si>
    <t>ブルーブラッド</t>
  </si>
  <si>
    <t>ヴィンテージローズ</t>
  </si>
  <si>
    <t>マキシマムドパリ</t>
  </si>
  <si>
    <t>デニムアンドルビー</t>
  </si>
  <si>
    <t>Folklore</t>
  </si>
  <si>
    <t>ウィズアミッション</t>
  </si>
  <si>
    <t>コンヴィクションII</t>
  </si>
  <si>
    <t>Jet Setting</t>
  </si>
  <si>
    <t>モルジアナ</t>
  </si>
  <si>
    <t>トレジャーステイト</t>
  </si>
  <si>
    <t>ラキシス</t>
  </si>
  <si>
    <t>サダムグランジュテ</t>
  </si>
  <si>
    <t>カヴェルナ</t>
  </si>
  <si>
    <t>ナッシングバットドリームズ</t>
  </si>
  <si>
    <t>クッカーニャ</t>
  </si>
  <si>
    <t>クラシックリディア</t>
  </si>
  <si>
    <t>サンタフェチーフ</t>
  </si>
  <si>
    <t>パルティトゥーラ</t>
  </si>
  <si>
    <t>ミッドサマーフェア</t>
  </si>
  <si>
    <t>フォローアドリーム</t>
  </si>
  <si>
    <t>インゼルレーシング</t>
  </si>
  <si>
    <t>三木正浩</t>
    <rPh sb="0" eb="4">
      <t>ミキマサヒロ</t>
    </rPh>
    <phoneticPr fontId="2"/>
  </si>
  <si>
    <t>石井輝昭</t>
    <rPh sb="0" eb="2">
      <t>イシイ</t>
    </rPh>
    <rPh sb="2" eb="3">
      <t>テル</t>
    </rPh>
    <rPh sb="3" eb="4">
      <t>アキラ</t>
    </rPh>
    <phoneticPr fontId="2"/>
  </si>
  <si>
    <t>前田幸大</t>
  </si>
  <si>
    <t>金子真人ホールディングス</t>
    <rPh sb="0" eb="4">
      <t>カネコマコト</t>
    </rPh>
    <phoneticPr fontId="2"/>
  </si>
  <si>
    <t>大野商事</t>
    <rPh sb="0" eb="4">
      <t>オオノショウジ</t>
    </rPh>
    <phoneticPr fontId="2"/>
  </si>
  <si>
    <t>江馬由将</t>
    <rPh sb="0" eb="1">
      <t>エ</t>
    </rPh>
    <rPh sb="1" eb="2">
      <t>ウマ</t>
    </rPh>
    <rPh sb="2" eb="3">
      <t>ヨシ</t>
    </rPh>
    <rPh sb="3" eb="4">
      <t>マサル</t>
    </rPh>
    <phoneticPr fontId="2"/>
  </si>
  <si>
    <t>大塚亮一</t>
    <rPh sb="0" eb="2">
      <t>オオツカ</t>
    </rPh>
    <rPh sb="2" eb="4">
      <t>リョウイチ</t>
    </rPh>
    <phoneticPr fontId="2"/>
  </si>
  <si>
    <t>長谷川祐司</t>
    <rPh sb="0" eb="5">
      <t>ハセガワユウジ</t>
    </rPh>
    <phoneticPr fontId="2"/>
  </si>
  <si>
    <t>藤田晋</t>
    <rPh sb="0" eb="3">
      <t>フジタススム</t>
    </rPh>
    <phoneticPr fontId="2"/>
  </si>
  <si>
    <t>寺田千代乃</t>
    <rPh sb="0" eb="2">
      <t>テラダ</t>
    </rPh>
    <rPh sb="2" eb="5">
      <t>チヨノ</t>
    </rPh>
    <phoneticPr fontId="2"/>
  </si>
  <si>
    <t>雅苑興業</t>
    <rPh sb="0" eb="1">
      <t>ガ</t>
    </rPh>
    <rPh sb="1" eb="2">
      <t>エン</t>
    </rPh>
    <rPh sb="2" eb="4">
      <t>コウギョウ</t>
    </rPh>
    <phoneticPr fontId="2"/>
  </si>
  <si>
    <t>加藤徹</t>
    <rPh sb="0" eb="2">
      <t>カトウ</t>
    </rPh>
    <rPh sb="2" eb="3">
      <t>トウル</t>
    </rPh>
    <phoneticPr fontId="2"/>
  </si>
  <si>
    <t>日下部勝徳</t>
    <rPh sb="0" eb="3">
      <t>クサカベ</t>
    </rPh>
    <rPh sb="3" eb="5">
      <t>カツノリ</t>
    </rPh>
    <phoneticPr fontId="2"/>
  </si>
  <si>
    <t>国本哲秀</t>
    <rPh sb="0" eb="2">
      <t>クニモト</t>
    </rPh>
    <rPh sb="2" eb="4">
      <t>テツヒデ</t>
    </rPh>
    <phoneticPr fontId="2"/>
  </si>
  <si>
    <t>ＴＮレーシング</t>
  </si>
  <si>
    <t>阿部雅英</t>
    <rPh sb="0" eb="4">
      <t>アベマサヒデ</t>
    </rPh>
    <phoneticPr fontId="2"/>
  </si>
  <si>
    <t>コスモ・コスモ</t>
  </si>
  <si>
    <t>鈴木邦英</t>
    <rPh sb="0" eb="2">
      <t>スズキ</t>
    </rPh>
    <rPh sb="2" eb="4">
      <t>クニヒデ</t>
    </rPh>
    <phoneticPr fontId="2"/>
  </si>
  <si>
    <t>トップフェロウ</t>
  </si>
  <si>
    <t>草間庸文</t>
    <rPh sb="0" eb="2">
      <t>クサマ</t>
    </rPh>
    <phoneticPr fontId="2"/>
  </si>
  <si>
    <t>前田葉子</t>
    <rPh sb="0" eb="4">
      <t>マエダヨウコ</t>
    </rPh>
    <phoneticPr fontId="2"/>
  </si>
  <si>
    <t>佐々木主浩</t>
    <rPh sb="0" eb="3">
      <t>ササキ</t>
    </rPh>
    <rPh sb="3" eb="4">
      <t>シュ</t>
    </rPh>
    <rPh sb="4" eb="5">
      <t>ヒロ</t>
    </rPh>
    <phoneticPr fontId="2"/>
  </si>
  <si>
    <t>前田幸大</t>
    <rPh sb="0" eb="2">
      <t>マエダ</t>
    </rPh>
    <rPh sb="2" eb="4">
      <t>ユキヒロ</t>
    </rPh>
    <phoneticPr fontId="2"/>
  </si>
  <si>
    <t>寺田千代乃</t>
    <rPh sb="0" eb="5">
      <t>テラダチヨノ</t>
    </rPh>
    <phoneticPr fontId="2"/>
  </si>
  <si>
    <t>野田みづき</t>
    <rPh sb="0" eb="2">
      <t>ノダ</t>
    </rPh>
    <phoneticPr fontId="2"/>
  </si>
  <si>
    <t>大島昌也</t>
    <rPh sb="0" eb="4">
      <t>オオシママサヤ</t>
    </rPh>
    <phoneticPr fontId="2"/>
  </si>
  <si>
    <t>馬場幸夫</t>
    <rPh sb="0" eb="2">
      <t>ババ</t>
    </rPh>
    <rPh sb="2" eb="4">
      <t>ユキオ</t>
    </rPh>
    <phoneticPr fontId="2"/>
  </si>
  <si>
    <t>大野照旺</t>
  </si>
  <si>
    <t>富田牧場</t>
    <rPh sb="0" eb="4">
      <t>トミタボクジョウ</t>
    </rPh>
    <phoneticPr fontId="2"/>
  </si>
  <si>
    <t>ヤナガワ牧場</t>
    <rPh sb="4" eb="6">
      <t>ボクジョウ</t>
    </rPh>
    <phoneticPr fontId="2"/>
  </si>
  <si>
    <t>斉藤スタッド</t>
    <rPh sb="0" eb="2">
      <t>サイトウ</t>
    </rPh>
    <phoneticPr fontId="2"/>
  </si>
  <si>
    <t>大狩部牧場</t>
    <rPh sb="0" eb="3">
      <t>オオカリベ</t>
    </rPh>
    <rPh sb="3" eb="5">
      <t>ボクジョウ</t>
    </rPh>
    <phoneticPr fontId="2"/>
  </si>
  <si>
    <t>松本加代</t>
    <rPh sb="0" eb="2">
      <t>マツモト</t>
    </rPh>
    <rPh sb="2" eb="4">
      <t>カヨ</t>
    </rPh>
    <phoneticPr fontId="2"/>
  </si>
  <si>
    <t>社台牧場</t>
    <rPh sb="0" eb="4">
      <t>シャダイボクジョウ</t>
    </rPh>
    <phoneticPr fontId="2"/>
  </si>
  <si>
    <t>谷川牧場</t>
    <rPh sb="0" eb="4">
      <t>タニガワボクジョウ</t>
    </rPh>
    <phoneticPr fontId="2"/>
  </si>
  <si>
    <t>Grand Bokujo</t>
  </si>
  <si>
    <t>笠松牧場</t>
    <rPh sb="0" eb="2">
      <t>カサマツ</t>
    </rPh>
    <rPh sb="2" eb="4">
      <t>ボクジョウ</t>
    </rPh>
    <phoneticPr fontId="2"/>
  </si>
  <si>
    <t>村田牧場</t>
    <rPh sb="0" eb="4">
      <t>ムラタボクジョウ</t>
    </rPh>
    <phoneticPr fontId="2"/>
  </si>
  <si>
    <t>North Hills C0. Ltd</t>
  </si>
  <si>
    <t>Lewis Thoroughbred Breeding LLC</t>
  </si>
  <si>
    <t>Nothern Farm</t>
  </si>
  <si>
    <t>田上徹</t>
    <rPh sb="0" eb="3">
      <t>タガミトオル</t>
    </rPh>
    <phoneticPr fontId="2"/>
  </si>
  <si>
    <t>https://db.netkeiba.com/horse/2020103794/</t>
  </si>
  <si>
    <t>https://db.netkeiba.com/horse/2020103431/</t>
  </si>
  <si>
    <t>https://db.netkeiba.com/horse/2020103479/</t>
  </si>
  <si>
    <t>https://db.netkeiba.com/horse/2020103402/</t>
  </si>
  <si>
    <t>https://db.netkeiba.com/horse/2020103497/</t>
  </si>
  <si>
    <t>https://db.netkeiba.com/horse/2020102841/</t>
  </si>
  <si>
    <t>https://db.netkeiba.com/horse/2020106851/</t>
  </si>
  <si>
    <t>https://db.netkeiba.com/horse/2020106728/</t>
  </si>
  <si>
    <t>https://db.netkeiba.com/horse/2020105632/</t>
  </si>
  <si>
    <t>https://db.netkeiba.com/horse/2020106692/</t>
  </si>
  <si>
    <t>https://db.netkeiba.com/horse/2020103416/</t>
  </si>
  <si>
    <t>https://db.netkeiba.com/horse/2020103663/</t>
  </si>
  <si>
    <t>https://db.netkeiba.com/horse/2020105657/</t>
  </si>
  <si>
    <t>https://db.netkeiba.com/horse/2020103207/</t>
  </si>
  <si>
    <t>https://db.netkeiba.com/horse/2020103661/</t>
  </si>
  <si>
    <t>https://db.netkeiba.com/horse/2020103372/</t>
  </si>
  <si>
    <t>https://db.netkeiba.com/horse/2020102664/</t>
  </si>
  <si>
    <t>https://db.netkeiba.com/horse/2020101635/</t>
  </si>
  <si>
    <t>https://db.netkeiba.com/horse/2020103439/</t>
  </si>
  <si>
    <t>https://db.netkeiba.com/horse/2020103598/</t>
  </si>
  <si>
    <t>https://db.netkeiba.com/horse/2020103302/</t>
  </si>
  <si>
    <t>https://db.netkeiba.com/horse/2020102681/</t>
  </si>
  <si>
    <t>https://db.netkeiba.com/horse/2020103348/</t>
  </si>
  <si>
    <t>https://db.netkeiba.com/horse/2020103693/</t>
  </si>
  <si>
    <t>https://db.netkeiba.com/horse/2020103356/</t>
  </si>
  <si>
    <t>https://db.netkeiba.com/horse/2020102671/</t>
  </si>
  <si>
    <t>https://db.netkeiba.com/horse/2020103290/</t>
  </si>
  <si>
    <t>https://db.netkeiba.com/horse/2020103735/</t>
  </si>
  <si>
    <t>https://db.netkeiba.com/horse/2020102310/</t>
  </si>
  <si>
    <t>https://db.netkeiba.com/horse/2020103417/</t>
  </si>
  <si>
    <t>https://db.netkeiba.com/horse/2020103568/</t>
  </si>
  <si>
    <t>https://db.netkeiba.com/horse/2020103216/</t>
  </si>
  <si>
    <t>https://db.netkeiba.com/horse/2020103371/</t>
  </si>
  <si>
    <t>https://db.netkeiba.com/horse/2020103462/</t>
  </si>
  <si>
    <t>https://db.netkeiba.com/horse/2020103619/</t>
  </si>
  <si>
    <t>https://db.netkeiba.com/horse/2020103277/</t>
  </si>
  <si>
    <t>https://db.netkeiba.com/horse/2020103557/</t>
  </si>
  <si>
    <t>https://db.netkeiba.com/horse/2020103553/</t>
  </si>
  <si>
    <t>https://db.netkeiba.com/horse/2020103641/</t>
  </si>
  <si>
    <t>https://db.netkeiba.com/horse/2020103373/</t>
  </si>
  <si>
    <t>https://db.netkeiba.com/horse/2020103575/</t>
  </si>
  <si>
    <t>https://db.netkeiba.com/horse/2020103728/</t>
  </si>
  <si>
    <t>https://db.netkeiba.com/horse/2020103559/</t>
  </si>
  <si>
    <t>https://db.netkeiba.com/horse/2020103239/</t>
  </si>
  <si>
    <t>https://db.netkeiba.com/horse/2020103223/</t>
  </si>
  <si>
    <t>https://db.netkeiba.com/horse/2020103334/</t>
  </si>
  <si>
    <t>https://db.netkeiba.com/horse/2020103473/</t>
  </si>
  <si>
    <t>https://db.netkeiba.com/horse/2020103311/</t>
  </si>
  <si>
    <t>https://db.netkeiba.com/horse/2020103289/</t>
  </si>
  <si>
    <t>https://db.netkeiba.com/horse/2020103645/</t>
  </si>
  <si>
    <t>https://db.netkeiba.com/horse/2020102832/</t>
  </si>
  <si>
    <t>https://db.netkeiba.com/horse/2020103366/</t>
  </si>
  <si>
    <t>https://db.netkeiba.com/horse/2020103209/</t>
  </si>
  <si>
    <t>https://db.netkeiba.com/horse/2020103481/</t>
  </si>
  <si>
    <t>https://db.netkeiba.com/horse/2020103292/</t>
  </si>
  <si>
    <t>https://db.netkeiba.com/horse/2020100179/</t>
  </si>
  <si>
    <t>https://db.netkeiba.com/horse/2020105059/</t>
  </si>
  <si>
    <t>https://db.netkeiba.com/horse/2020105897/</t>
  </si>
  <si>
    <t>https://db.netkeiba.com/horse/2020103491/</t>
  </si>
  <si>
    <t>https://db.netkeiba.com/horse/2020103133/</t>
  </si>
  <si>
    <t>https://db.netkeiba.com/horse/2020103476/</t>
  </si>
  <si>
    <t>https://db.netkeiba.com/horse/2020103674/</t>
  </si>
  <si>
    <t>https://db.netkeiba.com/horse/2020106566/</t>
  </si>
  <si>
    <t>https://db.netkeiba.com/horse/2020103354/</t>
  </si>
  <si>
    <t>https://db.netkeiba.com/horse/2020102695/</t>
  </si>
  <si>
    <t>https://db.netkeiba.com/horse/2020103682/</t>
  </si>
  <si>
    <t>https://db.netkeiba.com/horse/2020102824/</t>
  </si>
  <si>
    <t>https://db.netkeiba.com/horse/2020102716/</t>
  </si>
  <si>
    <t>https://db.netkeiba.com/horse/2020103664/</t>
  </si>
  <si>
    <t>https://db.netkeiba.com/horse/2020103624/</t>
  </si>
  <si>
    <t>https://db.netkeiba.com/horse/2020103708/</t>
  </si>
  <si>
    <t>https://db.netkeiba.com/horse/2020103540/</t>
  </si>
  <si>
    <t>https://db.netkeiba.com/horse/2020103186/</t>
  </si>
  <si>
    <t>https://db.netkeiba.com/horse/2020110003/</t>
  </si>
  <si>
    <t>https://db.netkeiba.com/horse/2020103482/</t>
  </si>
  <si>
    <t>https://db.netkeiba.com/horse/2020100632/</t>
  </si>
  <si>
    <t>https://db.netkeiba.com/horse/2020106011/</t>
  </si>
  <si>
    <t>https://db.netkeiba.com/horse/2020103670/</t>
  </si>
  <si>
    <t>https://db.netkeiba.com/horse/2020103524/</t>
  </si>
  <si>
    <t>https://db.netkeiba.com/horse/2020103428/</t>
  </si>
  <si>
    <t>https://db.netkeiba.com/horse/2020103525/</t>
  </si>
  <si>
    <t>https://db.netkeiba.com/horse/2020103468/</t>
  </si>
  <si>
    <t>https://db.netkeiba.com/horse/2020102672/</t>
  </si>
  <si>
    <t>https://db.netkeiba.com/horse/2020103722/</t>
  </si>
  <si>
    <t>https://db.netkeiba.com/horse/2020103423/</t>
  </si>
  <si>
    <t>https://db.netkeiba.com/horse/2020103405/</t>
  </si>
  <si>
    <t>https://db.netkeiba.com/horse/2020103685/</t>
  </si>
  <si>
    <t>https://db.netkeiba.com/horse/2020102651/</t>
  </si>
  <si>
    <t>https://db.netkeiba.com/horse/2020103456/</t>
  </si>
  <si>
    <t>https://db.netkeiba.com/horse/2020102591/</t>
  </si>
  <si>
    <t>https://db.netkeiba.com/horse/2020103509/</t>
  </si>
  <si>
    <t>https://db.netkeiba.com/horse/2020103472/</t>
  </si>
  <si>
    <t>https://db.netkeiba.com/horse/2020103413/</t>
  </si>
  <si>
    <t>https://db.netkeiba.com/horse/2020102571/</t>
  </si>
  <si>
    <t>https://db.netkeiba.com/horse/2020103523/</t>
  </si>
  <si>
    <t>https://db.netkeiba.com/horse/2020103309/</t>
  </si>
  <si>
    <t>https://db.netkeiba.com/horse/2020104516/</t>
  </si>
  <si>
    <t>https://db.netkeiba.com/horse/2020101547/</t>
  </si>
  <si>
    <t>https://db.netkeiba.com/horse/2020103083/</t>
  </si>
  <si>
    <t>https://db.netkeiba.com/horse/2020103262/</t>
  </si>
  <si>
    <t>https://db.netkeiba.com/horse/2020103052/</t>
  </si>
  <si>
    <t>https://db.netkeiba.com/horse/2020103498/</t>
  </si>
  <si>
    <t>https://db.netkeiba.com/horse/2020110092/</t>
  </si>
  <si>
    <t>https://db.netkeiba.com/horse/2020103259/</t>
  </si>
  <si>
    <t>https://db.netkeiba.com/horse/2020110075/</t>
  </si>
  <si>
    <t>https://db.netkeiba.com/horse/2020103297/</t>
  </si>
  <si>
    <t>https://db.netkeiba.com/horse/2020105654/</t>
  </si>
  <si>
    <t>https://db.netkeiba.com/horse/2020102545/</t>
  </si>
  <si>
    <t>https://db.netkeiba.com/horse/2020103429/</t>
  </si>
  <si>
    <t>https://db.netkeiba.com/horse/2020103522/</t>
  </si>
  <si>
    <t>https://db.netkeiba.com/horse/2020103343/</t>
  </si>
  <si>
    <t>https://db.netkeiba.com/horse/2020103370/</t>
  </si>
  <si>
    <t>https://db.netkeiba.com/horse/2020110007/</t>
  </si>
  <si>
    <t>https://db.netkeiba.com/horse/2020103654/</t>
  </si>
  <si>
    <t>https://db.netkeiba.com/horse/2020103242/</t>
  </si>
  <si>
    <t>https://db.netkeiba.com/horse/2020103507/</t>
  </si>
  <si>
    <t>https://db.netkeiba.com/horse/2020103368/</t>
  </si>
  <si>
    <t>https://db.netkeiba.com/horse/2020103393/</t>
  </si>
  <si>
    <t>https://db.netkeiba.com/horse/2020103666/</t>
  </si>
  <si>
    <t>https://db.netkeiba.com/horse/2020102655/</t>
  </si>
  <si>
    <t>https://db.netkeiba.com/horse/2020103803/</t>
  </si>
  <si>
    <t>https://db.netkeiba.com/horse/2020103303/</t>
  </si>
  <si>
    <t>https://db.netkeiba.com/horse/2020103606/</t>
  </si>
  <si>
    <t>https://db.netkeiba.com/horse/2020103255/</t>
  </si>
  <si>
    <t>https://db.netkeiba.com/horse/2020102966/</t>
  </si>
  <si>
    <t>https://db.netkeiba.com/horse/2020103339/</t>
  </si>
  <si>
    <t>https://db.netkeiba.com/horse/2020100235/</t>
  </si>
  <si>
    <t>https://db.netkeiba.com/horse/2020103340/</t>
  </si>
  <si>
    <t>https://db.netkeiba.com/horse/2020103388/</t>
  </si>
  <si>
    <t>https://db.netkeiba.com/horse/2020103647/</t>
  </si>
  <si>
    <t>https://db.netkeiba.com/horse/2020103613/</t>
  </si>
  <si>
    <t>https://db.netkeiba.com/horse/2020103382/</t>
  </si>
  <si>
    <t>https://db.netkeiba.com/horse/2020110039/</t>
  </si>
  <si>
    <t>https://db.netkeiba.com/horse/2020110090/</t>
  </si>
  <si>
    <t>https://db.netkeiba.com/horse/2020103299/</t>
  </si>
  <si>
    <t>https://db.netkeiba.com/horse/2020105786/</t>
  </si>
  <si>
    <t>https://db.netkeiba.com/horse/2020105789/</t>
  </si>
  <si>
    <t>開幕デビュー＆兄グローリーヴェイズが好きだったので指名したが、デビュー時期尚早だった模様。</t>
  </si>
  <si>
    <t>評判が良かったのと、Lyphardのクロスがあったので。ゲート試験に１か月くらい掛かっていて、このままだとゲートで一生を終えるかも。</t>
  </si>
  <si>
    <t>好配合＆インゼル初年度祝いの可能性に賭けたが、今年のダービーでまさかの同馬主（キーファーズ）・同父・同厩舎が勝ち、さすがに2年連続はないだろうと思う。</t>
  </si>
  <si>
    <t>シルクの募集で一番欲しかったが、抽選で外れる。POGで疑似オーナーとなり、傷心を癒やす。</t>
  </si>
  <si>
    <t>配合が好き。フィリーズレビュー３着あたりを狙いたい。</t>
  </si>
  <si>
    <t>馬体が好き。デビュー戦は惨敗、気性がやばいらしい。走る前に言って欲しかった。</t>
  </si>
  <si>
    <t>配合が好き。父と同じ安田厩舎というのも後押し。</t>
  </si>
  <si>
    <t>配合が好き。情報が無いので博打。</t>
  </si>
  <si>
    <t>配合が好き。ABCマートは最近行っていない。</t>
  </si>
  <si>
    <t>配合が好き。ドラフト後に馬体を見たら1000mでも長いのではというくらい胴短だったが、見なかったことにする。</t>
  </si>
  <si>
    <t>白いゴルシ。昨今、白馬の活躍が目立ちますので期待してます。</t>
  </si>
  <si>
    <t>数多の優秀なシーザリオ産駒の中でも渾身の一撃をお見舞いしたい。</t>
  </si>
  <si>
    <t>ラッキーライラックが好きでしたので。名前長いし呼びづらいけど応援します。アナウンサーを困らせよう！</t>
  </si>
  <si>
    <t>黒い。光に対するは闇。白に対するは黒。カスケードみたく頑張って</t>
  </si>
  <si>
    <t>大型馬のようですが、怪我や病気が心配です。秋頃の覚醒をお待ちしております。</t>
  </si>
  <si>
    <t>別に・・・。って書きたくなるくらい産駒もパッとしない。覚醒を期待。</t>
  </si>
  <si>
    <t>ダノンベルーガの仇は妹が取る！</t>
  </si>
  <si>
    <t>昨シーズン走らなかったパンドレアのリベンジ指名です。</t>
  </si>
  <si>
    <t>サクラバクシンオーの覚醒遺伝を！</t>
  </si>
  <si>
    <t>刺さない剣はただのナマクラ。ゴール前差して勝利でお願いします。</t>
  </si>
  <si>
    <t>我らの青春！
ようは破天荒 カーテンコール 一体これから何年後(Ding Ding Dong)</t>
  </si>
  <si>
    <t>血統的にも走れると思う！
エース候補！
後、名前可愛くない？</t>
  </si>
  <si>
    <t>どんな漫画でも時間操れる能力って強いよねー。
タイムフライヤー超えて欲しい！</t>
  </si>
  <si>
    <t>クロノジェネシス大好きとしては推すしかない一頭！
また夢を見させて下さい！</t>
  </si>
  <si>
    <t>ルージュバック可愛かったので。</t>
  </si>
  <si>
    <t>池添パイセン頼みますよ！</t>
  </si>
  <si>
    <t>名前可愛い枠
イスラボニータにはお世話になりました！</t>
  </si>
  <si>
    <t>八星魔王　リムル＝テンペスト</t>
  </si>
  <si>
    <t>藤田さん枠
ダークホース</t>
  </si>
  <si>
    <t>馬娘ではキタサン派です。
iPhoneから送信</t>
  </si>
  <si>
    <t>ドラ1っぽい馬ってことで。
指名が被らず焦りましたが、ネット競馬では一番の支持。</t>
  </si>
  <si>
    <t>ノーザンファームのエースらしいです。
デビュー戦で4番人気だったので、牧場にいる時がピークだったのかも知れません。</t>
  </si>
  <si>
    <t>お兄さんもいい馬でしたが本命はこちらでは、と指名。
始動が早いこともポイント。</t>
  </si>
  <si>
    <t>とにかく良い馬らしい。
6月デビューも視野に入っていたが秋デビュー予定、の情報で指名しましたが7月に走るみたいですね。</t>
  </si>
  <si>
    <t>立ち読みした本で激推しされてたんだと思います。
僕のiPhoneのメモにマザーウェルと力強く記されていました。</t>
  </si>
  <si>
    <t>均整のとれた馬体、機敏なフットワーク、乗り味が良い、など誰でも言えそうな美辞麗句が並んでおりました。</t>
  </si>
  <si>
    <t>馬主さんがアレって意見もあるでしょうが、清濁併せ呑む度量をみせつけたいものですね。</t>
  </si>
  <si>
    <t>運動神経がいいらしい。大抵の馬がそうな気も。</t>
  </si>
  <si>
    <t>金子オーナーからチョイス。
ガレストロ（母グレーパール）と迷ったのですが、そちらは情報が少な過ぎて見送りました。</t>
  </si>
  <si>
    <t>メジャーエンブレムの強さが好きでした。初めての男の子というわけでドラ１に指名しました！もっと人気になると思ってましたが、福島デビューで田村厩舎というのがドラ１っぽくありませんでしたね。親譲りの快速を武器にダービーをレコードで逃げ切ってほしい！</t>
    <rPh sb="13" eb="14">
      <t>ス</t>
    </rPh>
    <rPh sb="46" eb="48">
      <t>ニンキ</t>
    </rPh>
    <rPh sb="52" eb="53">
      <t>オモ</t>
    </rPh>
    <phoneticPr fontId="2"/>
  </si>
  <si>
    <t>金子馬の友道厩舎で2億4千万円、こちらの方がドラ1っぽいですが、金子さんの高額馬って今一つなんですよね…過去に何度もその手の馬を取りましたが、今度こそです！社台ファーム生産っていうのも少しクセがありそうですが、ロードカナロアにGI馬の母はアーモンドアイ配合なので超期待です！</t>
    <rPh sb="60" eb="61">
      <t>テ</t>
    </rPh>
    <rPh sb="62" eb="63">
      <t>ウマ</t>
    </rPh>
    <rPh sb="126" eb="128">
      <t>ハイゴウ</t>
    </rPh>
    <rPh sb="131" eb="132">
      <t>チョウ</t>
    </rPh>
    <rPh sb="132" eb="134">
      <t>キタイ</t>
    </rPh>
    <phoneticPr fontId="2"/>
  </si>
  <si>
    <t>昨年１勝に留まったロムネアの妹を再度ピックアップしてリベンジです！馬体は素晴らしく映り、中内田厩舎で、今まで順調そうなので牝馬では最優先の選択！今回はモト馬が牝馬だらけなのでリバティが安定にオークスまで導いてくれることと思っています！</t>
    <rPh sb="16" eb="18">
      <t>サイド</t>
    </rPh>
    <rPh sb="36" eb="38">
      <t>スバ</t>
    </rPh>
    <rPh sb="51" eb="52">
      <t>イマ</t>
    </rPh>
    <phoneticPr fontId="2"/>
  </si>
  <si>
    <t>ドラフト直前の早馬捜索時に薄い意識の中マイリスト入り、優先順位決定時に国枝厩舎、キャロット所属、母聞いたことある、早馬ということでマイリストの◎を獲得していた！？母コケレールってよく聞くけどあまり走っていないのね…今回の「なんで取ったんだろう賞」を受賞した馬。だけれども重賞出走くらいまで頑張れると思っていますよ！</t>
    <rPh sb="13" eb="14">
      <t>ウス</t>
    </rPh>
    <rPh sb="15" eb="17">
      <t>イシキ</t>
    </rPh>
    <rPh sb="18" eb="19">
      <t>ナカ</t>
    </rPh>
    <rPh sb="73" eb="75">
      <t>カクトク</t>
    </rPh>
    <rPh sb="128" eb="129">
      <t>ウマ</t>
    </rPh>
    <rPh sb="149" eb="150">
      <t>オモ</t>
    </rPh>
    <phoneticPr fontId="2"/>
  </si>
  <si>
    <r>
      <t>モト馬（母が元PO馬）の第一弾</t>
    </r>
    <r>
      <rPr>
        <sz val="8"/>
        <color theme="1"/>
        <rFont val="Segoe UI Emoji"/>
        <family val="3"/>
      </rPr>
      <t>⚛️</t>
    </r>
    <r>
      <rPr>
        <sz val="8"/>
        <color theme="1"/>
        <rFont val="BIZ UDゴシック"/>
        <family val="3"/>
        <charset val="128"/>
      </rPr>
      <t>バゴ産駒ながら様々なところで良い評判を聞いていたので一巡だけ早めに指名！アドマイヤテンバの仔もそろそろ良い子を出しましょう！放牧で立て直してさらに立派に！</t>
    </r>
    <rPh sb="31" eb="32">
      <t>ヨ</t>
    </rPh>
    <rPh sb="33" eb="35">
      <t>ヒョウバン</t>
    </rPh>
    <rPh sb="36" eb="37">
      <t>キ</t>
    </rPh>
    <rPh sb="43" eb="45">
      <t>イチジュン</t>
    </rPh>
    <rPh sb="47" eb="48">
      <t>ハヤ</t>
    </rPh>
    <rPh sb="50" eb="52">
      <t>シメイ</t>
    </rPh>
    <phoneticPr fontId="2"/>
  </si>
  <si>
    <r>
      <t>姉のオータムレッドがワールドエース産駒で２勝してくれた馬！おかげさまでお母さまに思い入れがあり今回選択させていただきました！セレクトでも億越えのサトノダイヤモンド産駒で、名前のカズは冠名の様ですが同馬主の大半はカズマですね</t>
    </r>
    <r>
      <rPr>
        <sz val="8"/>
        <color theme="1"/>
        <rFont val="Segoe UI Symbol"/>
        <family val="3"/>
      </rPr>
      <t>⚽</t>
    </r>
    <rPh sb="36" eb="37">
      <t>カア</t>
    </rPh>
    <phoneticPr fontId="2"/>
  </si>
  <si>
    <r>
      <t>モト馬が赤本で評価されていると走るという持論が昨年のサトノヘリオス、ロジハービンで確信に変わった。こちらが第二弾</t>
    </r>
    <r>
      <rPr>
        <sz val="8"/>
        <color theme="1"/>
        <rFont val="Segoe UI Emoji"/>
        <family val="3"/>
      </rPr>
      <t>⚛️</t>
    </r>
    <r>
      <rPr>
        <sz val="8"/>
        <color theme="1"/>
        <rFont val="BIZ UDゴシック"/>
        <family val="3"/>
        <charset val="128"/>
      </rPr>
      <t>ラブリーデイとシェルズレイの子でスモール金子リアルダビスタな感じ。音無先生は「馬格があって雰囲気がいい」とのことでした！</t>
    </r>
    <rPh sb="41" eb="43">
      <t>カクシン</t>
    </rPh>
    <rPh sb="44" eb="45">
      <t>カ</t>
    </rPh>
    <rPh sb="72" eb="73">
      <t>コ</t>
    </rPh>
    <phoneticPr fontId="2"/>
  </si>
  <si>
    <r>
      <t>モト馬の第三弾</t>
    </r>
    <r>
      <rPr>
        <sz val="8"/>
        <color theme="1"/>
        <rFont val="Segoe UI Emoji"/>
        <family val="3"/>
      </rPr>
      <t>⚛️</t>
    </r>
    <r>
      <rPr>
        <sz val="8"/>
        <color theme="1"/>
        <rFont val="BIZ UDゴシック"/>
        <family val="3"/>
        <charset val="128"/>
      </rPr>
      <t>が一番の期待馬！母ギガンティアを見たときは懐かしいなぁと感じ、あーフサイチペガサス産駒取ったなーと心がセピア色になりました。育成牧場では「牝馬の中ではいちばん動いている」との評価で阪神JFに照準を合わせているとか。しかし順調に来ていると思いきや入厩直前に二度ほど蹴りを入れられたらしく頓挫中…</t>
    </r>
    <rPh sb="25" eb="26">
      <t>ミ</t>
    </rPh>
    <rPh sb="30" eb="31">
      <t>ナツ</t>
    </rPh>
    <rPh sb="37" eb="38">
      <t>カン</t>
    </rPh>
    <rPh sb="52" eb="53">
      <t>ト</t>
    </rPh>
    <rPh sb="58" eb="59">
      <t>ココロ</t>
    </rPh>
    <rPh sb="63" eb="64">
      <t>イロ</t>
    </rPh>
    <phoneticPr fontId="2"/>
  </si>
  <si>
    <r>
      <t>第四弾</t>
    </r>
    <r>
      <rPr>
        <sz val="8"/>
        <color theme="1"/>
        <rFont val="Segoe UI Emoji"/>
        <family val="3"/>
      </rPr>
      <t>⚛️</t>
    </r>
    <r>
      <rPr>
        <sz val="8"/>
        <color theme="1"/>
        <rFont val="BIZ UDゴシック"/>
        <family val="3"/>
        <charset val="128"/>
      </rPr>
      <t>はブレスジャーニーを出したエルフィンパークの仔。重賞馬を出してしまったので２頭目の活躍馬はどうか？と思うところですが、小島先生は「山口ステーブルでの評価が高い」と楽しみにしている模様。何か今の時期のモト馬ってエアグルーヴ系か金子馬ばかり、その観点でかなり活躍馬が出てるけど自分には結果が出てないなぁ…。まぁ、新しいモト馬に出会うのもPOGの楽しみでもありますね。</t>
    </r>
    <rPh sb="15" eb="16">
      <t>ダ</t>
    </rPh>
    <rPh sb="27" eb="28">
      <t>コ</t>
    </rPh>
    <rPh sb="29" eb="31">
      <t>ジュウショウ</t>
    </rPh>
    <rPh sb="31" eb="32">
      <t>ウマ</t>
    </rPh>
    <rPh sb="33" eb="34">
      <t>ダ</t>
    </rPh>
    <rPh sb="43" eb="44">
      <t>トウ</t>
    </rPh>
    <rPh sb="44" eb="45">
      <t>メ</t>
    </rPh>
    <rPh sb="46" eb="49">
      <t>カツヤクウマ</t>
    </rPh>
    <rPh sb="55" eb="56">
      <t>オモ</t>
    </rPh>
    <rPh sb="126" eb="128">
      <t>カンテン</t>
    </rPh>
    <rPh sb="132" eb="135">
      <t>カツヤクウマ</t>
    </rPh>
    <rPh sb="136" eb="137">
      <t>デ</t>
    </rPh>
    <rPh sb="141" eb="143">
      <t>ジブン</t>
    </rPh>
    <rPh sb="145" eb="147">
      <t>ケッカ</t>
    </rPh>
    <rPh sb="148" eb="149">
      <t>デ</t>
    </rPh>
    <phoneticPr fontId="2"/>
  </si>
  <si>
    <r>
      <t>重賞戦線で活躍した新種牡馬ヤマカツエース産駒を取ってみた！育成牧場の坂路で早い時計を出せていた逸材。種牡馬が微妙で評価が高い馬は重賞クラスになれるとの持論があるので期待していましたが、新馬戦はテンのスピードがある事を証明しただけにとどめました。クラブ馬ですしたくさん出走して楽しませてください！今年は皆さん隙が少ない本気なラインナップを感じるので、モト馬とかで遊んでいる自分は震えています</t>
    </r>
    <r>
      <rPr>
        <sz val="8"/>
        <color theme="1"/>
        <rFont val="Segoe UI Symbol"/>
        <family val="3"/>
      </rPr>
      <t>💦</t>
    </r>
    <r>
      <rPr>
        <sz val="8"/>
        <color theme="1"/>
        <rFont val="BIZ UDゴシック"/>
        <family val="3"/>
        <charset val="128"/>
      </rPr>
      <t>それでもどうなるかわからないのがＰ・Ｏ・Ｇ！26回目の本シーズンは重賞・G1戦線にPO馬が軒並み出走！優勝！目まぐるしく順位が変わり！1週たりとも見落とせない！そんな1年間になるように祈っております。</t>
    </r>
    <rPh sb="0" eb="4">
      <t>ジュウショウセンセン</t>
    </rPh>
    <rPh sb="5" eb="7">
      <t>カツヤク</t>
    </rPh>
    <rPh sb="147" eb="149">
      <t>コトシ</t>
    </rPh>
    <rPh sb="150" eb="151">
      <t>ミナ</t>
    </rPh>
    <rPh sb="153" eb="154">
      <t>スキ</t>
    </rPh>
    <rPh sb="155" eb="156">
      <t>スク</t>
    </rPh>
    <rPh sb="158" eb="160">
      <t>ホンキ</t>
    </rPh>
    <rPh sb="168" eb="169">
      <t>カン</t>
    </rPh>
    <rPh sb="176" eb="177">
      <t>ウマ</t>
    </rPh>
    <rPh sb="180" eb="181">
      <t>アソ</t>
    </rPh>
    <rPh sb="185" eb="187">
      <t>ジブン</t>
    </rPh>
    <rPh sb="188" eb="189">
      <t>フル</t>
    </rPh>
    <rPh sb="220" eb="222">
      <t>カイメ</t>
    </rPh>
    <rPh sb="223" eb="224">
      <t>ホン</t>
    </rPh>
    <rPh sb="229" eb="231">
      <t>ジュウショウ</t>
    </rPh>
    <rPh sb="234" eb="236">
      <t>センセン</t>
    </rPh>
    <rPh sb="239" eb="240">
      <t>ウマ</t>
    </rPh>
    <rPh sb="241" eb="243">
      <t>ノキナ</t>
    </rPh>
    <rPh sb="244" eb="246">
      <t>シュッソウ</t>
    </rPh>
    <rPh sb="247" eb="249">
      <t>ユウショウ</t>
    </rPh>
    <rPh sb="250" eb="251">
      <t>メ</t>
    </rPh>
    <rPh sb="256" eb="258">
      <t>ジュンイ</t>
    </rPh>
    <rPh sb="259" eb="260">
      <t>カ</t>
    </rPh>
    <rPh sb="264" eb="265">
      <t>シュウ</t>
    </rPh>
    <rPh sb="269" eb="271">
      <t>ミオ</t>
    </rPh>
    <rPh sb="280" eb="282">
      <t>ネンカン</t>
    </rPh>
    <rPh sb="288" eb="289">
      <t>イノ</t>
    </rPh>
    <phoneticPr fontId="2"/>
  </si>
  <si>
    <t>モーリス産駒はPOG期間内において地味な印象ですが、大物誕生を期待し、今回4頭指名。その筆頭候補がこの馬。半兄は新馬、紫菊賞と連勝したリブースト（父ハービンジャー）。トビが大きく、よいキャンターをするとのこと。</t>
  </si>
  <si>
    <t>母はアルゼンチン産で1200ｍのダートG3を含め全8勝をあげた。馬っぷりが良く馬体の完成度も高いとのこと。</t>
  </si>
  <si>
    <t>モーリス産駒の2番手はこの馬。新馬戦は大負けしてしまったが、坂路で抜群の時計を出しているので、立て直して走ってくれるはず。</t>
  </si>
  <si>
    <t>全兄にステルヴィオ、全姉にステルナティーアも新馬勝ちしており、早い時期から走れる血筋。ロードカナロア産駒のためマイル前後が活躍の場となりそうだ。</t>
  </si>
  <si>
    <t>ハービンジャー産駒を探していたところ、ファンディーナの初仔を発見。すでにゲート試験も突破している点も後押しとなった。高野調教師曰くいい馬で素質を感じるとのこと。</t>
  </si>
  <si>
    <t>モーリス産駒の3番手はこの馬。新馬戦は5着であったが、走りに柔らかみがあっていいキャンターをするとのこと。1回使った効果は大きいと思うので、2走目で順当に勝ち上がってほしい。</t>
  </si>
  <si>
    <t>新種牡馬では1頭を指名。新馬戦は2着であったが、休養して2戦目は勝ち上がってくれるでしょう。</t>
  </si>
  <si>
    <t>モーリス産駒の4番手はこの馬。国枝厩舎の牝馬であり、早期入厩組なので期待した。8月頃のデビューとのこと。</t>
  </si>
  <si>
    <t>半兄にアスクビクターモア。関係者コメント「ギア上げたら沈む」を実際に見たくて指名。馬群に沈まないでほしい。</t>
  </si>
  <si>
    <t>母メルヴェイユドールはレクレドールの半妹なので血統構成はベルーフと似ている。矢作厩舎なのでコツコツ稼いでくれそう。主戦は古川奈穂さんでしょうか。</t>
  </si>
  <si>
    <t>初POG!1位指名GET！無事デビュー出来れば。</t>
  </si>
  <si>
    <t>兄弟にOP馬3頭いる良血！キタサンブラックでどうなるか！</t>
  </si>
  <si>
    <t>デビュー戦4着でした。マイルまでは行けそう。</t>
  </si>
  <si>
    <t>期待度NO1、上位指名で被らない気がした䛾で5位指名で無事GET。</t>
  </si>
  <si>
    <t>期待度NO2、リアルスティール雲行きが怪しいが…</t>
  </si>
  <si>
    <t>1頭は欲しかったJustify産駒。出来れば芝で！</t>
  </si>
  <si>
    <t>2歳から行けそうな気がして指名。</t>
  </si>
  <si>
    <t>母馬自身がアーバンシーのクロス持ち。姉も活躍しているのでこの馬も！</t>
  </si>
  <si>
    <t>キングヘイローが好きなので予定通り指名。無事GET。</t>
  </si>
  <si>
    <t>セレクト1億7600万、ダイワメジャーなのに高っ！</t>
  </si>
  <si>
    <t>外れ１位ではありますが、良き母からの良績を期待。</t>
    <rPh sb="0" eb="1">
      <t>ハズ</t>
    </rPh>
    <rPh sb="3" eb="4">
      <t>イ</t>
    </rPh>
    <rPh sb="12" eb="13">
      <t>リョウ</t>
    </rPh>
    <rPh sb="14" eb="15">
      <t>ハハ</t>
    </rPh>
    <rPh sb="18" eb="20">
      <t>リョウセキ</t>
    </rPh>
    <rPh sb="21" eb="23">
      <t>キタイ</t>
    </rPh>
    <phoneticPr fontId="2"/>
  </si>
  <si>
    <t>完全なるロマン枠。これが走れば人気も出そうですね。</t>
    <rPh sb="0" eb="2">
      <t>カンゼン</t>
    </rPh>
    <rPh sb="7" eb="8">
      <t>ワク</t>
    </rPh>
    <rPh sb="12" eb="13">
      <t>ハシ</t>
    </rPh>
    <rPh sb="15" eb="17">
      <t>ニンキ</t>
    </rPh>
    <rPh sb="18" eb="19">
      <t>デ</t>
    </rPh>
    <phoneticPr fontId="2"/>
  </si>
  <si>
    <t>サトノレイナスでお世話になってから、毎年取りたいと思い始めました。同じ牝馬ですし期待。</t>
    <rPh sb="9" eb="11">
      <t>セワ</t>
    </rPh>
    <rPh sb="18" eb="20">
      <t>マイトシ</t>
    </rPh>
    <rPh sb="20" eb="21">
      <t>ト</t>
    </rPh>
    <rPh sb="25" eb="26">
      <t>オモ</t>
    </rPh>
    <rPh sb="27" eb="28">
      <t>ハジ</t>
    </rPh>
    <rPh sb="33" eb="34">
      <t>オナ</t>
    </rPh>
    <rPh sb="35" eb="37">
      <t>ヒンバ</t>
    </rPh>
    <rPh sb="40" eb="42">
      <t>キタイ</t>
    </rPh>
    <phoneticPr fontId="2"/>
  </si>
  <si>
    <t>ドラフト直後に兄貴がダービー馬に。期待度は高くなってしまいましたが頑張って欲しい。
正直なところ、ドウデュースというよりかは仗助のスタンドっぽくて選んでいたのは秘密。</t>
    <rPh sb="4" eb="6">
      <t>チョクゴ</t>
    </rPh>
    <rPh sb="7" eb="9">
      <t>アニキ</t>
    </rPh>
    <rPh sb="14" eb="15">
      <t>ウマ</t>
    </rPh>
    <rPh sb="17" eb="19">
      <t>キタイ</t>
    </rPh>
    <rPh sb="19" eb="20">
      <t>ド</t>
    </rPh>
    <rPh sb="21" eb="22">
      <t>タカ</t>
    </rPh>
    <rPh sb="33" eb="35">
      <t>ガンバ</t>
    </rPh>
    <rPh sb="37" eb="38">
      <t>ホ</t>
    </rPh>
    <rPh sb="42" eb="44">
      <t>ショウジキ</t>
    </rPh>
    <rPh sb="62" eb="64">
      <t>ジョウスケ</t>
    </rPh>
    <rPh sb="73" eb="74">
      <t>エラ</t>
    </rPh>
    <rPh sb="80" eb="82">
      <t>ヒミツ</t>
    </rPh>
    <phoneticPr fontId="2"/>
  </si>
  <si>
    <t>ドラフトが終わってみたらルーラーシップ産駒が３頭もおりました・・・
お母さんが現役自体に走っているのを少しでも覚えていると取りたくなる癖がある。</t>
    <rPh sb="5" eb="6">
      <t>オ</t>
    </rPh>
    <rPh sb="19" eb="21">
      <t>サンク</t>
    </rPh>
    <rPh sb="23" eb="24">
      <t>トウ</t>
    </rPh>
    <rPh sb="35" eb="36">
      <t>カア</t>
    </rPh>
    <rPh sb="39" eb="41">
      <t>ゲンエキ</t>
    </rPh>
    <rPh sb="41" eb="43">
      <t>ジタイ</t>
    </rPh>
    <rPh sb="44" eb="45">
      <t>ハシ</t>
    </rPh>
    <rPh sb="51" eb="52">
      <t>スコ</t>
    </rPh>
    <rPh sb="55" eb="56">
      <t>オボ</t>
    </rPh>
    <rPh sb="61" eb="62">
      <t>ト</t>
    </rPh>
    <rPh sb="67" eb="68">
      <t>クセ</t>
    </rPh>
    <phoneticPr fontId="2"/>
  </si>
  <si>
    <t>この馬の２個上兄貴を持っていましたが未出走のまますん・・・
かなり期待していたのもあったので、１頭は取ってみたかったキタサン産駒と併せて。
兄貴を無念を弟が晴らす。</t>
    <rPh sb="2" eb="3">
      <t>ウマ</t>
    </rPh>
    <rPh sb="5" eb="6">
      <t>コ</t>
    </rPh>
    <rPh sb="6" eb="7">
      <t>ウエ</t>
    </rPh>
    <rPh sb="7" eb="9">
      <t>アニキ</t>
    </rPh>
    <rPh sb="10" eb="11">
      <t>モ</t>
    </rPh>
    <rPh sb="18" eb="19">
      <t>ミ</t>
    </rPh>
    <rPh sb="19" eb="21">
      <t>シュッソウ</t>
    </rPh>
    <rPh sb="33" eb="35">
      <t>キタイ</t>
    </rPh>
    <rPh sb="48" eb="49">
      <t>トウ</t>
    </rPh>
    <rPh sb="50" eb="51">
      <t>ト</t>
    </rPh>
    <rPh sb="62" eb="64">
      <t>サンク</t>
    </rPh>
    <rPh sb="65" eb="66">
      <t>アワ</t>
    </rPh>
    <rPh sb="70" eb="72">
      <t>アニキ</t>
    </rPh>
    <rPh sb="73" eb="75">
      <t>ムネン</t>
    </rPh>
    <rPh sb="76" eb="77">
      <t>オトウト</t>
    </rPh>
    <rPh sb="78" eb="79">
      <t>ハ</t>
    </rPh>
    <phoneticPr fontId="2"/>
  </si>
  <si>
    <t>最近おとなしい池江さんところから１頭。名前の響きも隙ですね。
シュナイダーかと思っていたら、フランケンシュタイナーの方だったんですね。
全然関係ありませんが、いまおらが町の南葛FC（葛飾区）の応援にはまりつつあります。
稲本・今野などもいて今後が楽しみですが、あとはシュナイダー級の助っ人が欲しい。</t>
    <rPh sb="0" eb="2">
      <t>サイキン</t>
    </rPh>
    <rPh sb="7" eb="9">
      <t>イケエ</t>
    </rPh>
    <rPh sb="17" eb="18">
      <t>トウ</t>
    </rPh>
    <rPh sb="19" eb="21">
      <t>ナマエ</t>
    </rPh>
    <rPh sb="22" eb="23">
      <t>ヒビ</t>
    </rPh>
    <rPh sb="25" eb="26">
      <t>スキ</t>
    </rPh>
    <rPh sb="39" eb="40">
      <t>オモ</t>
    </rPh>
    <rPh sb="58" eb="59">
      <t>ホウ</t>
    </rPh>
    <rPh sb="68" eb="70">
      <t>ゼンゼン</t>
    </rPh>
    <rPh sb="70" eb="72">
      <t>カンケイ</t>
    </rPh>
    <rPh sb="84" eb="85">
      <t>マチ</t>
    </rPh>
    <rPh sb="86" eb="87">
      <t>ミナミ</t>
    </rPh>
    <rPh sb="139" eb="140">
      <t>キュウ</t>
    </rPh>
    <rPh sb="141" eb="142">
      <t>スケ</t>
    </rPh>
    <rPh sb="143" eb="144">
      <t>ト</t>
    </rPh>
    <rPh sb="145" eb="146">
      <t>ホ</t>
    </rPh>
    <phoneticPr fontId="2"/>
  </si>
  <si>
    <t>バラダセールと同じく、シルヴァースカヤもついつい取っちゃう枠になりつつあります。
幸四郎厩舎も楽しみで、８位ですが期待してしまう。</t>
    <rPh sb="7" eb="8">
      <t>オナ</t>
    </rPh>
    <rPh sb="24" eb="25">
      <t>ト</t>
    </rPh>
    <rPh sb="29" eb="30">
      <t>ワク</t>
    </rPh>
    <rPh sb="41" eb="44">
      <t>コウシロウ</t>
    </rPh>
    <rPh sb="44" eb="46">
      <t>キュウシャ</t>
    </rPh>
    <rPh sb="47" eb="48">
      <t>タノ</t>
    </rPh>
    <rPh sb="53" eb="54">
      <t>イ</t>
    </rPh>
    <rPh sb="57" eb="59">
      <t>キタイ</t>
    </rPh>
    <phoneticPr fontId="2"/>
  </si>
  <si>
    <t>１個上の兄貴も持っていたため兄弟枠で。初戦を勝った兄貴に続いて欲しい。</t>
    <rPh sb="1" eb="3">
      <t>コウエ</t>
    </rPh>
    <rPh sb="4" eb="6">
      <t>アニキ</t>
    </rPh>
    <rPh sb="7" eb="8">
      <t>モ</t>
    </rPh>
    <rPh sb="14" eb="17">
      <t>キョウダイワク</t>
    </rPh>
    <rPh sb="19" eb="21">
      <t>ショセン</t>
    </rPh>
    <rPh sb="22" eb="23">
      <t>カ</t>
    </rPh>
    <rPh sb="25" eb="27">
      <t>アニキ</t>
    </rPh>
    <rPh sb="28" eb="29">
      <t>ツヅ</t>
    </rPh>
    <rPh sb="31" eb="32">
      <t>ホ</t>
    </rPh>
    <phoneticPr fontId="2"/>
  </si>
  <si>
    <t>これは馬券をありがとう枠です。母のココファンタジアは濱田さんと一緒に行った競馬場で
この母を含めた２頭軸総流し三連複などで５０万超えを取れたお礼に指名。
https://db.netkeiba.com/race/201807010211/
実際に爆発してくれたのは18番人気国分恭介騎乗の馬がきたからですが・・・</t>
    <rPh sb="3" eb="5">
      <t>バケン</t>
    </rPh>
    <rPh sb="11" eb="12">
      <t>ワク</t>
    </rPh>
    <rPh sb="15" eb="16">
      <t>ハハ</t>
    </rPh>
    <rPh sb="26" eb="28">
      <t>ハマダ</t>
    </rPh>
    <rPh sb="31" eb="33">
      <t>イッショ</t>
    </rPh>
    <rPh sb="34" eb="35">
      <t>イ</t>
    </rPh>
    <rPh sb="37" eb="40">
      <t>ケイバジョウ</t>
    </rPh>
    <rPh sb="44" eb="45">
      <t>ハハ</t>
    </rPh>
    <rPh sb="46" eb="47">
      <t>フク</t>
    </rPh>
    <rPh sb="50" eb="51">
      <t>トウ</t>
    </rPh>
    <rPh sb="51" eb="52">
      <t>ジク</t>
    </rPh>
    <rPh sb="52" eb="54">
      <t>ソウナガ</t>
    </rPh>
    <rPh sb="55" eb="58">
      <t>サンレンフク</t>
    </rPh>
    <rPh sb="63" eb="64">
      <t>マン</t>
    </rPh>
    <rPh sb="64" eb="65">
      <t>コ</t>
    </rPh>
    <rPh sb="67" eb="68">
      <t>ト</t>
    </rPh>
    <rPh sb="71" eb="72">
      <t>レイ</t>
    </rPh>
    <rPh sb="73" eb="75">
      <t>シメイ</t>
    </rPh>
    <rPh sb="120" eb="122">
      <t>ジッサイ</t>
    </rPh>
    <rPh sb="123" eb="125">
      <t>バクハツ</t>
    </rPh>
    <rPh sb="134" eb="135">
      <t>バン</t>
    </rPh>
    <rPh sb="135" eb="137">
      <t>ニンキ</t>
    </rPh>
    <rPh sb="137" eb="139">
      <t>コクブン</t>
    </rPh>
    <rPh sb="139" eb="141">
      <t>キョウスケ</t>
    </rPh>
    <rPh sb="141" eb="143">
      <t>キジョウ</t>
    </rPh>
    <rPh sb="144" eb="145">
      <t>ウマ</t>
    </rPh>
    <phoneticPr fontId="2"/>
  </si>
  <si>
    <t>庭先取引らしく情報は少ないが、世界の矢作先生が絶賛しているという逸材！ミステリアスで能力が高い、イメージはHarima&amp;Prince永瀬廉！マイラーとの評価ですが、ダービーの舞台で輝ける器だと確信している！</t>
  </si>
  <si>
    <t>どこで情報を見てもいい評価ばかりで、2歳戦で荒稼ぎをする予定！でしたが、まさか初戦で負けるとは思いませんでした。これから巻き返して重賞2勝くらいはしてほしい。もしかしたら桜花賞勝つんじゃないかな。</t>
  </si>
  <si>
    <t>こちらも評価の高いお嬢様。早いデビューが主流ですが、ゆっくりと調整して秋のデビューになりそう。後からデビューしてもクラシックは勝てるんだと言わんばかりに高みの見物中。オークスの舞台は彼女が主役で踊ることになる！</t>
  </si>
  <si>
    <t>すでにデビュー戦で大物感を示してくれた。サウジアラビアRCから朝日杯FSを制し、2歳王者として来年のクラシックを狙う！イメージはHarima&amp;Prince平野紫耀！輝き続ける生まれながらの王子様はそういう星の元に生まれたのだ。</t>
  </si>
  <si>
    <t>ダノン、川田、中内田とは今の子供達が好きな三拍子。おそらくその三拍子を揃えてきそうな今年のダノックスのエース！イメージはHarima&amp;Princeリーダー岸優太！歌、ダンス、ボケ三拍子揃っている。馬王に俺はなる！！</t>
  </si>
  <si>
    <t>すでに2走しているが惜しい競馬が続いている。かなり調教が良かったのでいずれは勝ち上がり、クラシックへとコマを進めてくれるだろう。馬名通りビューティーの部分で一冠獲得しているので、あとは競馬で勝つだけだ！！</t>
  </si>
  <si>
    <t>いい評価を色々なソースで見た様な気がして、すごく気になる馬だったので指名しました。そして藤原厩舎は実績もあるので楽しみです。イメージはHarima&amp;Prince神宮寺勇太！いかにもPrinceな名前で英国紳士。そんな期待をしています！</t>
  </si>
  <si>
    <t>シルバーステートは強い馬を出すと思ってまして、去年を見てると牝馬の方がいいかなとか思って決めました。春になってグッと良くなったとのコメントもあり、間違いナイトプールって感じです。ドナウのお嬢とオークスでガチンコだな！</t>
  </si>
  <si>
    <t>デビュー戦で3着。最後はグイグイきてましたので、勝ち上がるのは時間の問題かと。しかし千二は短いのではと思う今日この頃です。評価が高かった一頭で、2歳女王とかクラシックもとかコメントありました。もっとやれる娘だと思うよ！</t>
  </si>
  <si>
    <t>血統表を見ると、ストームキャットやミスプロが綺麗に並んでます。この馬も年明けからグッと良くなった！というコメントがあったので指名しました。イメージはHarima&amp;Prince髙橋海人！一番Princeっぽいので期待してます。Harima&amp;Princeがダービーで揃うことを期待！</t>
  </si>
  <si>
    <t>兄弟がさっぱりではあるが、今年はエピファネイアが父に変わり上２頭の欧州血統より日本の軽い馬場にも対応できると思う。そろそろこの母から大物の予感です。</t>
    <rPh sb="0" eb="3">
      <t>キョ</t>
    </rPh>
    <rPh sb="13" eb="16">
      <t>コトs</t>
    </rPh>
    <rPh sb="24" eb="29">
      <t>チt</t>
    </rPh>
    <rPh sb="29" eb="30">
      <t>ウ</t>
    </rPh>
    <rPh sb="31" eb="35">
      <t>ト</t>
    </rPh>
    <rPh sb="35" eb="37">
      <t>ケット</t>
    </rPh>
    <rPh sb="39" eb="42">
      <t>ニホン</t>
    </rPh>
    <rPh sb="42" eb="44">
      <t>カル</t>
    </rPh>
    <rPh sb="44" eb="47">
      <t>バb</t>
    </rPh>
    <rPh sb="48" eb="54">
      <t>タイオ</t>
    </rPh>
    <rPh sb="54" eb="56">
      <t>オモ</t>
    </rPh>
    <rPh sb="63" eb="66">
      <t>ハH</t>
    </rPh>
    <rPh sb="66" eb="69">
      <t>オオモN</t>
    </rPh>
    <rPh sb="69" eb="71">
      <t>ヨカN</t>
    </rPh>
    <phoneticPr fontId="1"/>
  </si>
  <si>
    <t>すでに入厩済みで早めのデビューが期待される。薔薇一族の復活をこの馬で託したい。距離はマイルから２０００くらいがちょうど良さそうなので、ホープルフル〜皐月と頑張ってもらいたい。</t>
    <rPh sb="3" eb="5">
      <t>ニュウKY</t>
    </rPh>
    <rPh sb="5" eb="8">
      <t>スミ</t>
    </rPh>
    <rPh sb="8" eb="11">
      <t>ハヤM</t>
    </rPh>
    <rPh sb="16" eb="21">
      <t>キタ</t>
    </rPh>
    <rPh sb="22" eb="26">
      <t>バラ1Z</t>
    </rPh>
    <rPh sb="27" eb="30">
      <t>フッカT</t>
    </rPh>
    <rPh sb="32" eb="34">
      <t>ウマ</t>
    </rPh>
    <rPh sb="34" eb="38">
      <t>タクシT</t>
    </rPh>
    <rPh sb="39" eb="42">
      <t>キョR</t>
    </rPh>
    <rPh sb="59" eb="63">
      <t>ヨサS</t>
    </rPh>
    <rPh sb="74" eb="76">
      <t>サツK</t>
    </rPh>
    <rPh sb="77" eb="86">
      <t>ガンバッT</t>
    </rPh>
    <phoneticPr fontId="1"/>
  </si>
  <si>
    <t>今年指名の唯一の関東馬。母が２０００m前後で好走し血統的にもダービーを意識してしまう。すでにデビューも決定していそうなので順調に頑張ってもらいたい。</t>
    <rPh sb="0" eb="2">
      <t>コトS</t>
    </rPh>
    <rPh sb="2" eb="5">
      <t>シメ</t>
    </rPh>
    <rPh sb="5" eb="8">
      <t>ユイイT</t>
    </rPh>
    <rPh sb="8" eb="11">
      <t>カント</t>
    </rPh>
    <rPh sb="12" eb="14">
      <t>ハH</t>
    </rPh>
    <rPh sb="19" eb="22">
      <t>ゼンg</t>
    </rPh>
    <rPh sb="22" eb="24">
      <t>kousou</t>
    </rPh>
    <rPh sb="25" eb="27">
      <t>ケット</t>
    </rPh>
    <rPh sb="27" eb="30">
      <t>テk</t>
    </rPh>
    <rPh sb="35" eb="37">
      <t>イシk</t>
    </rPh>
    <rPh sb="51" eb="53">
      <t>ケッテ</t>
    </rPh>
    <rPh sb="61" eb="64">
      <t>ジュンty</t>
    </rPh>
    <rPh sb="64" eb="68">
      <t>ガンバッt</t>
    </rPh>
    <phoneticPr fontId="1"/>
  </si>
  <si>
    <t>牝馬ではこの馬！オークス制覇。母デニムアンドルビーは自分も好きな馬。初子は気になるが頑張ってもらいたい。</t>
    <rPh sb="0" eb="4">
      <t>ヒン</t>
    </rPh>
    <rPh sb="6" eb="7">
      <t>ウm</t>
    </rPh>
    <rPh sb="12" eb="14">
      <t>セイh</t>
    </rPh>
    <rPh sb="15" eb="16">
      <t>ハh</t>
    </rPh>
    <rPh sb="26" eb="29">
      <t>ジブン</t>
    </rPh>
    <rPh sb="29" eb="32">
      <t>スk</t>
    </rPh>
    <rPh sb="32" eb="34">
      <t>ウm</t>
    </rPh>
    <rPh sb="34" eb="36">
      <t>ハツコ</t>
    </rPh>
    <rPh sb="42" eb="46">
      <t>ガンバッt</t>
    </rPh>
    <phoneticPr fontId="1"/>
  </si>
  <si>
    <t>ブランボヌールは自分の指名した馬。母同様函館２歳Sをとってもらいたい。</t>
    <rPh sb="8" eb="11">
      <t>ジブン</t>
    </rPh>
    <rPh sb="11" eb="15">
      <t>シメ</t>
    </rPh>
    <rPh sb="15" eb="16">
      <t>ウm</t>
    </rPh>
    <rPh sb="17" eb="20">
      <t>ハh</t>
    </rPh>
    <rPh sb="20" eb="22">
      <t>ハコダt</t>
    </rPh>
    <rPh sb="23" eb="24">
      <t>サ</t>
    </rPh>
    <phoneticPr fontId="1"/>
  </si>
  <si>
    <t>１歳の時に骨折しているが、秋デビューを目指して何とかクラッシックに間に合ってほしい。</t>
    <rPh sb="1" eb="2">
      <t>サ</t>
    </rPh>
    <rPh sb="3" eb="9">
      <t>トキン</t>
    </rPh>
    <rPh sb="13" eb="18">
      <t>アk</t>
    </rPh>
    <rPh sb="19" eb="23">
      <t>メザs</t>
    </rPh>
    <rPh sb="23" eb="26">
      <t>ナンt</t>
    </rPh>
    <rPh sb="33" eb="34">
      <t>マ</t>
    </rPh>
    <rPh sb="35" eb="41">
      <t>アッテ</t>
    </rPh>
    <phoneticPr fontId="1"/>
  </si>
  <si>
    <t>この馬はダートでの活躍を期待して指名。全日本２歳優駿を期待したい。</t>
    <rPh sb="2" eb="4">
      <t>ウm</t>
    </rPh>
    <rPh sb="9" eb="11">
      <t>カツヤk</t>
    </rPh>
    <rPh sb="12" eb="16">
      <t>キタ</t>
    </rPh>
    <rPh sb="16" eb="18">
      <t>シメ</t>
    </rPh>
    <rPh sb="19" eb="24">
      <t>ゼンニホン</t>
    </rPh>
    <rPh sb="24" eb="26">
      <t>ユウシュン</t>
    </rPh>
    <rPh sb="27" eb="32">
      <t>キタ</t>
    </rPh>
    <phoneticPr fontId="1"/>
  </si>
  <si>
    <t>ノーザンのバゴ産駒は勝ち上がりが素晴らしい。兄ステラヴェローチェが成し得なかったクラッシック制覇をこの馬で！！</t>
    <rPh sb="7" eb="10">
      <t>サンk</t>
    </rPh>
    <rPh sb="10" eb="11">
      <t>カ</t>
    </rPh>
    <rPh sb="12" eb="15">
      <t>アガr</t>
    </rPh>
    <rPh sb="16" eb="21">
      <t>スバラs</t>
    </rPh>
    <rPh sb="22" eb="30">
      <t>アニ</t>
    </rPh>
    <rPh sb="33" eb="34">
      <t>ナ</t>
    </rPh>
    <rPh sb="35" eb="40">
      <t>エナカッt</t>
    </rPh>
    <rPh sb="46" eb="48">
      <t>セイh</t>
    </rPh>
    <rPh sb="51" eb="53">
      <t>ウm</t>
    </rPh>
    <phoneticPr fontId="1"/>
  </si>
  <si>
    <t>ブランボヌール・ビアンフェに続いて頑張ってほしい。同じ中竹厩舎のアヘッドと振り分けで使っていくのかな？ハーツクライ産駒となり距離はマイルくらいまでもってほしい。</t>
    <rPh sb="14" eb="17">
      <t>ツヅ</t>
    </rPh>
    <rPh sb="17" eb="24">
      <t>ガンバッt</t>
    </rPh>
    <rPh sb="25" eb="27">
      <t>オナj</t>
    </rPh>
    <rPh sb="27" eb="29">
      <t>ナk</t>
    </rPh>
    <rPh sb="29" eb="31">
      <t>キュ</t>
    </rPh>
    <rPh sb="37" eb="38">
      <t>フ</t>
    </rPh>
    <rPh sb="39" eb="41">
      <t>ワk</t>
    </rPh>
    <rPh sb="42" eb="45">
      <t>ツカッt</t>
    </rPh>
    <rPh sb="57" eb="59">
      <t>サンk</t>
    </rPh>
    <rPh sb="62" eb="65">
      <t>キョr</t>
    </rPh>
    <phoneticPr fontId="1"/>
  </si>
  <si>
    <t>穴馬的な存在として期待。芝でもダートでも走れそうな馬体。二刀流として頑張ってもらいたいです。</t>
    <rPh sb="0" eb="4">
      <t>アナウm</t>
    </rPh>
    <rPh sb="4" eb="7">
      <t>ソンザ</t>
    </rPh>
    <rPh sb="9" eb="11">
      <t>キタ</t>
    </rPh>
    <rPh sb="12" eb="15">
      <t>シバd</t>
    </rPh>
    <rPh sb="20" eb="25">
      <t>ハシr</t>
    </rPh>
    <rPh sb="25" eb="27">
      <t>バタ</t>
    </rPh>
    <rPh sb="28" eb="31">
      <t>ニト</t>
    </rPh>
    <rPh sb="34" eb="43">
      <t>ガンバッt</t>
    </rPh>
    <phoneticPr fontId="1"/>
  </si>
  <si>
    <t>http://blood-fream-pog.blog.jp/archives/1080302830.html</t>
  </si>
  <si>
    <t>ディープ、キンカメ産駒がいなくなるとやっぱりエピファかなということで選びました。
自分の中では母エリザベス女王杯好走馬はいい子を出すという仮説がもあります。
辻野厩舎はまだよくわかりませんが、角居が不祥事をお越した時の番頭さんなので大丈夫でしょう。</t>
  </si>
  <si>
    <t>シルクの最優先で応募した馬。外れてしまいましたが…
シルバーステートはポストディープに期待してます。
すでにデビューしましたが、想定外のダート。何とか勝ってくれましたが、芝適性もあると思います。</t>
  </si>
  <si>
    <t>レイクヴィラファーム産のシルクということで、シルク募集の時から気になってましたが、人気がありすぎて取れませんでした。
メジロの血を引くエピファ産駒、期待してます。</t>
  </si>
  <si>
    <t>リアルスティールもポストディープとして期待している種牡馬。
エアグルーヴ牝系とミエスク牝系との夢組み合わせ。大舞台で大魔神が口取りしているところが目に浮かびます。</t>
  </si>
  <si>
    <t>デビューが早そうで、血統的にもエタリオウの下ということで面白そう。
調教時計も良かったように思いましたが、デビュー戦を飾ることはできませんでした。
調教の動きはあまり良くなかったようです。</t>
  </si>
  <si>
    <t>2代前すべて金子の持ち馬という金子ダビスタ馬。
ポストキンカメとして期待しているラブリーデイ産駒ですが、ダート馬っぽいですね。</t>
  </si>
  <si>
    <t>なんでこの馬を選択したのか覚えてないです。
多分調教がよかったのか、母がフランケル×デインドリームという夢の配合だったからなのか。</t>
  </si>
  <si>
    <t>1周目のデビュー予定、調教時計もまずまずということで選びました。
デビュー戦は4着。父モーリスはちょっと難しいです。来年からは外そうかな？</t>
  </si>
  <si>
    <t>馬主の三木さんからはそろそろ当たりが出てきそうだなと思ってまして、
母ダイワなんちゃらからも当たりが出てきそうだなと思ってまして、この馬を選びました。
上にエポカドーロがいるので、自分的には活躍馬の下は走らないというジンクスには反するんですが、どうでるのか？</t>
  </si>
  <si>
    <t>リスト参加でのドラフトで候補馬が足りなくなったので、後日選択した馬。
馬主三木さんから当たりが出そう理論、矢作厩舎、母系にブルーメンブラッドというプラス材料があります。</t>
  </si>
  <si>
    <t>個人的に久々のPOGであり、ディープ亡き今、何にしようか悩んだが、全然分からない。まあ一位指名はドライチっぽいのでPOG祭りに参加しようと。ノーザン・矢作・藤田オーナーって事で。</t>
  </si>
  <si>
    <t>ほぼ一位と同じ理由で指名。とても良い雰囲気で、キャロットの永島氏（誰？）が太鼓判とのこと。サトノクラウン走るかな～。</t>
  </si>
  <si>
    <t>ここだけはドラフト前から決めていた。過去のPO馬ｻﾄﾉﾀﾞｲﾔﾓﾝﾄﾞを３位で指名していたので、ﾀﾞｲﾔﾓﾝﾄﾞ産駒を絶対いこうと。父を一番知ってるはずの池江調教師曰く「抜群に良い！」。名前も良いし、こいつと府中に父の忘れ物をとりに行くことを決めた。</t>
  </si>
  <si>
    <t>ノーザンF・サンデーR・母ポルトフィーノで脚元不安なしって事で。４位で残ってるならいっておこうと。</t>
  </si>
  <si>
    <t>とにかく美人とのこと。ボクは美人に弱いのである。ＭａｊｉでKoiする５秒前！</t>
  </si>
  <si>
    <t>ゴドルフィンのエースとのことでしたが、デビュー戦６着。まさか掲示板にも載れないとは…。早くも終了かな。</t>
  </si>
  <si>
    <t>なぜかFrankel２頭もいってしまったが、こっちは「乗り味が抜群に良い！」とのこと。マイルGⅢあたりを取れればラッキーってなカンジ。</t>
  </si>
  <si>
    <t>短距離向きらしいので、武幸調教師に初重賞制覇をもたらしてくれるはず。</t>
  </si>
  <si>
    <t>なぜ姉ユーバーレーベンを指名出来なかったのか。悔やんでいたので彼を指名してみました。</t>
  </si>
  <si>
    <t>とうとうヌーヴェル最後の仔になってしまったのね。だがしかし、漢は黙ってマイネヌーヴェル</t>
  </si>
  <si>
    <t>https://db.netkeiba.com/horse/2020103390/</t>
    <phoneticPr fontId="3"/>
  </si>
  <si>
    <t>ウールデュボヌール</t>
  </si>
  <si>
    <t>ベトルス</t>
  </si>
  <si>
    <t>サフィラ</t>
  </si>
  <si>
    <t>アートワーク</t>
  </si>
  <si>
    <t>エリカエスティーム</t>
  </si>
  <si>
    <t>ラファミリア</t>
  </si>
  <si>
    <t>サトノフォルテ</t>
  </si>
  <si>
    <t>ザフラッグ</t>
  </si>
  <si>
    <t>エラトー</t>
  </si>
  <si>
    <t>メイクユーマイン</t>
  </si>
  <si>
    <t>グランスカーレット</t>
  </si>
  <si>
    <t>アマンテビアンコ</t>
  </si>
  <si>
    <t>シャンパンポップ</t>
  </si>
  <si>
    <t>マックスセレナーデ</t>
  </si>
  <si>
    <t>ミアネーロ</t>
  </si>
  <si>
    <t>フランクエフェクト</t>
  </si>
  <si>
    <t>ガルデルクラージュ</t>
  </si>
  <si>
    <t>マイネルレグルス</t>
  </si>
  <si>
    <t>ミダース</t>
  </si>
  <si>
    <t>ダノンモンブラン</t>
  </si>
  <si>
    <t>ボンドガール</t>
  </si>
  <si>
    <t>イーグルノワール</t>
  </si>
  <si>
    <t>ハミング</t>
  </si>
  <si>
    <t>フォーエバーヤング</t>
  </si>
  <si>
    <t>クォーツァイト</t>
  </si>
  <si>
    <t>ギガル</t>
  </si>
  <si>
    <t>スプレッドシャイン</t>
  </si>
  <si>
    <t>ルージュスエルテ</t>
  </si>
  <si>
    <t>オールナット</t>
  </si>
  <si>
    <t>ドゥマイシング</t>
  </si>
  <si>
    <t>マウリノ</t>
  </si>
  <si>
    <t>モスクロッサー</t>
  </si>
  <si>
    <t>エリカリーシャン</t>
  </si>
  <si>
    <t>ガルサブランカ</t>
  </si>
  <si>
    <t>ミッキースターダム</t>
  </si>
  <si>
    <t>ビダーヤ</t>
  </si>
  <si>
    <t>レガーロデルシエロ</t>
  </si>
  <si>
    <t>ショウナンガチ</t>
  </si>
  <si>
    <t>エボルヴィング</t>
  </si>
  <si>
    <t>ダノンエアズロック</t>
  </si>
  <si>
    <t>クセノポン</t>
  </si>
  <si>
    <t>フレミングフープ</t>
  </si>
  <si>
    <t>ブエナオンダ</t>
  </si>
  <si>
    <t>リンドバーグ</t>
  </si>
  <si>
    <t>カラリパヤット</t>
  </si>
  <si>
    <t>カルパ</t>
  </si>
  <si>
    <t>オコタンペ</t>
  </si>
  <si>
    <t>スティンガーグラス</t>
  </si>
  <si>
    <t>バードウォッチャー</t>
  </si>
  <si>
    <t>アルセナール</t>
  </si>
  <si>
    <t>ホウオウプロサンゲ</t>
  </si>
  <si>
    <t>キングピン</t>
  </si>
  <si>
    <t>ミラビリスマジック</t>
  </si>
  <si>
    <t>ストーンズ</t>
  </si>
  <si>
    <t>サトノエピック</t>
  </si>
  <si>
    <t>リアソール</t>
  </si>
  <si>
    <t>アスクアメージモア</t>
  </si>
  <si>
    <t>レアリゼアンレーヴ</t>
  </si>
  <si>
    <t>ウインディオーネ</t>
  </si>
  <si>
    <t>ラケダイモーン</t>
  </si>
  <si>
    <t>ファーヴェント</t>
  </si>
  <si>
    <t>インビジブルセルフ</t>
  </si>
  <si>
    <t>カンティアーモ</t>
  </si>
  <si>
    <t>ダイヤモンドレイン</t>
  </si>
  <si>
    <t>レガレイラ</t>
  </si>
  <si>
    <t>ヘデントール</t>
  </si>
  <si>
    <t>キャネル</t>
  </si>
  <si>
    <t>カルデア</t>
  </si>
  <si>
    <t>ジオセントリック</t>
  </si>
  <si>
    <t>ジークルーネ</t>
  </si>
  <si>
    <t>マテンロウゴールド</t>
  </si>
  <si>
    <t>ソニックライン</t>
  </si>
  <si>
    <t>カラフルメロディー</t>
  </si>
  <si>
    <t>カズアブディーン</t>
  </si>
  <si>
    <t>ゼーゼマン</t>
  </si>
  <si>
    <t>レイデラルース</t>
  </si>
  <si>
    <t>ホウオウトランプ</t>
  </si>
  <si>
    <t>シークレットレーン</t>
  </si>
  <si>
    <t>アールアンドビー</t>
  </si>
  <si>
    <t>シャハザマーン</t>
  </si>
  <si>
    <t>エヴァンジェリーナ</t>
  </si>
  <si>
    <t>クラッチプレイヤー</t>
  </si>
  <si>
    <t>グラヴィス</t>
  </si>
  <si>
    <t>エルミラージュ</t>
  </si>
  <si>
    <t>チルカーノ</t>
  </si>
  <si>
    <t>ミスタージーティー</t>
  </si>
  <si>
    <t>グローリアミノル</t>
  </si>
  <si>
    <t>エヴァンスウィート</t>
  </si>
  <si>
    <t>アスロス</t>
  </si>
  <si>
    <t>シュヴェルトリリエ</t>
  </si>
  <si>
    <t>インクルージョン</t>
  </si>
  <si>
    <t>アンフォルメル</t>
  </si>
  <si>
    <t>ウインマクシマム</t>
  </si>
  <si>
    <t>シトラール</t>
  </si>
  <si>
    <t>モルトマエストーソ</t>
  </si>
  <si>
    <t>ミッキースピネル</t>
  </si>
  <si>
    <t>アリスヴィクトリア</t>
  </si>
  <si>
    <t>オンザプラネット</t>
  </si>
  <si>
    <t>セイウンチドリ</t>
  </si>
  <si>
    <t>シャイニングソード</t>
  </si>
  <si>
    <t>スターリングアップ</t>
  </si>
  <si>
    <t>シンエンペラー</t>
  </si>
  <si>
    <t>ヴィスマール</t>
  </si>
  <si>
    <t>ローザサンリヴァル</t>
  </si>
  <si>
    <t>ロードオールライト</t>
  </si>
  <si>
    <t>ドラムライム</t>
  </si>
  <si>
    <t>シュトラウス</t>
  </si>
  <si>
    <t>サトノファントム</t>
  </si>
  <si>
    <t>グロリアラウス</t>
  </si>
  <si>
    <t>コルレオニス</t>
  </si>
  <si>
    <t>コンドライト</t>
  </si>
  <si>
    <t>コンテネレッツア</t>
  </si>
  <si>
    <t>グレッソネイ</t>
  </si>
  <si>
    <t>クイーンズウォーク</t>
  </si>
  <si>
    <t>テラメリタ</t>
  </si>
  <si>
    <t>フォルラニーニ</t>
  </si>
  <si>
    <t>キングズブレス</t>
  </si>
  <si>
    <t>アンドアイラヴハー</t>
  </si>
  <si>
    <t>ダノンロッキー</t>
  </si>
  <si>
    <t>チェルヴィニア</t>
  </si>
  <si>
    <t>フェンダー</t>
  </si>
  <si>
    <t>アトロルーベンス</t>
  </si>
  <si>
    <t>サンライズジパング</t>
  </si>
  <si>
    <t>ショウナンラプンタ</t>
  </si>
  <si>
    <t>ボスコヴェローチェ</t>
  </si>
  <si>
    <t>ダブルイプシロン</t>
  </si>
  <si>
    <t>アンジュグルーヴ</t>
  </si>
  <si>
    <t>ビバップ</t>
  </si>
  <si>
    <t>デュアルウィルダー</t>
  </si>
  <si>
    <t>2023-2024</t>
    <phoneticPr fontId="3"/>
  </si>
  <si>
    <t>池添学</t>
    <rPh sb="0" eb="3">
      <t>イケゾエマナブ</t>
    </rPh>
    <phoneticPr fontId="2"/>
  </si>
  <si>
    <t>斉藤崇史</t>
    <rPh sb="0" eb="2">
      <t>サイトウ</t>
    </rPh>
    <rPh sb="2" eb="4">
      <t>タカシシ</t>
    </rPh>
    <phoneticPr fontId="2"/>
  </si>
  <si>
    <t>宮田敬介</t>
    <rPh sb="0" eb="4">
      <t>ミヤタケイスケ</t>
    </rPh>
    <phoneticPr fontId="2"/>
  </si>
  <si>
    <t>上村洋行</t>
    <rPh sb="0" eb="2">
      <t>ウエムラ</t>
    </rPh>
    <rPh sb="2" eb="4">
      <t>ヒロユキ</t>
    </rPh>
    <phoneticPr fontId="2"/>
  </si>
  <si>
    <t>田中克典</t>
    <rPh sb="0" eb="4">
      <t>タナカカツノリ</t>
    </rPh>
    <phoneticPr fontId="2"/>
  </si>
  <si>
    <t>大久保龍志</t>
    <rPh sb="0" eb="4">
      <t>オオクボリュウ</t>
    </rPh>
    <rPh sb="4" eb="5">
      <t>シ</t>
    </rPh>
    <phoneticPr fontId="2"/>
  </si>
  <si>
    <t>清水久詞</t>
    <rPh sb="0" eb="2">
      <t>シミズ</t>
    </rPh>
    <rPh sb="2" eb="3">
      <t>ヒサ</t>
    </rPh>
    <rPh sb="3" eb="4">
      <t>シ</t>
    </rPh>
    <phoneticPr fontId="2"/>
  </si>
  <si>
    <t>林徹</t>
    <rPh sb="0" eb="2">
      <t>ハヤシトオル</t>
    </rPh>
    <phoneticPr fontId="2"/>
  </si>
  <si>
    <t>武英智</t>
    <rPh sb="0" eb="1">
      <t>タケ</t>
    </rPh>
    <rPh sb="1" eb="3">
      <t>ヒデトモ</t>
    </rPh>
    <phoneticPr fontId="2"/>
  </si>
  <si>
    <t>手塚貴久</t>
    <rPh sb="0" eb="4">
      <t>テヅカタカヒサ</t>
    </rPh>
    <phoneticPr fontId="2"/>
  </si>
  <si>
    <t>栗田徹</t>
    <rPh sb="0" eb="2">
      <t>クリタ</t>
    </rPh>
    <rPh sb="2" eb="3">
      <t>トオル</t>
    </rPh>
    <phoneticPr fontId="2"/>
  </si>
  <si>
    <t>中内田充正</t>
    <rPh sb="0" eb="5">
      <t>ナカウチダミツマサ</t>
    </rPh>
    <phoneticPr fontId="2"/>
  </si>
  <si>
    <t>斎藤誠</t>
    <rPh sb="0" eb="2">
      <t>サイトウ</t>
    </rPh>
    <rPh sb="2" eb="3">
      <t>マコト</t>
    </rPh>
    <phoneticPr fontId="2"/>
  </si>
  <si>
    <t>田中博康</t>
    <rPh sb="0" eb="2">
      <t>タナカ</t>
    </rPh>
    <rPh sb="2" eb="4">
      <t>ヒロヤス</t>
    </rPh>
    <phoneticPr fontId="2"/>
  </si>
  <si>
    <t>堀宣行</t>
    <rPh sb="0" eb="3">
      <t>ホリノブユキ</t>
    </rPh>
    <phoneticPr fontId="2"/>
  </si>
  <si>
    <t>寺島良</t>
    <rPh sb="0" eb="3">
      <t>テラシマリョウ</t>
    </rPh>
    <phoneticPr fontId="2"/>
  </si>
  <si>
    <t>四位洋文</t>
    <rPh sb="0" eb="4">
      <t>シイヒロフミ</t>
    </rPh>
    <phoneticPr fontId="2"/>
  </si>
  <si>
    <t>長谷川浩大</t>
    <rPh sb="0" eb="5">
      <t>ハセガワコウダイ</t>
    </rPh>
    <phoneticPr fontId="2"/>
  </si>
  <si>
    <t>西田雄一郎</t>
    <rPh sb="0" eb="4">
      <t>ニシダユウイチ</t>
    </rPh>
    <rPh sb="4" eb="5">
      <t>ロウ</t>
    </rPh>
    <phoneticPr fontId="2"/>
  </si>
  <si>
    <t>杉山晴紀</t>
    <rPh sb="0" eb="2">
      <t>スギヤマ</t>
    </rPh>
    <rPh sb="2" eb="4">
      <t>ハルキ</t>
    </rPh>
    <phoneticPr fontId="2"/>
  </si>
  <si>
    <t>中館英二</t>
    <rPh sb="0" eb="2">
      <t>ナカダテ</t>
    </rPh>
    <rPh sb="2" eb="4">
      <t>エイジ</t>
    </rPh>
    <phoneticPr fontId="2"/>
  </si>
  <si>
    <t>蛯名正義</t>
    <rPh sb="0" eb="2">
      <t>エビナ</t>
    </rPh>
    <rPh sb="2" eb="4">
      <t>マサヨシ</t>
    </rPh>
    <phoneticPr fontId="2"/>
  </si>
  <si>
    <t>畠山吉宏</t>
    <rPh sb="0" eb="4">
      <t>ハタケヤマヨシヒロ</t>
    </rPh>
    <phoneticPr fontId="2"/>
  </si>
  <si>
    <t>佐々木晶三</t>
    <rPh sb="0" eb="3">
      <t>ササキ</t>
    </rPh>
    <rPh sb="3" eb="5">
      <t>ショウゾウ</t>
    </rPh>
    <phoneticPr fontId="2"/>
  </si>
  <si>
    <t>村田一誠</t>
    <rPh sb="0" eb="2">
      <t>ムラタ</t>
    </rPh>
    <rPh sb="2" eb="4">
      <t>イッセイ</t>
    </rPh>
    <phoneticPr fontId="2"/>
  </si>
  <si>
    <t>奥村豊</t>
    <rPh sb="0" eb="3">
      <t>オクムラユタカ</t>
    </rPh>
    <phoneticPr fontId="2"/>
  </si>
  <si>
    <t>武井亮</t>
    <rPh sb="0" eb="3">
      <t>タケイリョウ</t>
    </rPh>
    <phoneticPr fontId="2"/>
  </si>
  <si>
    <t>菊沢隆徳</t>
    <rPh sb="0" eb="2">
      <t>キクサワ</t>
    </rPh>
    <rPh sb="2" eb="4">
      <t>タカノリ</t>
    </rPh>
    <phoneticPr fontId="2"/>
  </si>
  <si>
    <t>安田翔伍</t>
    <rPh sb="0" eb="4">
      <t>ヤスダショウゴ</t>
    </rPh>
    <phoneticPr fontId="2"/>
  </si>
  <si>
    <t>Saxon Warrior</t>
  </si>
  <si>
    <t>ブリックスアンドモルタル</t>
  </si>
  <si>
    <t>ニューイヤーズデイ</t>
  </si>
  <si>
    <t>Siyouni</t>
  </si>
  <si>
    <t>モーニン</t>
  </si>
  <si>
    <t>Yoshida</t>
  </si>
  <si>
    <t>サンクボヌール</t>
  </si>
  <si>
    <t>エスキモーキセス</t>
  </si>
  <si>
    <t>ミスドバウィ</t>
  </si>
  <si>
    <t>シュンドルボン</t>
  </si>
  <si>
    <t>エライヤ</t>
  </si>
  <si>
    <t>エマソング</t>
  </si>
  <si>
    <t>シャンパンルーム</t>
  </si>
  <si>
    <t>シェイクズセレナーデ</t>
  </si>
  <si>
    <t>タイキオードリー</t>
  </si>
  <si>
    <t>カーミングエフェクト</t>
  </si>
  <si>
    <t>ガルデルスリール</t>
  </si>
  <si>
    <t>アイヴィベル</t>
  </si>
  <si>
    <t>アルティマブラッド</t>
  </si>
  <si>
    <t>ハニージェイド</t>
  </si>
  <si>
    <t>サンシャイン</t>
  </si>
  <si>
    <t>フォースタークルック</t>
  </si>
  <si>
    <t>マウレア</t>
  </si>
  <si>
    <t>クリスプ</t>
  </si>
  <si>
    <t>ガラアフェアー</t>
  </si>
  <si>
    <t>シャトーブランシュ</t>
  </si>
  <si>
    <t>デアレガーロ</t>
  </si>
  <si>
    <t>エスケイプクローズ</t>
  </si>
  <si>
    <t>アレイヴィングビューティ</t>
  </si>
  <si>
    <t>ドントテルソフィア</t>
  </si>
  <si>
    <t>ラーゴブルー</t>
  </si>
  <si>
    <t>ラブリーベルナデット</t>
  </si>
  <si>
    <t>ソーマジック</t>
  </si>
  <si>
    <t>ジェイウォーク</t>
  </si>
  <si>
    <t>ランドオーバーシー</t>
  </si>
  <si>
    <t>ウインアルテミス</t>
  </si>
  <si>
    <t>トータルヒート</t>
  </si>
  <si>
    <t>アウェイク</t>
  </si>
  <si>
    <t>リビアーモ</t>
  </si>
  <si>
    <t>ロカ</t>
  </si>
  <si>
    <t>コルコバード</t>
  </si>
  <si>
    <t>プルメリアスター</t>
  </si>
  <si>
    <t>ルミナスパレード</t>
  </si>
  <si>
    <t>アルブスメロディー</t>
  </si>
  <si>
    <t>ユードントラヴミー</t>
  </si>
  <si>
    <t>ロッテンマイヤー</t>
  </si>
  <si>
    <t>カンデラ</t>
  </si>
  <si>
    <t>カウアイレーン</t>
  </si>
  <si>
    <t>ザガールインザットソング</t>
  </si>
  <si>
    <t>ヴァシリカ</t>
  </si>
  <si>
    <t>エラクレーア</t>
  </si>
  <si>
    <t>レーヌミノル</t>
  </si>
  <si>
    <t>インクルードベティ</t>
  </si>
  <si>
    <t>コスモアクセス</t>
  </si>
  <si>
    <t>ウィクトーリア</t>
  </si>
  <si>
    <t>ニューウェーブ</t>
  </si>
  <si>
    <t>Starlet's Sister</t>
  </si>
  <si>
    <t>ウイングステルス</t>
  </si>
  <si>
    <t>アエロリット</t>
  </si>
  <si>
    <t>アドマイヤローザ</t>
  </si>
  <si>
    <t>インピード</t>
  </si>
  <si>
    <t>キャントバイミーラヴ</t>
  </si>
  <si>
    <t>ティファニーズオナー</t>
  </si>
  <si>
    <t>プリンセスロック</t>
  </si>
  <si>
    <t>サイマー</t>
  </si>
  <si>
    <t>フリアアステカ</t>
  </si>
  <si>
    <t>スプレンダークラン</t>
  </si>
  <si>
    <t>カプリースレディー</t>
  </si>
  <si>
    <t>ダンスウィズキトゥン</t>
  </si>
  <si>
    <t>林正道</t>
  </si>
  <si>
    <t>里見治</t>
    <rPh sb="0" eb="3">
      <t>サトミオサム</t>
    </rPh>
    <phoneticPr fontId="2"/>
  </si>
  <si>
    <t>フィールドレーシング</t>
  </si>
  <si>
    <t>落合幸弘</t>
    <rPh sb="0" eb="4">
      <t>オチアイサチヒロ</t>
    </rPh>
    <phoneticPr fontId="2"/>
  </si>
  <si>
    <t>国本哲秀</t>
    <rPh sb="0" eb="2">
      <t>クニモト</t>
    </rPh>
    <rPh sb="2" eb="3">
      <t>テツ</t>
    </rPh>
    <rPh sb="3" eb="4">
      <t>ヒデ</t>
    </rPh>
    <phoneticPr fontId="2"/>
  </si>
  <si>
    <t>エムズレーシング</t>
  </si>
  <si>
    <t>小笹芳央</t>
    <rPh sb="0" eb="2">
      <t>オササ</t>
    </rPh>
    <rPh sb="2" eb="4">
      <t>ヨシヒサ</t>
    </rPh>
    <phoneticPr fontId="2"/>
  </si>
  <si>
    <t>（小笹芳央）</t>
    <rPh sb="1" eb="3">
      <t>オササ</t>
    </rPh>
    <rPh sb="3" eb="5">
      <t>ヨシヒサ</t>
    </rPh>
    <phoneticPr fontId="2"/>
  </si>
  <si>
    <t>田畑利彦</t>
    <rPh sb="0" eb="2">
      <t>タバタ</t>
    </rPh>
    <rPh sb="2" eb="4">
      <t>トシヒコ</t>
    </rPh>
    <phoneticPr fontId="2"/>
  </si>
  <si>
    <t>吉岡寛</t>
    <rPh sb="0" eb="2">
      <t>ヨシオカ</t>
    </rPh>
    <rPh sb="2" eb="3">
      <t>ヒロシ</t>
    </rPh>
    <phoneticPr fontId="2"/>
  </si>
  <si>
    <t>佐々木主浩</t>
    <rPh sb="0" eb="3">
      <t>ササキ</t>
    </rPh>
    <rPh sb="3" eb="4">
      <t>ヌシ</t>
    </rPh>
    <rPh sb="4" eb="5">
      <t>ヒロシ</t>
    </rPh>
    <phoneticPr fontId="2"/>
  </si>
  <si>
    <t>（野田みづき）</t>
    <rPh sb="1" eb="3">
      <t>ノダ</t>
    </rPh>
    <phoneticPr fontId="2"/>
  </si>
  <si>
    <t>久保田定</t>
    <rPh sb="0" eb="3">
      <t>クボタ</t>
    </rPh>
    <rPh sb="3" eb="4">
      <t>サダ</t>
    </rPh>
    <phoneticPr fontId="2"/>
  </si>
  <si>
    <t>ライフハウス</t>
  </si>
  <si>
    <t>国本哲秀</t>
    <rPh sb="0" eb="4">
      <t>クニモトテツヒデ</t>
    </rPh>
    <phoneticPr fontId="2"/>
  </si>
  <si>
    <t>大野照旺</t>
    <rPh sb="0" eb="2">
      <t>オオノ</t>
    </rPh>
    <rPh sb="2" eb="3">
      <t>テル</t>
    </rPh>
    <rPh sb="3" eb="4">
      <t>オウ</t>
    </rPh>
    <phoneticPr fontId="2"/>
  </si>
  <si>
    <t>竹下浩一</t>
    <rPh sb="0" eb="4">
      <t>タケシタコウイチ</t>
    </rPh>
    <phoneticPr fontId="2"/>
  </si>
  <si>
    <t>三嶋牧場</t>
    <rPh sb="0" eb="2">
      <t>ミシマ</t>
    </rPh>
    <rPh sb="2" eb="4">
      <t>ボクジョウ</t>
    </rPh>
    <phoneticPr fontId="2"/>
  </si>
  <si>
    <t>木村秀則</t>
    <rPh sb="0" eb="4">
      <t>キムラヒデノリ</t>
    </rPh>
    <phoneticPr fontId="2"/>
  </si>
  <si>
    <t>ガーベラパークスタッド</t>
  </si>
  <si>
    <t>Ecurie Des Monceaux</t>
  </si>
  <si>
    <t>酒井牧場</t>
    <rPh sb="0" eb="2">
      <t>サカイ</t>
    </rPh>
    <rPh sb="2" eb="4">
      <t>ボクジョウ</t>
    </rPh>
    <phoneticPr fontId="2"/>
  </si>
  <si>
    <t>Al-Baha Bloodstock</t>
  </si>
  <si>
    <t>Lake Villa Farm</t>
  </si>
  <si>
    <t>杵臼斉藤牧場</t>
  </si>
  <si>
    <t>Lyphardクロス大好き的指名。</t>
  </si>
  <si>
    <t>昨季に懲りず、ハーツクライ産駒を厚く指名。</t>
  </si>
  <si>
    <t>早期デビュー予定ということで指名したが、骨瘤で暗雲立ち込める。</t>
  </si>
  <si>
    <t>ドゥラメンテ×Shirley Heightsを信じて。情報が無くて怖い。</t>
  </si>
  <si>
    <t>馬体が好き。デビュー戦は案外の出来で、なんとか勝ち上がって欲しい。</t>
  </si>
  <si>
    <t>キングカメハメハ×エルコンドルパサーのロマン枠。無事デビューを願う。</t>
  </si>
  <si>
    <t>カナロア×ハーツクライのニックスに賭ける。でもKingmamboのクロスは重いかも。</t>
  </si>
  <si>
    <t>藤田晋２頭目。血統は良いはず。エゾダイモンの借りをこれで返す。</t>
  </si>
  <si>
    <t>父Saxon Warriorの資質はまだ未知数だが、ディープの血に期待したい。</t>
  </si>
  <si>
    <t>前田晋二がわざわざ社台F産のキズナ産駒を買った点に惹かれて。</t>
  </si>
  <si>
    <t>兄弟はパットしないようですが、これが最後のあがき。頑張れグスカ</t>
  </si>
  <si>
    <t>初陣おめでとう。我が白馬よ。強い白馬で次から人気出て馬券美味くなくなりそー。頑張れアマビ</t>
  </si>
  <si>
    <t>２.9万円×2000口。怪我して歩様がおかしいようで。シャンパンだけに千鳥足。頑張れシャポー</t>
  </si>
  <si>
    <t>割と順調に育ってて何よりです。頑張れ◯ックス</t>
  </si>
  <si>
    <t>SKY-HIって書くとカッコ良い。頑張れスイカ🍉</t>
  </si>
  <si>
    <t>なんだかイタリアンな名前。ジョジョに出てきてもおかしくない。頑張れミロ</t>
  </si>
  <si>
    <t>馬体重が順調に増えて570kg近くあるらしい。デブかマッチョは走るまでわかりません。頑張れフラエフェ</t>
  </si>
  <si>
    <t>デカいです。私のオリーブもデカいです。頑張れガルージュ</t>
  </si>
  <si>
    <t>眠気とSiriの痛みで馬のことが思い浮かばない。頑張れマイオリーブとスクリーンヒーロー産駒</t>
  </si>
  <si>
    <t>唯一、略せない名前。触れたものを黄金に変える王の名が由来。頑張れミダース金に変えてくるんだ</t>
  </si>
  <si>
    <t>美味しそうで可愛いお名前♡"甘い蜜には毒がある"お姉ちゃんに負けず、有名になってほしいと期待をこめて！</t>
  </si>
  <si>
    <t>この子は最初から出来る子だと思ってたよー！速い・可愛い・強いの三拍子で競馬界の助演女優賞目指してほしい！</t>
  </si>
  <si>
    <t>岡田紗佳もビックリの役満ボディー！ここから絞っていけば絶対活躍出来る子になるはず！</t>
  </si>
  <si>
    <t>キセキの妹ちゃん！期待気しかない配合！姉のビックリボンもマーメイドS獲ったので続いてほしい！</t>
  </si>
  <si>
    <t>リアルスティールは現役時代お世話になった馬！馬体もいい感じだし頑張ってほしい！</t>
  </si>
  <si>
    <t>初戦はボンドガールと被ってしまったけどスタート上手くなれば頑張れそう！素質はあるはずなので走れるよ！</t>
  </si>
  <si>
    <t>チェリーコレクトは頭数はまだ少ないけどみんな勝ってるんだよなーって事でこの子もやってくれるでしょう♪</t>
  </si>
  <si>
    <t>この子もブリックスちゃんの子涼しくなってきてから活躍してくれるといいな！</t>
  </si>
  <si>
    <t>初戦は残念だったけど秋からはやってくれるはず！リュズキナはやれる！</t>
  </si>
  <si>
    <t>ショウナンパンドラ好きだったなー！サトノちゃんとの血統だからワクワク！</t>
  </si>
  <si>
    <t>大物系の早い馬とはなんなのか、その答えがドゥマイシング。</t>
  </si>
  <si>
    <t>OKさんが褒めてくれていたので期待しています。</t>
  </si>
  <si>
    <t>今年からダートが盛り上がるとの噂を聞きました。二刀流。</t>
  </si>
  <si>
    <t>牝馬は2頭と決めていました。国枝先生お願いします。</t>
  </si>
  <si>
    <t>偉大な兄が獲れなかったクラシックを是非。</t>
  </si>
  <si>
    <t>とにかく期待しています。</t>
  </si>
  <si>
    <t>POG検討ノートが手元になくて具体的な理由が思いビダーヤ。</t>
  </si>
  <si>
    <t>走りそうですよね。まさにレガーロデルシエロ（さよならだ嘘）</t>
  </si>
  <si>
    <t>名は体を表す。湘南ということでしょう。</t>
  </si>
  <si>
    <t>リスグラシューの産駒が注目されていますが、同い年の叔父も名馬だったという物語。</t>
  </si>
  <si>
    <t>https://db.netkeiba.com/horse/2021104860/</t>
  </si>
  <si>
    <t>https://db.netkeiba.com/horse/2021104976/</t>
  </si>
  <si>
    <t>https://db.netkeiba.com/horse/2021105804/</t>
  </si>
  <si>
    <t>https://db.netkeiba.com/horse/2021105814/</t>
  </si>
  <si>
    <t>https://db.netkeiba.com/horse/2021105348/</t>
  </si>
  <si>
    <t>https://db.netkeiba.com/horse/2021101402/</t>
  </si>
  <si>
    <t>https://db.netkeiba.com/horse/2021104764/</t>
  </si>
  <si>
    <t>https://db.netkeiba.com/horse/2021105442/</t>
  </si>
  <si>
    <t>https://db.netkeiba.com/horse/2021104981/</t>
  </si>
  <si>
    <t>https://db.netkeiba.com/horse/2021105109/</t>
  </si>
  <si>
    <t>https://db.netkeiba.com/horse/2021105562/</t>
  </si>
  <si>
    <t>https://db.netkeiba.com/horse/2021101400/</t>
  </si>
  <si>
    <t>https://db.netkeiba.com/horse/2021101412/</t>
  </si>
  <si>
    <t>https://db.netkeiba.com/horse/2021105476/</t>
  </si>
  <si>
    <t>https://db.netkeiba.com/horse/2021105480/</t>
  </si>
  <si>
    <t>https://db.netkeiba.com/horse/2021106821/</t>
  </si>
  <si>
    <t>https://db.netkeiba.com/horse/2021105951/</t>
  </si>
  <si>
    <t>https://db.netkeiba.com/horse/2021105823/</t>
  </si>
  <si>
    <t>https://db.netkeiba.com/horse/2021101434/</t>
  </si>
  <si>
    <t>https://db.netkeiba.com/horse/2021104777/</t>
  </si>
  <si>
    <t>https://db.netkeiba.com/horse/2021105644/</t>
  </si>
  <si>
    <t>https://db.netkeiba.com/horse/2021105051/</t>
  </si>
  <si>
    <t>https://db.netkeiba.com/horse/2021104846/</t>
  </si>
  <si>
    <t>https://db.netkeiba.com/horse/2021105731/</t>
  </si>
  <si>
    <t>https://db.netkeiba.com/horse/2021101440/</t>
  </si>
  <si>
    <t>https://db.netkeiba.com/horse/2021105501/</t>
  </si>
  <si>
    <t>https://db.netkeiba.com/horse/2021105478/</t>
  </si>
  <si>
    <t>https://db.netkeiba.com/horse/2021105556/</t>
  </si>
  <si>
    <t>https://db.netkeiba.com/horse/2021105765/</t>
  </si>
  <si>
    <t>https://db.netkeiba.com/horse/2021105537/</t>
  </si>
  <si>
    <t>https://db.netkeiba.com/horse/2021105434/</t>
  </si>
  <si>
    <t>https://db.netkeiba.com/horse/2021105865/</t>
  </si>
  <si>
    <t>https://db.netkeiba.com/horse/2021104743/</t>
  </si>
  <si>
    <t>https://db.netkeiba.com/horse/2021105581/</t>
  </si>
  <si>
    <t>https://db.netkeiba.com/horse/2021105454/</t>
  </si>
  <si>
    <t>https://db.netkeiba.com/horse/2021105906/</t>
  </si>
  <si>
    <t>https://db.netkeiba.com/horse/2021105681/</t>
  </si>
  <si>
    <t>https://db.netkeiba.com/horse/2021105736/</t>
  </si>
  <si>
    <t>https://db.netkeiba.com/horse/2021105849/</t>
  </si>
  <si>
    <t>https://db.netkeiba.com/horse/2021105829/</t>
  </si>
  <si>
    <t>https://db.netkeiba.com/horse/2021105375/</t>
  </si>
  <si>
    <t>https://db.netkeiba.com/horse/2021105548/</t>
  </si>
  <si>
    <t>https://db.netkeiba.com/horse/2021105623/</t>
  </si>
  <si>
    <t>https://db.netkeiba.com/horse/2021105265/</t>
  </si>
  <si>
    <t>https://db.netkeiba.com/horse/2021105583/</t>
  </si>
  <si>
    <t>https://db.netkeiba.com/horse/2021105892/</t>
  </si>
  <si>
    <t>https://db.netkeiba.com/horse/2021105128/</t>
  </si>
  <si>
    <t>https://db.netkeiba.com/horse/2021105894/</t>
  </si>
  <si>
    <t>https://db.netkeiba.com/horse/2021106195/</t>
  </si>
  <si>
    <t>https://db.netkeiba.com/horse/2021105845/</t>
  </si>
  <si>
    <t>https://db.netkeiba.com/horse/2021104893/</t>
  </si>
  <si>
    <t>https://db.netkeiba.com/horse/2021105349/</t>
  </si>
  <si>
    <t>https://db.netkeiba.com/horse/2021105577/</t>
  </si>
  <si>
    <t>https://db.netkeiba.com/horse/2021105885/</t>
  </si>
  <si>
    <t>https://db.netkeiba.com/horse/2021105049/</t>
  </si>
  <si>
    <t>https://db.netkeiba.com/horse/2021105755/</t>
  </si>
  <si>
    <t>https://db.netkeiba.com/horse/2021105901/</t>
  </si>
  <si>
    <t>https://db.netkeiba.com/horse/2021105874/</t>
  </si>
  <si>
    <t>https://db.netkeiba.com/horse/2021105871/</t>
  </si>
  <si>
    <t>https://db.netkeiba.com/horse/2021103219/</t>
  </si>
  <si>
    <t>https://db.netkeiba.com/horse/2021105825/</t>
  </si>
  <si>
    <t>https://db.netkeiba.com/horse/2021105905/</t>
  </si>
  <si>
    <t>https://db.netkeiba.com/horse/2021105475/</t>
  </si>
  <si>
    <t>https://db.netkeiba.com/horse/2021105886/</t>
  </si>
  <si>
    <t>https://db.netkeiba.com/horse/2021104996/</t>
  </si>
  <si>
    <t>https://db.netkeiba.com/horse/2021104862/</t>
  </si>
  <si>
    <t>https://db.netkeiba.com/horse/2021105680/</t>
  </si>
  <si>
    <t>https://db.netkeiba.com/horse/2021105586/</t>
  </si>
  <si>
    <t>https://db.netkeiba.com/horse/2021105418/</t>
  </si>
  <si>
    <t>https://db.netkeiba.com/horse/2021105831/</t>
  </si>
  <si>
    <t>https://db.netkeiba.com/horse/2021105443/</t>
  </si>
  <si>
    <t>https://db.netkeiba.com/horse/2021104432/</t>
  </si>
  <si>
    <t>https://db.netkeiba.com/horse/2021105689/</t>
  </si>
  <si>
    <t>https://db.netkeiba.com/horse/2021103683/</t>
  </si>
  <si>
    <t>https://db.netkeiba.com/horse/2021105855/</t>
  </si>
  <si>
    <t>https://db.netkeiba.com/horse/2021105403/</t>
  </si>
  <si>
    <t>https://db.netkeiba.com/horse/2021105393/</t>
  </si>
  <si>
    <t>https://db.netkeiba.com/horse/2021105596/</t>
  </si>
  <si>
    <t>https://db.netkeiba.com/horse/2021105838/</t>
  </si>
  <si>
    <t>https://db.netkeiba.com/horse/2021103259/</t>
  </si>
  <si>
    <t>https://db.netkeiba.com/horse/2021105409/</t>
  </si>
  <si>
    <t>https://db.netkeiba.com/horse/2021104132/</t>
  </si>
  <si>
    <t>https://db.netkeiba.com/horse/2021102685/</t>
  </si>
  <si>
    <t>https://db.netkeiba.com/horse/2021110077/</t>
  </si>
  <si>
    <t>https://db.netkeiba.com/horse/2021105102/</t>
  </si>
  <si>
    <t>https://db.netkeiba.com/horse/2021105459/</t>
  </si>
  <si>
    <t>https://db.netkeiba.com/horse/2021105910/</t>
  </si>
  <si>
    <t>https://db.netkeiba.com/horse/2021100148/</t>
  </si>
  <si>
    <t>https://db.netkeiba.com/horse/2021102783/</t>
  </si>
  <si>
    <t>https://db.netkeiba.com/horse/2021105410/</t>
  </si>
  <si>
    <t>https://db.netkeiba.com/horse/2021104830/</t>
  </si>
  <si>
    <t>https://db.netkeiba.com/horse/2021105704/</t>
  </si>
  <si>
    <t>https://db.netkeiba.com/horse/2021105351/</t>
  </si>
  <si>
    <t>https://db.netkeiba.com/horse/2021105367/</t>
  </si>
  <si>
    <t>https://db.netkeiba.com/horse/2021105371/</t>
  </si>
  <si>
    <t>https://db.netkeiba.com/horse/2021105859/</t>
  </si>
  <si>
    <t>https://db.netkeiba.com/horse/2021110001/</t>
  </si>
  <si>
    <t>https://db.netkeiba.com/horse/2021110003/</t>
  </si>
  <si>
    <t>https://db.netkeiba.com/horse/2021105654/</t>
  </si>
  <si>
    <t>https://db.netkeiba.com/horse/2021105753/</t>
  </si>
  <si>
    <t>https://db.netkeiba.com/horse/2021105488/</t>
  </si>
  <si>
    <t>https://db.netkeiba.com/horse/2021105847/</t>
  </si>
  <si>
    <t>https://db.netkeiba.com/horse/2021105832/</t>
  </si>
  <si>
    <t>https://db.netkeiba.com/horse/2021105613/</t>
  </si>
  <si>
    <t>https://db.netkeiba.com/horse/2021102700/</t>
  </si>
  <si>
    <t>https://db.netkeiba.com/horse/2021104887/</t>
  </si>
  <si>
    <t>リバティアイランドの下を抽選負けしたので、唯一負かしているラヴェルの下を取ってみた。</t>
  </si>
  <si>
    <t>何故、上は微妙なのに高額なのかが疑問だが、ヴェロックスよりも、サラブレットの概念を覆そうとしたサトノホルスにヒントがある気がする。</t>
    <rPh sb="38" eb="40">
      <t>ガイネン</t>
    </rPh>
    <rPh sb="41" eb="42">
      <t>クツガエ</t>
    </rPh>
    <phoneticPr fontId="2"/>
  </si>
  <si>
    <t>上がそこそこ走った輸入牝馬の2番子。四位厩舎っていうのも魅力的。</t>
  </si>
  <si>
    <t>上に活躍馬が多く取ってみたかった母の産駒。ソングラインと同配合のキズナ×シンクリも期待。</t>
  </si>
  <si>
    <t>米国2歳女王の初子ってだけでは何も言えなくて…夏</t>
  </si>
  <si>
    <t>キタサン産駒が取りたくて…夏、一応上3頭は全て期間内勝利。</t>
  </si>
  <si>
    <t>久しぶりの元馬。名前にレーヴが無ければ１勝を記録。頑張れ！</t>
  </si>
  <si>
    <t>デアリングタクトの近親で同父のエピファネイア。そして元馬。セレクトでも高額ならば行くしかない！</t>
  </si>
  <si>
    <t>こちらはレーヴありだけど、順調で須貝先生のところに入れたのであれば期待。元馬。</t>
  </si>
  <si>
    <t>ウインマキシマムを取られてもウインの二の矢はこの馬がいる。シルバーステートの初G1を！</t>
  </si>
  <si>
    <t>昨年ウンブライルを指名し、惜しくもＧＩ２着だったことから、兄弟の本馬で悲願のＧＩを果たすべく１位指名とした。重賞は制覇したがＧＩでワンパンチ足りなかった金子さん所有馬のフリームファクシ的なポジションにいるのではないかと心配している一方で、伸びしろは相当ありそうとのことなのでレイデオロの代表産駒になるくらいの期待を寄せている。</t>
  </si>
  <si>
    <t>ハーツクライのラストクロップを１頭指名。兄弟はディープインパクト産駒の牡馬キャンデセントが芝2000mで勝ち上がったが、他の兄弟は期待に見合う実績を出せていないようである。本場は相当な瞬発力を兼ね備えているとともに、藤原厩舎でありながら早期のデビューも視野に入れているとのことであり、上位指名を決定した。</t>
  </si>
  <si>
    <t>これまで金子さんの所有馬を指名したことはなかったが、本年は２頭も指名してしまった。指名馬を決定した後に気付いたが、本馬含めた私の上位指名馬３頭はノーザンファーム足立厩舎長の「３本の矢」だそうである。今年は足立厩舎長と心中したといってもよいだろう。</t>
  </si>
  <si>
    <t>６月デビュー予定組ということで上位指名を決定したが、結果的に一頓挫あり８月頃のデビューのようである。ここまでＪＲＡで出走した兄弟は７頭でそのうち５頭が勝ち上がりという素晴らしい成績。気性面に課題があるようだが、馬体のバランス等は素晴らしく見栄えするようなので、期待どおりの成績を残してほしい。</t>
  </si>
  <si>
    <t>個人的に、胴長で体の各パーツが大きいサトノダイヤモンド産駒は好きである。産駒は晩成傾向にあるようであり、本馬もデビューは秋口とのことであるため、２歳戦や３歳前半の活躍は期待薄であるが、オークス一本に照準を絞って、仕上げていってもらいたい。</t>
  </si>
  <si>
    <t>兄弟のドゥラドーレスは昨年の菊花賞４着。本年は新種牡馬産駒を半分程度指名したくて、スワーヴリチャード産駒を検索していたところ、動きにキレがあり、早期デビューが見込んでいるとのコメントがあった本馬を発見。函館デビューとのことであり、父の産駒で先陣を切るような活躍を期待したい。</t>
  </si>
  <si>
    <t>母コルコバードが好きで指名。木村調教師は「大きな期待はされていないかもしれないが、ばかにしないでほしい」とコメントされていた。少なくとも私は「全然ばかにしておりません、期待しかありません」とお伝えしたい。母も木村調教師管理ということで、思い入れのある血統で、本馬をクラシック路線に乗せてほしい。</t>
  </si>
  <si>
    <t>評価が高いブリックスアンドモルタル産駒からは２頭を指名。１頭目の本馬は予定どおりの６月デビューで初戦３着だった。ノーザンファーム生産のブリックスアンドモルタル産駒において評価が高く、初戦の内容もまずまずだったため、最低２勝はしてほしい。</t>
  </si>
  <si>
    <t>兄弟はゴータイミング、ジュニアルなどキーファーズ所有馬だったが、本馬はインゼルレーシング所有馬。兄弟を見る限り、そこまで高い評価はできないが、クラブでは相当高い評価を得ているようである。母の産駒からそろそろ大物登場となるようエールを送りたい。</t>
  </si>
  <si>
    <t>「飛ぶハービンジャー」と言われているようで、面白そうで指名。馬券内から飛ぶハービンジャー産駒じゃ困ります。</t>
  </si>
  <si>
    <t>半兄の無念を府中2400での勝利を</t>
  </si>
  <si>
    <t>クラシック路線へ中内田先生お願いします。</t>
  </si>
  <si>
    <t>１６００以外走らないで。</t>
  </si>
  <si>
    <t>牝馬でダート。目標はどこ？</t>
  </si>
  <si>
    <t>ホームランか三振か・・</t>
  </si>
  <si>
    <t>ビワハイジとシーザリオの血でなんとかなんないかな</t>
  </si>
  <si>
    <t>デビューが早そうなので取りました。</t>
  </si>
  <si>
    <t>初POG三位指名の半弟。リベンジで</t>
  </si>
  <si>
    <t>キズナ牝馬</t>
  </si>
  <si>
    <t>キズナ牡馬・・</t>
  </si>
  <si>
    <t>ジャイアンツ菅野みたいなドラフトになってしまいすいません…皐月賞・ダービーをプレゼントしてくれた母ちゃんの息子を取らない訳にはいきませんでした。</t>
  </si>
  <si>
    <t>こちらもジェンティルということで、永遠ドラフト候補です。</t>
  </si>
  <si>
    <t>金子さん、ドゥラさん、国枝さんと来たら期待せずにはいられませんが、調教走って無い…このコメントアップされた時には初戦終わってるので果たして。</t>
  </si>
  <si>
    <t>去年クジで取れなかったラヴズをリベンジしてみました。矢作さんなら何かやってくれる期待感しかありません。</t>
  </si>
  <si>
    <t>アルアイン産駒を一頭は取りたかったので。サンデーＲの馬にしては安いですが、競馬は値段じゃないところを見せて欲しい。</t>
  </si>
  <si>
    <t>良血アロマティコに期待。ジオグリフを超えて欲しいです。</t>
  </si>
  <si>
    <t>2度目のリッスン。名前も好きで期待しかないです。</t>
  </si>
  <si>
    <t>未知数の父と好きだったレーヌミノル。初のミノル取りですが、化学反応を期待してます。</t>
  </si>
  <si>
    <t>大魔神の宝、母ハルーワ最後の産駒だったかな？佐々木の馬はヴが入ると走ると言われてますが…父スワーヴに名前がエヴァンで確定演出と思っております。</t>
  </si>
  <si>
    <t>矢作さんと広尾のタッグ。モストデンジャラスコンビとして期待のドラ10です。</t>
  </si>
  <si>
    <t>待望のリスグラシューの初仔。牧場の評価は上々だが、矢作調教師はゆっくりと言っていたので、目標をダービーに絞っても良いかなと。イメージ的には皐月賞の方が勝てそうな気がするので、間に合えば2冠馬だな♪息子が母を1流牝馬に押し上げる！</t>
    <rPh sb="0" eb="2">
      <t>ノ</t>
    </rPh>
    <phoneticPr fontId="1"/>
  </si>
  <si>
    <t>こちらも評判の良い馬。北海道でデビュー予定なので、2歳戦から荒稼ぎします。名前もかっこ良く播磨牧場のイケメンリーダーとして活躍してほしい。ダービーの勝ち方を知った堀調教師とともに王座への階段を登る！</t>
    <rPh sb="0" eb="2">
      <t>ヒョウバンノイイウマ</t>
    </rPh>
    <phoneticPr fontId="1"/>
  </si>
  <si>
    <t>国枝調教師にダービーを第一弾！何となく勝手に爆発力がありそうだなぁと指名。共同通信杯からクラシックという最近の王道路線をイメージ。型にとらわれない芸術家がアーティスティックな走りを魅せる！国枝先生あなたの番です！！</t>
    <rPh sb="0" eb="3">
      <t>ダイイチダン</t>
    </rPh>
    <phoneticPr fontId="1"/>
  </si>
  <si>
    <t>牧場の評価が爆上がりのマクシマム。マイネルやウインからは毎年活躍馬が出る。今年はマクシマム！控えめに言っても重賞1勝は堅い。ウイン×畠山厩舎×松岡騎手の鉄板ゴールデントリオでクラシックを狙う！</t>
    <rPh sb="0" eb="2">
      <t>バクアガリ</t>
    </rPh>
    <phoneticPr fontId="1"/>
  </si>
  <si>
    <t>POG本で一番露出度が高かったのではないかと思うくらい、どこでも評価が良い馬。すでにデビューして力は見せたが、まだこれから成長しそうな雰囲気。爽やか柑橘系の特攻隊長がアイドルホースへの道を一直線に走り抜ける！</t>
    <rPh sb="0" eb="1">
      <t>ホンデ</t>
    </rPh>
    <phoneticPr fontId="1"/>
  </si>
  <si>
    <t>国枝調教師にダービーを第二弾！クラブがそのつもりで預けたという情報を見たので、これはシルクの一番馬だろうと指名。馬体はすごく良く見えて、まさに威風堂々！この最高級の素質をうまく開花させてくれると期待してます。国枝先生あなたの番です反撃編！！</t>
    <rPh sb="0" eb="1">
      <t>ニ</t>
    </rPh>
    <phoneticPr fontId="1"/>
  </si>
  <si>
    <t>カナロア3姉妹の長女は妹達の見本となる様な品行方正で、三嶋牧場の一番馬。このパターンで指名したアートハウスが活躍したので、間違いナイトプールです。ブレのない綺麗な走りでクラシックのランウェイを沸かせる！！</t>
    <rPh sb="0" eb="2">
      <t>シマイ</t>
    </rPh>
    <phoneticPr fontId="1"/>
  </si>
  <si>
    <t>カナロア3姉妹の次女は人気者。早くから入厩して鍛えられてきた頑張り屋でもある。厳しい修行の結果、勝利の翼を手に入れた！早いデビューからまずは2歳女王。そしてクラシックの舞台でも力強く羽ばたくだろう！</t>
    <rPh sb="0" eb="2">
      <t>シマイノ</t>
    </rPh>
    <phoneticPr fontId="1"/>
  </si>
  <si>
    <t>千代田牧場の一番馬。母父ハーツでエフフォーリア配合と言われているが、NorthernDancerがある分デアリングタクトに近いかなと思えば、血統素人が安易にクラシック配合じゃんと喜んで指名した逸材！エピファの爆発力に期待！</t>
    <rPh sb="0" eb="5">
      <t>ノ</t>
    </rPh>
    <phoneticPr fontId="1"/>
  </si>
  <si>
    <t>カナロア3姉妹の末娘は西山社長の愛娘。西山社長が「ちょっとすごい」と言ってたらしく、桜花賞を勝ちそう！デビューも早そうなので、2歳重賞を勝ってクラシックは3姉妹揃い踏み！祖母ニシノフラワーを超える活躍を期待！！</t>
    <rPh sb="0" eb="2">
      <t>スエムスメ</t>
    </rPh>
    <phoneticPr fontId="1"/>
  </si>
  <si>
    <t>スタセリタの初の牡馬でもちろんクラッシックへの期待大！足に腫れ痛みが出ていて遅めの始動となるみたいですが、焦らずじっくり育って欲しい</t>
  </si>
  <si>
    <t>ソウルスターリングの初子で取らない訳には行かない馬。母と同じようにオークスを母子制覇を期待してます。</t>
  </si>
  <si>
    <t>凱旋門賞馬の全弟。日本の馬場にどこまで対応できるか未知数ではあるが、ここは矢作調教師の腕の見せ所。</t>
  </si>
  <si>
    <t>既に入厩済みということで、早めの始動を視野に。新種牡馬になりどう出るか？兄以上の活躍を！</t>
  </si>
  <si>
    <t>姉に続いてクラッシックに乗って欲しいですね。馬体も素晴らしい</t>
  </si>
  <si>
    <t>父がハーツクライに替わり、距離は少し融通が利くのではないかな。中内田調教師がベタ惚れらしい。</t>
  </si>
  <si>
    <t>一つ上は未勝利でしたが、その牡馬関しては全て勝ち上がりをしており期待してます。気性の問題がありそうだが頑張ってもらいたい</t>
  </si>
  <si>
    <t>２歳の一番星へ。ダービージョッキーのレーンでまずは一勝。</t>
  </si>
  <si>
    <t>上に活躍した馬はいないが馬体を見て惚れてしまいました。</t>
  </si>
  <si>
    <t>この馬にはマイル前後の路線を期待。掲示板ではあまりいい評価がないが走ってみないとわからない。</t>
  </si>
  <si>
    <t>POG血統探検blog 血統オタクが、POGで三冠馬の指名を目指す探検の軌跡！</t>
    <rPh sb="3" eb="7">
      <t>ケットウタンケン</t>
    </rPh>
    <phoneticPr fontId="2"/>
  </si>
  <si>
    <t>父ハービンジャー、木村厩舎と自分の嫌いな要素がありましたが、自分の好き嫌いで選ぶのは良くないと思い指名。デビュー戦はまずまずだったんじゃないでしょうか。牝馬クラシック期待。</t>
  </si>
  <si>
    <t>調教が抜群に良かったので指名。デビュー戦は何故か最下位。昨年の自分のコメントを読み返したら、「モーリスは難しい。指名を外そうかな。」とあって全然教訓を生かしてなくガックリ。</t>
  </si>
  <si>
    <t>この上のサトノアーサーを確か指名してたので、追っかけてみました。父がディープからリアルスティールに変わってどう出るのか？とりあえず、新馬勝ちしてくれて良かったです。</t>
  </si>
  <si>
    <t>府中の1800デビューとの情報があったので指名。早速、超評判馬ダノンエアズロックに返り討ち。放牧から帰ったら強くなってることを願います。</t>
  </si>
  <si>
    <t>高野厩舎で調教時計が良かったのでデビュー戦近いと思って指名しましたが放牧になってしまいました。個人馬主なので情報が少ないですが、成長を促してると思いたいです。</t>
  </si>
  <si>
    <t>期待の新種牡馬ブリックスアンドモルタル産駒。母ランズエッジはたしか自分が持ってたような気がしました。</t>
  </si>
  <si>
    <t>昨年の我が牧場で唯一重賞に手が届きそうだったマキシの下。矢作厩舎らしいのでうまいこと言ってくれればGI勝ってくれるんじゃないかと。</t>
  </si>
  <si>
    <t>新種牡馬ニューイヤーズデイは案外走るかもしれないと思い取りました。デビュー戦は５着でしたが、期間内に２勝くらいしてくれれば御の字です。</t>
  </si>
  <si>
    <t>調教だけで選んだ馬。ネットケイバの掲示板にもコメントなし。近親に活躍馬もなし。なんでこんな馬選んだかなあと早速後悔。</t>
  </si>
  <si>
    <t>父Yoshida　ということで吉田正尚の活躍に引っ張られてこの馬も大活躍と思いましたが、オステオコンドローマ（骨軟骨腫）の手術をしたという情報でいきなりトーンダウン。ゲート試験受かってただけに早いと思って指名したのに。</t>
  </si>
  <si>
    <t>https://db.netkeiba.com/horse/2021110048/</t>
    <phoneticPr fontId="3"/>
  </si>
  <si>
    <t>https://db.netkeiba.com/horse/2021105643/</t>
    <phoneticPr fontId="3"/>
  </si>
  <si>
    <t>https://db.netkeiba.com/horse/2021105898/</t>
    <phoneticPr fontId="3"/>
  </si>
  <si>
    <t>https://db.netkeiba.com/horse/2021105414/</t>
    <phoneticPr fontId="3"/>
  </si>
  <si>
    <t>https://db.netkeiba.com/horse/2021105744/</t>
    <phoneticPr fontId="3"/>
  </si>
  <si>
    <t>https://db.netkeiba.com/horse/2021105801/</t>
    <phoneticPr fontId="3"/>
  </si>
  <si>
    <t>https://db.netkeiba.com/horse/2021105195/</t>
    <phoneticPr fontId="3"/>
  </si>
  <si>
    <t>https://db.netkeiba.com/horse/2021104756/</t>
    <phoneticPr fontId="3"/>
  </si>
  <si>
    <t>https://db.netkeiba.com/horse/2021105817/</t>
    <phoneticPr fontId="3"/>
  </si>
  <si>
    <t>https://db.netkeiba.com/horse/2021107179/</t>
    <phoneticPr fontId="3"/>
  </si>
  <si>
    <t>https://db.netkeiba.com/horse/2021105541/</t>
    <phoneticPr fontId="3"/>
  </si>
  <si>
    <t>https://db.netkeiba.com/horse/2021105856/</t>
    <phoneticPr fontId="3"/>
  </si>
  <si>
    <t>https://db.netkeiba.com/horse/2021105271/</t>
    <phoneticPr fontId="3"/>
  </si>
  <si>
    <t>https://db.netkeiba.com/horse/2021105860/</t>
    <phoneticPr fontId="3"/>
  </si>
  <si>
    <t>https://db.netkeiba.com/horse/2021106211/</t>
    <phoneticPr fontId="3"/>
  </si>
  <si>
    <t>https://db.netkeiba.com/horse/2021105824/</t>
    <phoneticPr fontId="3"/>
  </si>
  <si>
    <t>https://db.netkeiba.com/horse/2021105863/</t>
    <phoneticPr fontId="3"/>
  </si>
  <si>
    <t>https://db.netkeiba.com/horse/2021105661/</t>
    <phoneticPr fontId="3"/>
  </si>
  <si>
    <t>https://db.netkeiba.com/horse/2021105127/</t>
    <phoneticPr fontId="3"/>
  </si>
  <si>
    <t>https://db.netkeiba.com/horse/2021105384/</t>
    <phoneticPr fontId="3"/>
  </si>
  <si>
    <t>https://db.netkeiba.com/horse/2021105105/</t>
    <phoneticPr fontId="3"/>
  </si>
  <si>
    <t>https://db.netkeiba.com/horse/2021107170/</t>
    <phoneticPr fontId="3"/>
  </si>
  <si>
    <t>https://db.netkeiba.com/horse/2021105521/</t>
    <phoneticPr fontId="3"/>
  </si>
  <si>
    <t>https://db.netkeiba.com/horse/2021105727/</t>
    <phoneticPr fontId="3"/>
  </si>
  <si>
    <t>https://db.netkeiba.com/horse/2020103532/</t>
    <phoneticPr fontId="3"/>
  </si>
  <si>
    <t>https://db.netkeiba.com/horse/2020103656/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</si>
</sst>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p&quot;;[Red]\-#,##0&quot;p&quot;"/>
    <numFmt numFmtId="177" formatCode="0&quot;戦&quot;"/>
    <numFmt numFmtId="178" formatCode="0&quot;勝&quot;"/>
    <numFmt numFmtId="179" formatCode="#,##0.0&quot;万&quot;&quot;円&quot;"/>
    <numFmt numFmtId="180" formatCode="0.0%"/>
    <numFmt numFmtId="181" formatCode="0&quot;位&quot;"/>
    <numFmt numFmtId="182" formatCode="#,##0.0;[Red]\-#,##0.0"/>
    <numFmt numFmtId="183" formatCode="&quot;RANK&quot;0"/>
    <numFmt numFmtId="184" formatCode="&quot;R&quot;0"/>
  </numFmts>
  <fonts count="35" x14ac:knownFonts="1">
    <font>
      <sz val="12"/>
      <color theme="1"/>
      <name val="メイリオ"/>
      <charset val="128"/>
    </font>
    <font>
      <sz val="12"/>
      <color indexed="8"/>
      <name val="メイリオ"/>
      <family val="3"/>
      <charset val="128"/>
    </font>
    <font>
      <sz val="12"/>
      <color indexed="8"/>
      <name val="メイリオ"/>
      <family val="3"/>
      <charset val="128"/>
    </font>
    <font>
      <sz val="6"/>
      <name val="メイリオ"/>
      <family val="3"/>
      <charset val="128"/>
    </font>
    <font>
      <b/>
      <sz val="10"/>
      <color indexed="9"/>
      <name val="メイリオ"/>
      <family val="3"/>
      <charset val="128"/>
    </font>
    <font>
      <sz val="11"/>
      <name val="ＭＳ Ｐゴシック"/>
      <family val="3"/>
      <charset val="128"/>
    </font>
    <font>
      <sz val="6"/>
      <name val="ＭＳ Ｐゴシック"/>
      <family val="2"/>
      <charset val="128"/>
    </font>
    <font>
      <sz val="8"/>
      <name val="ＭＳ ゴシック"/>
      <family val="3"/>
      <charset val="128"/>
    </font>
    <font>
      <sz val="8"/>
      <name val="MS UI Gothic"/>
      <family val="3"/>
      <charset val="128"/>
    </font>
    <font>
      <sz val="9"/>
      <name val="ＭＳ ゴシック"/>
      <family val="3"/>
      <charset val="128"/>
    </font>
    <font>
      <sz val="12"/>
      <name val="メイリオ"/>
      <family val="3"/>
      <charset val="128"/>
    </font>
    <font>
      <sz val="14"/>
      <name val="メイリオ"/>
      <family val="3"/>
      <charset val="128"/>
    </font>
    <font>
      <sz val="16"/>
      <name val="メイリオ"/>
      <family val="3"/>
      <charset val="128"/>
    </font>
    <font>
      <sz val="10"/>
      <name val="メイリオ"/>
      <family val="3"/>
      <charset val="128"/>
    </font>
    <font>
      <sz val="20"/>
      <name val="メイリオ"/>
      <family val="3"/>
      <charset val="128"/>
    </font>
    <font>
      <sz val="9"/>
      <color indexed="8"/>
      <name val="メイリオ"/>
      <family val="3"/>
      <charset val="128"/>
    </font>
    <font>
      <sz val="12"/>
      <color theme="1"/>
      <name val="メイリオ"/>
      <family val="3"/>
      <charset val="128"/>
    </font>
    <font>
      <u/>
      <sz val="8"/>
      <color theme="10"/>
      <name val="メイリオ"/>
      <family val="3"/>
      <charset val="128"/>
    </font>
    <font>
      <sz val="12"/>
      <color theme="1"/>
      <name val="ＭＳ Ｐゴシック"/>
      <family val="2"/>
      <charset val="128"/>
      <scheme val="minor"/>
    </font>
    <font>
      <sz val="14"/>
      <color theme="0"/>
      <name val="メイリオ"/>
      <family val="3"/>
      <charset val="128"/>
    </font>
    <font>
      <sz val="20"/>
      <color theme="0"/>
      <name val="メイリオ"/>
      <family val="3"/>
      <charset val="128"/>
    </font>
    <font>
      <sz val="12"/>
      <color theme="4"/>
      <name val="メイリオ"/>
      <family val="3"/>
      <charset val="128"/>
    </font>
    <font>
      <sz val="12"/>
      <color theme="5"/>
      <name val="メイリオ"/>
      <family val="3"/>
      <charset val="128"/>
    </font>
    <font>
      <sz val="12"/>
      <color theme="7"/>
      <name val="メイリオ"/>
      <family val="3"/>
      <charset val="128"/>
    </font>
    <font>
      <sz val="12"/>
      <color theme="6"/>
      <name val="メイリオ"/>
      <family val="3"/>
      <charset val="128"/>
    </font>
    <font>
      <u/>
      <sz val="12"/>
      <color theme="11"/>
      <name val="メイリオ"/>
      <family val="3"/>
      <charset val="128"/>
    </font>
    <font>
      <sz val="9"/>
      <name val="BIZ UDゴシック"/>
      <family val="3"/>
      <charset val="128"/>
    </font>
    <font>
      <u/>
      <sz val="8"/>
      <color theme="10"/>
      <name val="BIZ UDゴシック"/>
      <family val="3"/>
      <charset val="128"/>
    </font>
    <font>
      <u/>
      <sz val="9"/>
      <color theme="10"/>
      <name val="BIZ UDゴシック"/>
      <family val="3"/>
      <charset val="128"/>
    </font>
    <font>
      <sz val="9"/>
      <color theme="1"/>
      <name val="BIZ UDゴシック"/>
      <family val="3"/>
      <charset val="128"/>
    </font>
    <font>
      <sz val="9"/>
      <color indexed="8"/>
      <name val="BIZ UDゴシック"/>
      <family val="3"/>
      <charset val="128"/>
    </font>
    <font>
      <u/>
      <sz val="9"/>
      <color rgb="FF0000FF"/>
      <name val="BIZ UDゴシック"/>
      <family val="3"/>
      <charset val="128"/>
    </font>
    <font>
      <sz val="8"/>
      <color theme="1"/>
      <name val="Segoe UI Emoji"/>
      <family val="3"/>
    </font>
    <font>
      <sz val="8"/>
      <color theme="1"/>
      <name val="BIZ UDゴシック"/>
      <family val="3"/>
      <charset val="128"/>
    </font>
    <font>
      <sz val="8"/>
      <color theme="1"/>
      <name val="Segoe UI Symbol"/>
      <family val="3"/>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399975585192419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s>
  <borders count="9">
    <border>
      <left/>
      <right/>
      <top/>
      <bottom/>
      <diagonal/>
    </border>
    <border>
      <left/>
      <right/>
      <top style="medium">
        <color auto="1"/>
      </top>
      <bottom/>
      <diagonal/>
    </border>
    <border>
      <left style="thin">
        <color auto="1"/>
      </left>
      <right style="thin">
        <color auto="1"/>
      </right>
      <top style="dotted">
        <color auto="1"/>
      </top>
      <bottom style="dotted">
        <color auto="1"/>
      </bottom>
      <diagonal/>
    </border>
    <border>
      <left/>
      <right/>
      <top style="medium">
        <color theme="3"/>
      </top>
      <bottom/>
      <diagonal/>
    </border>
    <border>
      <left/>
      <right/>
      <top/>
      <bottom style="medium">
        <color theme="3"/>
      </bottom>
      <diagonal/>
    </border>
    <border>
      <left/>
      <right/>
      <top/>
      <bottom style="medium">
        <color theme="3" tint="0.39997558519241921"/>
      </bottom>
      <diagonal/>
    </border>
    <border>
      <left/>
      <right/>
      <top style="medium">
        <color theme="3" tint="0.39997558519241921"/>
      </top>
      <bottom/>
      <diagonal/>
    </border>
    <border>
      <left/>
      <right/>
      <top style="medium">
        <color theme="2"/>
      </top>
      <bottom style="medium">
        <color theme="2"/>
      </bottom>
      <diagonal/>
    </border>
    <border>
      <left/>
      <right/>
      <top/>
      <bottom style="medium">
        <color theme="2"/>
      </bottom>
      <diagonal/>
    </border>
  </borders>
  <cellStyleXfs count="15">
    <xf numFmtId="0" fontId="0" fillId="0" borderId="0"/>
    <xf numFmtId="9" fontId="16"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xf>
    <xf numFmtId="38" fontId="16" fillId="0" borderId="0" applyFont="0" applyFill="0" applyBorder="0" applyAlignment="0" applyProtection="0"/>
    <xf numFmtId="38" fontId="5" fillId="0" borderId="0" applyFont="0" applyFill="0" applyBorder="0" applyAlignment="0" applyProtection="0"/>
    <xf numFmtId="0" fontId="5" fillId="0" borderId="0"/>
    <xf numFmtId="0" fontId="18"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69">
    <xf numFmtId="0" fontId="0" fillId="0" borderId="0" xfId="0"/>
    <xf numFmtId="0" fontId="11" fillId="0" borderId="0" xfId="0" applyFont="1" applyAlignment="1">
      <alignment horizontal="center"/>
    </xf>
    <xf numFmtId="0" fontId="11" fillId="0" borderId="0" xfId="0" applyFont="1"/>
    <xf numFmtId="0" fontId="19" fillId="0" borderId="0" xfId="0" applyFont="1" applyAlignment="1">
      <alignment horizontal="center" vertical="center"/>
    </xf>
    <xf numFmtId="180" fontId="14" fillId="2" borderId="3" xfId="1" applyNumberFormat="1" applyFont="1" applyFill="1" applyBorder="1" applyAlignment="1">
      <alignment horizontal="center" vertical="center"/>
    </xf>
    <xf numFmtId="0" fontId="12" fillId="2" borderId="3"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xf numFmtId="0" fontId="12" fillId="3" borderId="0" xfId="0" applyFont="1" applyFill="1" applyAlignment="1">
      <alignment horizontal="center" vertical="center"/>
    </xf>
    <xf numFmtId="0" fontId="26" fillId="6" borderId="0" xfId="6" applyFont="1" applyFill="1" applyAlignment="1">
      <alignment horizontal="center" vertical="center"/>
    </xf>
    <xf numFmtId="0" fontId="26" fillId="0" borderId="0" xfId="6" applyFont="1" applyAlignment="1">
      <alignment horizontal="center" vertical="center"/>
    </xf>
    <xf numFmtId="181" fontId="26" fillId="0" borderId="0" xfId="6" applyNumberFormat="1" applyFont="1" applyAlignment="1">
      <alignment horizontal="center" vertical="center"/>
    </xf>
    <xf numFmtId="0" fontId="26" fillId="0" borderId="0" xfId="6" applyFont="1" applyAlignment="1">
      <alignment vertical="center"/>
    </xf>
    <xf numFmtId="176" fontId="26" fillId="0" borderId="0" xfId="6" applyNumberFormat="1" applyFont="1" applyAlignment="1">
      <alignment horizontal="center" vertical="center"/>
    </xf>
    <xf numFmtId="177" fontId="26" fillId="0" borderId="0" xfId="6" applyNumberFormat="1" applyFont="1" applyAlignment="1">
      <alignment horizontal="center" vertical="center"/>
    </xf>
    <xf numFmtId="178" fontId="26" fillId="0" borderId="0" xfId="6" applyNumberFormat="1" applyFont="1" applyAlignment="1">
      <alignment horizontal="center" vertical="center"/>
    </xf>
    <xf numFmtId="179" fontId="26" fillId="0" borderId="0" xfId="6" applyNumberFormat="1" applyFont="1" applyAlignment="1">
      <alignment horizontal="center" vertical="center"/>
    </xf>
    <xf numFmtId="182" fontId="26" fillId="7" borderId="0" xfId="4" applyNumberFormat="1" applyFont="1" applyFill="1" applyBorder="1" applyAlignment="1">
      <alignment horizontal="center" vertical="center"/>
    </xf>
    <xf numFmtId="182" fontId="26" fillId="8" borderId="0" xfId="4" applyNumberFormat="1" applyFont="1" applyFill="1" applyBorder="1" applyAlignment="1">
      <alignment horizontal="center" vertical="center"/>
    </xf>
    <xf numFmtId="0" fontId="26" fillId="6" borderId="0" xfId="6" applyFont="1" applyFill="1" applyAlignment="1">
      <alignment vertical="center"/>
    </xf>
    <xf numFmtId="0" fontId="26" fillId="0" borderId="0" xfId="6" applyFont="1" applyAlignment="1">
      <alignment horizontal="left" vertical="center"/>
    </xf>
    <xf numFmtId="176" fontId="26" fillId="0" borderId="0" xfId="6" applyNumberFormat="1" applyFont="1" applyAlignment="1">
      <alignment vertical="center"/>
    </xf>
    <xf numFmtId="177" fontId="26" fillId="0" borderId="0" xfId="6" applyNumberFormat="1" applyFont="1" applyAlignment="1">
      <alignment vertical="center"/>
    </xf>
    <xf numFmtId="178" fontId="26" fillId="0" borderId="0" xfId="6" applyNumberFormat="1" applyFont="1" applyAlignment="1">
      <alignment vertical="center"/>
    </xf>
    <xf numFmtId="179" fontId="26" fillId="0" borderId="0" xfId="6" applyNumberFormat="1" applyFont="1" applyAlignment="1">
      <alignment vertical="center"/>
    </xf>
    <xf numFmtId="182" fontId="26" fillId="7" borderId="0" xfId="4" applyNumberFormat="1" applyFont="1" applyFill="1" applyBorder="1" applyAlignment="1">
      <alignment vertical="center"/>
    </xf>
    <xf numFmtId="0" fontId="27" fillId="0" borderId="0" xfId="3" applyFont="1" applyFill="1" applyBorder="1" applyAlignment="1">
      <alignment vertical="center"/>
    </xf>
    <xf numFmtId="0" fontId="28" fillId="0" borderId="0" xfId="3" applyFont="1" applyBorder="1" applyAlignment="1"/>
    <xf numFmtId="0" fontId="29" fillId="0" borderId="0" xfId="0" applyFont="1" applyAlignment="1">
      <alignment vertical="center"/>
    </xf>
    <xf numFmtId="181" fontId="29" fillId="0" borderId="0" xfId="0" applyNumberFormat="1" applyFont="1" applyAlignment="1">
      <alignment horizontal="center" vertical="center"/>
    </xf>
    <xf numFmtId="0" fontId="31" fillId="0" borderId="0" xfId="3" applyFont="1" applyFill="1" applyBorder="1" applyAlignment="1"/>
    <xf numFmtId="181" fontId="26" fillId="0" borderId="0" xfId="5" applyNumberFormat="1" applyFont="1" applyFill="1" applyBorder="1" applyAlignment="1">
      <alignment horizontal="center" vertical="center"/>
    </xf>
    <xf numFmtId="183" fontId="26" fillId="0" borderId="0" xfId="6" applyNumberFormat="1" applyFont="1" applyAlignment="1">
      <alignment vertical="center"/>
    </xf>
    <xf numFmtId="0" fontId="26" fillId="0" borderId="2" xfId="6" applyFont="1" applyBorder="1" applyAlignment="1">
      <alignment vertical="center"/>
    </xf>
    <xf numFmtId="0" fontId="17" fillId="0" borderId="0" xfId="3" applyFill="1" applyBorder="1" applyAlignment="1">
      <alignment vertical="center"/>
    </xf>
    <xf numFmtId="0" fontId="26" fillId="0" borderId="0" xfId="6" applyFont="1" applyAlignment="1">
      <alignment horizontal="left" vertical="top"/>
    </xf>
    <xf numFmtId="0" fontId="17" fillId="0" borderId="0" xfId="3" applyAlignment="1">
      <alignment vertical="center"/>
    </xf>
    <xf numFmtId="184" fontId="26" fillId="0" borderId="0" xfId="6" applyNumberFormat="1" applyFont="1" applyAlignment="1">
      <alignment vertical="center"/>
    </xf>
    <xf numFmtId="0" fontId="19" fillId="4" borderId="0" xfId="0" applyFont="1" applyFill="1" applyAlignment="1">
      <alignment horizontal="center" vertical="center"/>
    </xf>
    <xf numFmtId="176" fontId="14" fillId="0" borderId="6" xfId="4" applyNumberFormat="1" applyFont="1" applyFill="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180" fontId="14" fillId="0" borderId="3" xfId="1" applyNumberFormat="1" applyFont="1" applyFill="1" applyBorder="1" applyAlignment="1">
      <alignment horizontal="center" vertical="center"/>
    </xf>
    <xf numFmtId="179" fontId="14" fillId="0" borderId="0" xfId="0" applyNumberFormat="1" applyFont="1" applyAlignment="1">
      <alignment horizontal="center" vertical="center"/>
    </xf>
    <xf numFmtId="179" fontId="13" fillId="0" borderId="4" xfId="0" applyNumberFormat="1" applyFont="1" applyBorder="1" applyAlignment="1">
      <alignment horizontal="right" vertical="center"/>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178" fontId="14" fillId="0" borderId="3" xfId="0" applyNumberFormat="1" applyFont="1" applyBorder="1" applyAlignment="1">
      <alignment horizontal="center" vertical="center"/>
    </xf>
    <xf numFmtId="179" fontId="13" fillId="0" borderId="5" xfId="0" applyNumberFormat="1" applyFont="1" applyBorder="1" applyAlignment="1">
      <alignment horizontal="right" vertical="center"/>
    </xf>
    <xf numFmtId="0" fontId="20" fillId="5" borderId="6" xfId="0" applyFont="1" applyFill="1" applyBorder="1" applyAlignment="1">
      <alignment horizontal="center" vertical="center"/>
    </xf>
    <xf numFmtId="0" fontId="20" fillId="5" borderId="5" xfId="0" applyFont="1" applyFill="1" applyBorder="1" applyAlignment="1">
      <alignment horizontal="center" vertical="center"/>
    </xf>
    <xf numFmtId="0" fontId="20" fillId="4" borderId="0" xfId="0" applyFont="1" applyFill="1" applyAlignment="1">
      <alignment horizontal="center" vertical="center"/>
    </xf>
    <xf numFmtId="0" fontId="20" fillId="5" borderId="0" xfId="0" applyFont="1" applyFill="1" applyAlignment="1">
      <alignment horizontal="center" vertical="center"/>
    </xf>
    <xf numFmtId="176" fontId="14" fillId="0" borderId="0" xfId="4" applyNumberFormat="1" applyFont="1" applyFill="1" applyBorder="1" applyAlignment="1">
      <alignment horizontal="center" vertical="center"/>
    </xf>
    <xf numFmtId="177" fontId="14" fillId="0" borderId="3" xfId="0" applyNumberFormat="1" applyFont="1" applyBorder="1" applyAlignment="1">
      <alignment horizontal="center" vertical="center"/>
    </xf>
    <xf numFmtId="0" fontId="12" fillId="3" borderId="0" xfId="0" applyFont="1" applyFill="1" applyAlignment="1">
      <alignment horizontal="center" vertical="center"/>
    </xf>
    <xf numFmtId="179" fontId="21" fillId="0" borderId="7" xfId="4" applyNumberFormat="1" applyFont="1" applyFill="1" applyBorder="1" applyAlignment="1">
      <alignment horizontal="right" vertical="center"/>
    </xf>
    <xf numFmtId="179" fontId="22" fillId="0" borderId="7" xfId="4" applyNumberFormat="1" applyFont="1" applyFill="1" applyBorder="1" applyAlignment="1">
      <alignment horizontal="right" vertical="center"/>
    </xf>
    <xf numFmtId="179" fontId="23" fillId="0" borderId="7" xfId="4" applyNumberFormat="1" applyFont="1" applyFill="1" applyBorder="1" applyAlignment="1">
      <alignment horizontal="right" vertical="center"/>
    </xf>
    <xf numFmtId="179" fontId="24" fillId="0" borderId="7" xfId="4" applyNumberFormat="1" applyFont="1" applyFill="1" applyBorder="1" applyAlignment="1">
      <alignment horizontal="right" vertical="center"/>
    </xf>
    <xf numFmtId="177" fontId="14" fillId="0" borderId="7" xfId="4" applyNumberFormat="1" applyFont="1" applyFill="1" applyBorder="1" applyAlignment="1">
      <alignment horizontal="center" vertical="center"/>
    </xf>
    <xf numFmtId="179" fontId="12" fillId="0" borderId="7" xfId="4" applyNumberFormat="1" applyFont="1" applyFill="1" applyBorder="1" applyAlignment="1">
      <alignment horizontal="center" vertical="center"/>
    </xf>
    <xf numFmtId="0" fontId="10" fillId="0" borderId="7" xfId="0" applyFont="1" applyBorder="1" applyAlignment="1">
      <alignment horizontal="center" vertical="center"/>
    </xf>
    <xf numFmtId="0" fontId="11" fillId="3" borderId="0" xfId="0" applyFont="1" applyFill="1" applyAlignment="1">
      <alignment horizontal="center" vertical="center"/>
    </xf>
    <xf numFmtId="179" fontId="14" fillId="0" borderId="8" xfId="4" applyNumberFormat="1" applyFont="1" applyFill="1" applyBorder="1" applyAlignment="1">
      <alignment horizontal="center" vertical="center"/>
    </xf>
    <xf numFmtId="179" fontId="12" fillId="0" borderId="8" xfId="4" applyNumberFormat="1" applyFont="1" applyFill="1" applyBorder="1" applyAlignment="1">
      <alignment horizontal="center" vertical="center"/>
    </xf>
    <xf numFmtId="0" fontId="10" fillId="0" borderId="8" xfId="0" applyFont="1" applyBorder="1" applyAlignment="1">
      <alignment horizontal="center" vertical="center"/>
    </xf>
    <xf numFmtId="178" fontId="14" fillId="0" borderId="7" xfId="4" applyNumberFormat="1" applyFont="1" applyFill="1" applyBorder="1" applyAlignment="1">
      <alignment horizontal="center" vertical="center"/>
    </xf>
  </cellXfs>
  <cellStyles count="15">
    <cellStyle name="パーセント" xfId="1" builtinId="5"/>
    <cellStyle name="パーセント 2" xfId="2" xr:uid="{00000000-0005-0000-0000-000001000000}"/>
    <cellStyle name="ハイパーリンク" xfId="3" builtinId="8" customBuiltin="1"/>
    <cellStyle name="桁区切り" xfId="4" builtinId="6"/>
    <cellStyle name="桁区切り 2" xfId="5" xr:uid="{00000000-0005-0000-0000-000004000000}"/>
    <cellStyle name="標準" xfId="0" builtinId="0"/>
    <cellStyle name="標準 2" xfId="6" xr:uid="{00000000-0005-0000-0000-000006000000}"/>
    <cellStyle name="標準 3" xfId="7" xr:uid="{00000000-0005-0000-0000-000007000000}"/>
    <cellStyle name="表示済みのハイパーリンク" xfId="8" builtinId="9" hidden="1"/>
    <cellStyle name="表示済みのハイパーリンク" xfId="12" builtinId="9" hidden="1"/>
    <cellStyle name="表示済みのハイパーリンク" xfId="13" builtinId="9" hidden="1"/>
    <cellStyle name="表示済みのハイパーリンク" xfId="11" builtinId="9" hidden="1"/>
    <cellStyle name="表示済みのハイパーリンク" xfId="9" builtinId="9" hidden="1"/>
    <cellStyle name="表示済みのハイパーリンク" xfId="10" builtinId="9" hidden="1"/>
    <cellStyle name="表示済みのハイパーリンク" xfId="14"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ropbox\&#12507;&#12540;&#12512;&#12506;&#12540;&#12472;\history\KPOwnerFull.xlsx" TargetMode="External"/><Relationship Id="rId1" Type="http://schemas.openxmlformats.org/officeDocument/2006/relationships/externalLinkPath" Target="KPOwnerFu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wner"/>
    </sheetNames>
    <sheetDataSet>
      <sheetData sheetId="0">
        <row r="1">
          <cell r="A1" t="str">
            <v>PO</v>
          </cell>
          <cell r="B1" t="str">
            <v>Code</v>
          </cell>
        </row>
        <row r="3">
          <cell r="A3" t="str">
            <v>心平牧場</v>
          </cell>
          <cell r="B3" t="str">
            <v>hsi</v>
          </cell>
        </row>
        <row r="4">
          <cell r="A4" t="str">
            <v>健太郎牧場</v>
          </cell>
          <cell r="B4" t="str">
            <v>tke</v>
          </cell>
        </row>
        <row r="5">
          <cell r="A5" t="str">
            <v>播磨牧場</v>
          </cell>
          <cell r="B5" t="str">
            <v>har</v>
          </cell>
        </row>
        <row r="6">
          <cell r="A6" t="str">
            <v>福石牧場</v>
          </cell>
          <cell r="B6" t="str">
            <v>fuk</v>
          </cell>
        </row>
        <row r="7">
          <cell r="A7" t="str">
            <v>むぎ</v>
          </cell>
          <cell r="B7" t="str">
            <v>doi</v>
          </cell>
        </row>
        <row r="8">
          <cell r="A8" t="str">
            <v>西原牧場</v>
          </cell>
          <cell r="B8" t="str">
            <v>nis</v>
          </cell>
        </row>
        <row r="9">
          <cell r="A9" t="str">
            <v>阪神</v>
          </cell>
          <cell r="B9" t="str">
            <v>han</v>
          </cell>
        </row>
        <row r="10">
          <cell r="A10" t="str">
            <v>永之牧場</v>
          </cell>
          <cell r="B10" t="str">
            <v>yhi</v>
          </cell>
        </row>
        <row r="11">
          <cell r="A11" t="str">
            <v>小金牧場</v>
          </cell>
          <cell r="B11" t="str">
            <v>kog</v>
          </cell>
        </row>
        <row r="12">
          <cell r="A12" t="str">
            <v>柏倉牧場</v>
          </cell>
          <cell r="B12" t="str">
            <v>kas</v>
          </cell>
        </row>
        <row r="13">
          <cell r="A13" t="str">
            <v>ＯＫ牧場</v>
          </cell>
          <cell r="B13" t="str">
            <v>oke</v>
          </cell>
        </row>
        <row r="14">
          <cell r="A14" t="str">
            <v>高橋牧場</v>
          </cell>
          <cell r="B14" t="str">
            <v>tkh</v>
          </cell>
        </row>
        <row r="15">
          <cell r="A15" t="str">
            <v>寺本牧場</v>
          </cell>
          <cell r="B15" t="str">
            <v>ter</v>
          </cell>
        </row>
        <row r="16">
          <cell r="A16" t="str">
            <v>川上牧場</v>
          </cell>
          <cell r="B16" t="str">
            <v>kaw</v>
          </cell>
        </row>
        <row r="17">
          <cell r="A17" t="str">
            <v>村山牧場</v>
          </cell>
          <cell r="B17" t="str">
            <v>mur</v>
          </cell>
        </row>
        <row r="18">
          <cell r="A18" t="str">
            <v>成田牧場</v>
          </cell>
          <cell r="B18" t="str">
            <v>nar</v>
          </cell>
        </row>
        <row r="19">
          <cell r="A19" t="str">
            <v>みどり牧場</v>
          </cell>
          <cell r="B19" t="str">
            <v>mid</v>
          </cell>
        </row>
        <row r="20">
          <cell r="A20" t="str">
            <v>光生牧場</v>
          </cell>
          <cell r="B20" t="str">
            <v>ymi</v>
          </cell>
        </row>
        <row r="21">
          <cell r="A21" t="str">
            <v>松山牧場</v>
          </cell>
          <cell r="B21" t="str">
            <v>mat</v>
          </cell>
        </row>
        <row r="22">
          <cell r="A22" t="str">
            <v>若井牧場</v>
          </cell>
          <cell r="B22" t="str">
            <v>wak</v>
          </cell>
        </row>
        <row r="23">
          <cell r="A23" t="str">
            <v>藤田牧場</v>
          </cell>
          <cell r="B23" t="str">
            <v>fut</v>
          </cell>
        </row>
        <row r="24">
          <cell r="A24" t="str">
            <v>小川原牧場</v>
          </cell>
          <cell r="B24" t="str">
            <v>oga</v>
          </cell>
        </row>
        <row r="25">
          <cell r="A25" t="str">
            <v>大矢牧場</v>
          </cell>
          <cell r="B25" t="str">
            <v>oya</v>
          </cell>
        </row>
        <row r="26">
          <cell r="A26" t="str">
            <v>大類牧場</v>
          </cell>
          <cell r="B26" t="str">
            <v>oru</v>
          </cell>
        </row>
        <row r="27">
          <cell r="A27" t="str">
            <v>羽田牧場</v>
          </cell>
          <cell r="B27" t="str">
            <v>had</v>
          </cell>
        </row>
        <row r="28">
          <cell r="A28" t="str">
            <v>大熊牧場</v>
          </cell>
          <cell r="B28" t="str">
            <v>oku</v>
          </cell>
        </row>
        <row r="29">
          <cell r="A29" t="str">
            <v>櫃間牧場&amp;特捜フジ</v>
          </cell>
          <cell r="B29" t="str">
            <v>hit</v>
          </cell>
        </row>
        <row r="30">
          <cell r="A30" t="str">
            <v>務牧場</v>
          </cell>
          <cell r="B30" t="str">
            <v>ytu</v>
          </cell>
        </row>
        <row r="31">
          <cell r="A31" t="str">
            <v>伸吾牧場</v>
          </cell>
          <cell r="B31" t="str">
            <v>tsi</v>
          </cell>
        </row>
        <row r="32">
          <cell r="A32" t="str">
            <v>本木牧場</v>
          </cell>
          <cell r="B32" t="str">
            <v>mot</v>
          </cell>
        </row>
        <row r="33">
          <cell r="A33" t="str">
            <v>戸田牧場</v>
          </cell>
          <cell r="B33" t="str">
            <v>tod</v>
          </cell>
        </row>
        <row r="34">
          <cell r="A34" t="str">
            <v>杉田商店</v>
          </cell>
          <cell r="B34" t="str">
            <v>sug</v>
          </cell>
        </row>
        <row r="35">
          <cell r="A35" t="str">
            <v>大室牧場</v>
          </cell>
          <cell r="B35" t="str">
            <v>omu</v>
          </cell>
        </row>
        <row r="36">
          <cell r="A36" t="str">
            <v>貴仁牧場</v>
          </cell>
          <cell r="B36" t="str">
            <v>hta</v>
          </cell>
        </row>
        <row r="37">
          <cell r="A37" t="str">
            <v>山口牧場</v>
          </cell>
          <cell r="B37" t="str">
            <v>yam</v>
          </cell>
        </row>
        <row r="38">
          <cell r="A38" t="str">
            <v>青木牧場</v>
          </cell>
          <cell r="B38" t="str">
            <v>aok</v>
          </cell>
        </row>
        <row r="39">
          <cell r="A39" t="str">
            <v>竹島牧場</v>
          </cell>
          <cell r="B39" t="str">
            <v>tak</v>
          </cell>
        </row>
        <row r="40">
          <cell r="A40" t="str">
            <v>真下牧場</v>
          </cell>
          <cell r="B40" t="str">
            <v>mas</v>
          </cell>
        </row>
        <row r="41">
          <cell r="A41" t="str">
            <v>岡田牧場</v>
          </cell>
          <cell r="B41" t="str">
            <v>oka</v>
          </cell>
        </row>
        <row r="42">
          <cell r="A42" t="str">
            <v>片岡牧場</v>
          </cell>
          <cell r="B42" t="str">
            <v>kat</v>
          </cell>
        </row>
        <row r="43">
          <cell r="A43" t="str">
            <v>田中牧場</v>
          </cell>
          <cell r="B43" t="str">
            <v>tan</v>
          </cell>
        </row>
        <row r="44">
          <cell r="A44" t="str">
            <v>板谷牧場</v>
          </cell>
          <cell r="B44" t="str">
            <v>ita</v>
          </cell>
        </row>
      </sheetData>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db.netkeiba.com/horse/2014105432/" TargetMode="External"/><Relationship Id="rId21" Type="http://schemas.openxmlformats.org/officeDocument/2006/relationships/hyperlink" Target="http://db.netkeiba.com/horse/2014106199/" TargetMode="External"/><Relationship Id="rId42" Type="http://schemas.openxmlformats.org/officeDocument/2006/relationships/hyperlink" Target="http://db.netkeiba.com/horse/2014106074/" TargetMode="External"/><Relationship Id="rId63" Type="http://schemas.openxmlformats.org/officeDocument/2006/relationships/hyperlink" Target="http://db.netkeiba.com/horse/2014105185/" TargetMode="External"/><Relationship Id="rId84" Type="http://schemas.openxmlformats.org/officeDocument/2006/relationships/hyperlink" Target="http://db.netkeiba.com/horse/2014106188/" TargetMode="External"/><Relationship Id="rId138" Type="http://schemas.openxmlformats.org/officeDocument/2006/relationships/hyperlink" Target="http://db.netkeiba.com/horse/2014104738/" TargetMode="External"/><Relationship Id="rId159" Type="http://schemas.openxmlformats.org/officeDocument/2006/relationships/hyperlink" Target="https://db.netkeiba.com/horse/2020103390/" TargetMode="External"/><Relationship Id="rId170" Type="http://schemas.openxmlformats.org/officeDocument/2006/relationships/hyperlink" Target="https://db.netkeiba.com/horse/2021105541/" TargetMode="External"/><Relationship Id="rId107" Type="http://schemas.openxmlformats.org/officeDocument/2006/relationships/hyperlink" Target="http://db.netkeiba.com/horse/2014106040/" TargetMode="External"/><Relationship Id="rId11" Type="http://schemas.openxmlformats.org/officeDocument/2006/relationships/hyperlink" Target="http://db.netkeiba.com/horse/2014105849/" TargetMode="External"/><Relationship Id="rId32" Type="http://schemas.openxmlformats.org/officeDocument/2006/relationships/hyperlink" Target="http://db.netkeiba.com/horse/2014105800/" TargetMode="External"/><Relationship Id="rId53" Type="http://schemas.openxmlformats.org/officeDocument/2006/relationships/hyperlink" Target="http://db.netkeiba.com/horse/2014100555/" TargetMode="External"/><Relationship Id="rId74" Type="http://schemas.openxmlformats.org/officeDocument/2006/relationships/hyperlink" Target="http://db.netkeiba.com/horse/2014100726/" TargetMode="External"/><Relationship Id="rId128" Type="http://schemas.openxmlformats.org/officeDocument/2006/relationships/hyperlink" Target="http://db.netkeiba.com/horse/2014105720/" TargetMode="External"/><Relationship Id="rId149" Type="http://schemas.openxmlformats.org/officeDocument/2006/relationships/hyperlink" Target="http://db.netkeiba.com/horse/2014106235/" TargetMode="External"/><Relationship Id="rId5" Type="http://schemas.openxmlformats.org/officeDocument/2006/relationships/hyperlink" Target="http://db.netkeiba.com/horse/2014105482/" TargetMode="External"/><Relationship Id="rId95" Type="http://schemas.openxmlformats.org/officeDocument/2006/relationships/hyperlink" Target="http://db.netkeiba.com/horse/2014105935/" TargetMode="External"/><Relationship Id="rId160" Type="http://schemas.openxmlformats.org/officeDocument/2006/relationships/hyperlink" Target="https://db.netkeiba.com/horse/2021110048/" TargetMode="External"/><Relationship Id="rId181" Type="http://schemas.openxmlformats.org/officeDocument/2006/relationships/hyperlink" Target="https://db.netkeiba.com/horse/2021107170/" TargetMode="External"/><Relationship Id="rId22" Type="http://schemas.openxmlformats.org/officeDocument/2006/relationships/hyperlink" Target="http://db.netkeiba.com/horse/2014105829/" TargetMode="External"/><Relationship Id="rId43" Type="http://schemas.openxmlformats.org/officeDocument/2006/relationships/hyperlink" Target="http://db.netkeiba.com/horse/2014104449/" TargetMode="External"/><Relationship Id="rId64" Type="http://schemas.openxmlformats.org/officeDocument/2006/relationships/hyperlink" Target="http://db.netkeiba.com/horse/2014104877/" TargetMode="External"/><Relationship Id="rId118" Type="http://schemas.openxmlformats.org/officeDocument/2006/relationships/hyperlink" Target="http://db.netkeiba.com/horse/2014106033/" TargetMode="External"/><Relationship Id="rId139" Type="http://schemas.openxmlformats.org/officeDocument/2006/relationships/hyperlink" Target="http://db.netkeiba.com/horse/2014105998/" TargetMode="External"/><Relationship Id="rId85" Type="http://schemas.openxmlformats.org/officeDocument/2006/relationships/hyperlink" Target="http://db.netkeiba.com/horse/2014105365/" TargetMode="External"/><Relationship Id="rId150" Type="http://schemas.openxmlformats.org/officeDocument/2006/relationships/hyperlink" Target="http://db.netkeiba.com/horse/2014106212/" TargetMode="External"/><Relationship Id="rId171" Type="http://schemas.openxmlformats.org/officeDocument/2006/relationships/hyperlink" Target="https://db.netkeiba.com/horse/2021105856/" TargetMode="External"/><Relationship Id="rId12" Type="http://schemas.openxmlformats.org/officeDocument/2006/relationships/hyperlink" Target="http://db.netkeiba.com/horse/2014100613/" TargetMode="External"/><Relationship Id="rId33" Type="http://schemas.openxmlformats.org/officeDocument/2006/relationships/hyperlink" Target="http://db.netkeiba.com/horse/2014106213/" TargetMode="External"/><Relationship Id="rId108" Type="http://schemas.openxmlformats.org/officeDocument/2006/relationships/hyperlink" Target="http://db.netkeiba.com/horse/2014106220/" TargetMode="External"/><Relationship Id="rId129" Type="http://schemas.openxmlformats.org/officeDocument/2006/relationships/hyperlink" Target="http://db.netkeiba.com/horse/2014106075/" TargetMode="External"/><Relationship Id="rId54" Type="http://schemas.openxmlformats.org/officeDocument/2006/relationships/hyperlink" Target="http://db.netkeiba.com/horse/2014105951/" TargetMode="External"/><Relationship Id="rId75" Type="http://schemas.openxmlformats.org/officeDocument/2006/relationships/hyperlink" Target="http://db.netkeiba.com/horse/2014106117/" TargetMode="External"/><Relationship Id="rId96" Type="http://schemas.openxmlformats.org/officeDocument/2006/relationships/hyperlink" Target="http://db.netkeiba.com/horse/2014105974/" TargetMode="External"/><Relationship Id="rId140" Type="http://schemas.openxmlformats.org/officeDocument/2006/relationships/hyperlink" Target="http://db.netkeiba.com/horse/2014105445/" TargetMode="External"/><Relationship Id="rId161" Type="http://schemas.openxmlformats.org/officeDocument/2006/relationships/hyperlink" Target="https://db.netkeiba.com/horse/2021105643/" TargetMode="External"/><Relationship Id="rId182" Type="http://schemas.openxmlformats.org/officeDocument/2006/relationships/hyperlink" Target="https://db.netkeiba.com/horse/2021105521/" TargetMode="External"/><Relationship Id="rId6" Type="http://schemas.openxmlformats.org/officeDocument/2006/relationships/hyperlink" Target="http://db.netkeiba.com/horse/2014106032/" TargetMode="External"/><Relationship Id="rId23" Type="http://schemas.openxmlformats.org/officeDocument/2006/relationships/hyperlink" Target="http://db.netkeiba.com/horse/2014105934/" TargetMode="External"/><Relationship Id="rId119" Type="http://schemas.openxmlformats.org/officeDocument/2006/relationships/hyperlink" Target="http://db.netkeiba.com/horse/2014105713/" TargetMode="External"/><Relationship Id="rId44" Type="http://schemas.openxmlformats.org/officeDocument/2006/relationships/hyperlink" Target="http://db.netkeiba.com/horse/2014104805/" TargetMode="External"/><Relationship Id="rId65" Type="http://schemas.openxmlformats.org/officeDocument/2006/relationships/hyperlink" Target="http://db.netkeiba.com/horse/2014110015/" TargetMode="External"/><Relationship Id="rId86" Type="http://schemas.openxmlformats.org/officeDocument/2006/relationships/hyperlink" Target="http://db.netkeiba.com/horse/2014105479/" TargetMode="External"/><Relationship Id="rId130" Type="http://schemas.openxmlformats.org/officeDocument/2006/relationships/hyperlink" Target="http://db.netkeiba.com/horse/2014106131/" TargetMode="External"/><Relationship Id="rId151" Type="http://schemas.openxmlformats.org/officeDocument/2006/relationships/hyperlink" Target="http://db.netkeiba.com/horse/2015104343/" TargetMode="External"/><Relationship Id="rId172" Type="http://schemas.openxmlformats.org/officeDocument/2006/relationships/hyperlink" Target="https://db.netkeiba.com/horse/2021105271/" TargetMode="External"/><Relationship Id="rId13" Type="http://schemas.openxmlformats.org/officeDocument/2006/relationships/hyperlink" Target="http://db.netkeiba.com/horse/2014105326/" TargetMode="External"/><Relationship Id="rId18" Type="http://schemas.openxmlformats.org/officeDocument/2006/relationships/hyperlink" Target="http://db.netkeiba.com/horse/2014100590/" TargetMode="External"/><Relationship Id="rId39" Type="http://schemas.openxmlformats.org/officeDocument/2006/relationships/hyperlink" Target="http://db.netkeiba.com/horse/2014105945/" TargetMode="External"/><Relationship Id="rId109" Type="http://schemas.openxmlformats.org/officeDocument/2006/relationships/hyperlink" Target="http://db.netkeiba.com/horse/2014105589/" TargetMode="External"/><Relationship Id="rId34" Type="http://schemas.openxmlformats.org/officeDocument/2006/relationships/hyperlink" Target="http://db.netkeiba.com/horse/2014105350/" TargetMode="External"/><Relationship Id="rId50" Type="http://schemas.openxmlformats.org/officeDocument/2006/relationships/hyperlink" Target="http://db.netkeiba.com/horse/2014106111/" TargetMode="External"/><Relationship Id="rId55" Type="http://schemas.openxmlformats.org/officeDocument/2006/relationships/hyperlink" Target="http://db.netkeiba.com/horse/2014105975/" TargetMode="External"/><Relationship Id="rId76" Type="http://schemas.openxmlformats.org/officeDocument/2006/relationships/hyperlink" Target="http://db.netkeiba.com/horse/2014101102/" TargetMode="External"/><Relationship Id="rId97" Type="http://schemas.openxmlformats.org/officeDocument/2006/relationships/hyperlink" Target="http://db.netkeiba.com/horse/2014106058/" TargetMode="External"/><Relationship Id="rId104" Type="http://schemas.openxmlformats.org/officeDocument/2006/relationships/hyperlink" Target="http://db.netkeiba.com/horse/2014105897/" TargetMode="External"/><Relationship Id="rId120" Type="http://schemas.openxmlformats.org/officeDocument/2006/relationships/hyperlink" Target="http://db.netkeiba.com/horse/2014100614/" TargetMode="External"/><Relationship Id="rId125" Type="http://schemas.openxmlformats.org/officeDocument/2006/relationships/hyperlink" Target="http://db.netkeiba.com/horse/2014106070/" TargetMode="External"/><Relationship Id="rId141" Type="http://schemas.openxmlformats.org/officeDocument/2006/relationships/hyperlink" Target="http://db.netkeiba.com/horse/2014105608/" TargetMode="External"/><Relationship Id="rId146" Type="http://schemas.openxmlformats.org/officeDocument/2006/relationships/hyperlink" Target="http://db.netkeiba.com/horse/2014105662/" TargetMode="External"/><Relationship Id="rId167" Type="http://schemas.openxmlformats.org/officeDocument/2006/relationships/hyperlink" Target="https://db.netkeiba.com/horse/2021104756/" TargetMode="External"/><Relationship Id="rId7" Type="http://schemas.openxmlformats.org/officeDocument/2006/relationships/hyperlink" Target="http://db.netkeiba.com/horse/2014106007/" TargetMode="External"/><Relationship Id="rId71" Type="http://schemas.openxmlformats.org/officeDocument/2006/relationships/hyperlink" Target="http://db.netkeiba.com/horse/2014105403/" TargetMode="External"/><Relationship Id="rId92" Type="http://schemas.openxmlformats.org/officeDocument/2006/relationships/hyperlink" Target="http://db.netkeiba.com/horse/2014105324/" TargetMode="External"/><Relationship Id="rId162" Type="http://schemas.openxmlformats.org/officeDocument/2006/relationships/hyperlink" Target="https://db.netkeiba.com/horse/2021105898/" TargetMode="External"/><Relationship Id="rId183" Type="http://schemas.openxmlformats.org/officeDocument/2006/relationships/hyperlink" Target="https://db.netkeiba.com/horse/2021105727/" TargetMode="External"/><Relationship Id="rId2" Type="http://schemas.openxmlformats.org/officeDocument/2006/relationships/hyperlink" Target="http://db.netkeiba.com/horse/2014105643/" TargetMode="External"/><Relationship Id="rId29" Type="http://schemas.openxmlformats.org/officeDocument/2006/relationships/hyperlink" Target="http://db.netkeiba.com/horse/2014106012/" TargetMode="External"/><Relationship Id="rId24" Type="http://schemas.openxmlformats.org/officeDocument/2006/relationships/hyperlink" Target="http://db.netkeiba.com/horse/2014105592/" TargetMode="External"/><Relationship Id="rId40" Type="http://schemas.openxmlformats.org/officeDocument/2006/relationships/hyperlink" Target="http://db.netkeiba.com/horse/2014105748/" TargetMode="External"/><Relationship Id="rId45" Type="http://schemas.openxmlformats.org/officeDocument/2006/relationships/hyperlink" Target="http://db.netkeiba.com/horse/2014102898/" TargetMode="External"/><Relationship Id="rId66" Type="http://schemas.openxmlformats.org/officeDocument/2006/relationships/hyperlink" Target="http://db.netkeiba.com/horse/2014104845/" TargetMode="External"/><Relationship Id="rId87" Type="http://schemas.openxmlformats.org/officeDocument/2006/relationships/hyperlink" Target="http://db.netkeiba.com/horse/2014106142/" TargetMode="External"/><Relationship Id="rId110" Type="http://schemas.openxmlformats.org/officeDocument/2006/relationships/hyperlink" Target="http://db.netkeiba.com/horse/2014105817/" TargetMode="External"/><Relationship Id="rId115" Type="http://schemas.openxmlformats.org/officeDocument/2006/relationships/hyperlink" Target="http://db.netkeiba.com/horse/2014105571/" TargetMode="External"/><Relationship Id="rId131" Type="http://schemas.openxmlformats.org/officeDocument/2006/relationships/hyperlink" Target="http://db.netkeiba.com/horse/2014106174/" TargetMode="External"/><Relationship Id="rId136" Type="http://schemas.openxmlformats.org/officeDocument/2006/relationships/hyperlink" Target="http://db.netkeiba.com/horse/2014106051/" TargetMode="External"/><Relationship Id="rId157" Type="http://schemas.openxmlformats.org/officeDocument/2006/relationships/hyperlink" Target="https://db.netkeiba.com/horse/2019105155/" TargetMode="External"/><Relationship Id="rId178" Type="http://schemas.openxmlformats.org/officeDocument/2006/relationships/hyperlink" Target="https://db.netkeiba.com/horse/2021105127/" TargetMode="External"/><Relationship Id="rId61" Type="http://schemas.openxmlformats.org/officeDocument/2006/relationships/hyperlink" Target="http://db.netkeiba.com/horse/2014105513/" TargetMode="External"/><Relationship Id="rId82" Type="http://schemas.openxmlformats.org/officeDocument/2006/relationships/hyperlink" Target="http://db.netkeiba.com/horse/2014104761/" TargetMode="External"/><Relationship Id="rId152" Type="http://schemas.openxmlformats.org/officeDocument/2006/relationships/hyperlink" Target="http://db.netkeiba.com/horse/2015110013/" TargetMode="External"/><Relationship Id="rId173" Type="http://schemas.openxmlformats.org/officeDocument/2006/relationships/hyperlink" Target="https://db.netkeiba.com/horse/2021105860/" TargetMode="External"/><Relationship Id="rId19" Type="http://schemas.openxmlformats.org/officeDocument/2006/relationships/hyperlink" Target="http://db.netkeiba.com/horse/2014105801/" TargetMode="External"/><Relationship Id="rId14" Type="http://schemas.openxmlformats.org/officeDocument/2006/relationships/hyperlink" Target="http://db.netkeiba.com/horse/2014106026/" TargetMode="External"/><Relationship Id="rId30" Type="http://schemas.openxmlformats.org/officeDocument/2006/relationships/hyperlink" Target="http://db.netkeiba.com/horse/2014105895/" TargetMode="External"/><Relationship Id="rId35" Type="http://schemas.openxmlformats.org/officeDocument/2006/relationships/hyperlink" Target="http://db.netkeiba.com/horse/2014105642/" TargetMode="External"/><Relationship Id="rId56" Type="http://schemas.openxmlformats.org/officeDocument/2006/relationships/hyperlink" Target="http://db.netkeiba.com/horse/2014103348/" TargetMode="External"/><Relationship Id="rId77" Type="http://schemas.openxmlformats.org/officeDocument/2006/relationships/hyperlink" Target="http://db.netkeiba.com/horse/2014100598/" TargetMode="External"/><Relationship Id="rId100" Type="http://schemas.openxmlformats.org/officeDocument/2006/relationships/hyperlink" Target="http://db.netkeiba.com/horse/2014106176/" TargetMode="External"/><Relationship Id="rId105" Type="http://schemas.openxmlformats.org/officeDocument/2006/relationships/hyperlink" Target="http://db.netkeiba.com/horse/2014104817/" TargetMode="External"/><Relationship Id="rId126" Type="http://schemas.openxmlformats.org/officeDocument/2006/relationships/hyperlink" Target="http://db.netkeiba.com/horse/2014105957/" TargetMode="External"/><Relationship Id="rId147" Type="http://schemas.openxmlformats.org/officeDocument/2006/relationships/hyperlink" Target="http://db.netkeiba.com/horse/2014101088/" TargetMode="External"/><Relationship Id="rId168" Type="http://schemas.openxmlformats.org/officeDocument/2006/relationships/hyperlink" Target="https://db.netkeiba.com/horse/2021105817/" TargetMode="External"/><Relationship Id="rId8" Type="http://schemas.openxmlformats.org/officeDocument/2006/relationships/hyperlink" Target="http://db.netkeiba.com/horse/2014105503/" TargetMode="External"/><Relationship Id="rId51" Type="http://schemas.openxmlformats.org/officeDocument/2006/relationships/hyperlink" Target="http://db.netkeiba.com/horse/2014101095/" TargetMode="External"/><Relationship Id="rId72" Type="http://schemas.openxmlformats.org/officeDocument/2006/relationships/hyperlink" Target="http://db.netkeiba.com/horse/2014105605/" TargetMode="External"/><Relationship Id="rId93" Type="http://schemas.openxmlformats.org/officeDocument/2006/relationships/hyperlink" Target="http://db.netkeiba.com/horse/2014106173/" TargetMode="External"/><Relationship Id="rId98" Type="http://schemas.openxmlformats.org/officeDocument/2006/relationships/hyperlink" Target="http://db.netkeiba.com/horse/2014105984/" TargetMode="External"/><Relationship Id="rId121" Type="http://schemas.openxmlformats.org/officeDocument/2006/relationships/hyperlink" Target="http://db.netkeiba.com/horse/2014105961/" TargetMode="External"/><Relationship Id="rId142" Type="http://schemas.openxmlformats.org/officeDocument/2006/relationships/hyperlink" Target="http://db.netkeiba.com/horse/2014105691/" TargetMode="External"/><Relationship Id="rId163" Type="http://schemas.openxmlformats.org/officeDocument/2006/relationships/hyperlink" Target="https://db.netkeiba.com/horse/2021105414/" TargetMode="External"/><Relationship Id="rId184" Type="http://schemas.openxmlformats.org/officeDocument/2006/relationships/hyperlink" Target="https://db.netkeiba.com/horse/2020103532/" TargetMode="External"/><Relationship Id="rId3" Type="http://schemas.openxmlformats.org/officeDocument/2006/relationships/hyperlink" Target="http://db.netkeiba.com/horse/2014105764/" TargetMode="External"/><Relationship Id="rId25" Type="http://schemas.openxmlformats.org/officeDocument/2006/relationships/hyperlink" Target="http://db.netkeiba.com/horse/2014105932/" TargetMode="External"/><Relationship Id="rId46" Type="http://schemas.openxmlformats.org/officeDocument/2006/relationships/hyperlink" Target="http://db.netkeiba.com/horse/2014105783/" TargetMode="External"/><Relationship Id="rId67" Type="http://schemas.openxmlformats.org/officeDocument/2006/relationships/hyperlink" Target="http://db.netkeiba.com/horse/2014105183/" TargetMode="External"/><Relationship Id="rId116" Type="http://schemas.openxmlformats.org/officeDocument/2006/relationships/hyperlink" Target="http://db.netkeiba.com/horse/2014105823/" TargetMode="External"/><Relationship Id="rId137" Type="http://schemas.openxmlformats.org/officeDocument/2006/relationships/hyperlink" Target="http://db.netkeiba.com/horse/2014106166/" TargetMode="External"/><Relationship Id="rId158" Type="http://schemas.openxmlformats.org/officeDocument/2006/relationships/hyperlink" Target="https://db.netkeiba.com/horse/2019104462/" TargetMode="External"/><Relationship Id="rId20" Type="http://schemas.openxmlformats.org/officeDocument/2006/relationships/hyperlink" Target="http://db.netkeiba.com/horse/2014105018/" TargetMode="External"/><Relationship Id="rId41" Type="http://schemas.openxmlformats.org/officeDocument/2006/relationships/hyperlink" Target="http://db.netkeiba.com/horse/2014105983/" TargetMode="External"/><Relationship Id="rId62" Type="http://schemas.openxmlformats.org/officeDocument/2006/relationships/hyperlink" Target="http://db.netkeiba.com/horse/2014105309/" TargetMode="External"/><Relationship Id="rId83" Type="http://schemas.openxmlformats.org/officeDocument/2006/relationships/hyperlink" Target="http://db.netkeiba.com/horse/2014106184/" TargetMode="External"/><Relationship Id="rId88" Type="http://schemas.openxmlformats.org/officeDocument/2006/relationships/hyperlink" Target="http://db.netkeiba.com/horse/2014106036/" TargetMode="External"/><Relationship Id="rId111" Type="http://schemas.openxmlformats.org/officeDocument/2006/relationships/hyperlink" Target="http://db.netkeiba.com/horse/2014104286/" TargetMode="External"/><Relationship Id="rId132" Type="http://schemas.openxmlformats.org/officeDocument/2006/relationships/hyperlink" Target="http://db.netkeiba.com/horse/2014105947/" TargetMode="External"/><Relationship Id="rId153" Type="http://schemas.openxmlformats.org/officeDocument/2006/relationships/hyperlink" Target="http://db.netkeiba.com/horse/2015105064/" TargetMode="External"/><Relationship Id="rId174" Type="http://schemas.openxmlformats.org/officeDocument/2006/relationships/hyperlink" Target="https://db.netkeiba.com/horse/2021106211/" TargetMode="External"/><Relationship Id="rId179" Type="http://schemas.openxmlformats.org/officeDocument/2006/relationships/hyperlink" Target="https://db.netkeiba.com/horse/2021105384/" TargetMode="External"/><Relationship Id="rId15" Type="http://schemas.openxmlformats.org/officeDocument/2006/relationships/hyperlink" Target="http://db.netkeiba.com/horse/2014106083/" TargetMode="External"/><Relationship Id="rId36" Type="http://schemas.openxmlformats.org/officeDocument/2006/relationships/hyperlink" Target="http://db.netkeiba.com/horse/2014104351/" TargetMode="External"/><Relationship Id="rId57" Type="http://schemas.openxmlformats.org/officeDocument/2006/relationships/hyperlink" Target="http://db.netkeiba.com/horse/2014103175/" TargetMode="External"/><Relationship Id="rId106" Type="http://schemas.openxmlformats.org/officeDocument/2006/relationships/hyperlink" Target="http://db.netkeiba.com/horse/2014105915/" TargetMode="External"/><Relationship Id="rId127" Type="http://schemas.openxmlformats.org/officeDocument/2006/relationships/hyperlink" Target="http://db.netkeiba.com/horse/2014105725/" TargetMode="External"/><Relationship Id="rId10" Type="http://schemas.openxmlformats.org/officeDocument/2006/relationships/hyperlink" Target="http://db.netkeiba.com/horse/2014100740/" TargetMode="External"/><Relationship Id="rId31" Type="http://schemas.openxmlformats.org/officeDocument/2006/relationships/hyperlink" Target="http://db.netkeiba.com/horse/2014104973/" TargetMode="External"/><Relationship Id="rId52" Type="http://schemas.openxmlformats.org/officeDocument/2006/relationships/hyperlink" Target="http://db.netkeiba.com/horse/2014105921/" TargetMode="External"/><Relationship Id="rId73" Type="http://schemas.openxmlformats.org/officeDocument/2006/relationships/hyperlink" Target="http://db.netkeiba.com/horse/2014106201/" TargetMode="External"/><Relationship Id="rId78" Type="http://schemas.openxmlformats.org/officeDocument/2006/relationships/hyperlink" Target="http://db.netkeiba.com/horse/2014105802/" TargetMode="External"/><Relationship Id="rId94" Type="http://schemas.openxmlformats.org/officeDocument/2006/relationships/hyperlink" Target="http://db.netkeiba.com/horse/2014105991/" TargetMode="External"/><Relationship Id="rId99" Type="http://schemas.openxmlformats.org/officeDocument/2006/relationships/hyperlink" Target="http://db.netkeiba.com/horse/2014105619/" TargetMode="External"/><Relationship Id="rId101" Type="http://schemas.openxmlformats.org/officeDocument/2006/relationships/hyperlink" Target="http://db.netkeiba.com/horse/2014105366/" TargetMode="External"/><Relationship Id="rId122" Type="http://schemas.openxmlformats.org/officeDocument/2006/relationships/hyperlink" Target="http://db.netkeiba.com/horse/2014106207/" TargetMode="External"/><Relationship Id="rId143" Type="http://schemas.openxmlformats.org/officeDocument/2006/relationships/hyperlink" Target="http://db.netkeiba.com/horse/2014101990/" TargetMode="External"/><Relationship Id="rId148" Type="http://schemas.openxmlformats.org/officeDocument/2006/relationships/hyperlink" Target="http://db.netkeiba.com/horse/2014105916/" TargetMode="External"/><Relationship Id="rId164" Type="http://schemas.openxmlformats.org/officeDocument/2006/relationships/hyperlink" Target="https://db.netkeiba.com/horse/2021105744/" TargetMode="External"/><Relationship Id="rId169" Type="http://schemas.openxmlformats.org/officeDocument/2006/relationships/hyperlink" Target="https://db.netkeiba.com/horse/2021107179/" TargetMode="External"/><Relationship Id="rId185" Type="http://schemas.openxmlformats.org/officeDocument/2006/relationships/hyperlink" Target="https://db.netkeiba.com/horse/2020103656/" TargetMode="External"/><Relationship Id="rId4" Type="http://schemas.openxmlformats.org/officeDocument/2006/relationships/hyperlink" Target="http://db.netkeiba.com/horse/2014110001/" TargetMode="External"/><Relationship Id="rId9" Type="http://schemas.openxmlformats.org/officeDocument/2006/relationships/hyperlink" Target="http://db.netkeiba.com/horse/2014105374/" TargetMode="External"/><Relationship Id="rId180" Type="http://schemas.openxmlformats.org/officeDocument/2006/relationships/hyperlink" Target="https://db.netkeiba.com/horse/2021105105/" TargetMode="External"/><Relationship Id="rId26" Type="http://schemas.openxmlformats.org/officeDocument/2006/relationships/hyperlink" Target="http://db.netkeiba.com/horse/2014106197/" TargetMode="External"/><Relationship Id="rId47" Type="http://schemas.openxmlformats.org/officeDocument/2006/relationships/hyperlink" Target="http://db.netkeiba.com/horse/2014105727/" TargetMode="External"/><Relationship Id="rId68" Type="http://schemas.openxmlformats.org/officeDocument/2006/relationships/hyperlink" Target="http://db.netkeiba.com/horse/2014105907/" TargetMode="External"/><Relationship Id="rId89" Type="http://schemas.openxmlformats.org/officeDocument/2006/relationships/hyperlink" Target="http://db.netkeiba.com/horse/2014105979/" TargetMode="External"/><Relationship Id="rId112" Type="http://schemas.openxmlformats.org/officeDocument/2006/relationships/hyperlink" Target="http://db.netkeiba.com/horse/2014105819/" TargetMode="External"/><Relationship Id="rId133" Type="http://schemas.openxmlformats.org/officeDocument/2006/relationships/hyperlink" Target="http://db.netkeiba.com/horse/2014105788/" TargetMode="External"/><Relationship Id="rId154" Type="http://schemas.openxmlformats.org/officeDocument/2006/relationships/hyperlink" Target="https://db.netkeiba.com/horse/2019105194/" TargetMode="External"/><Relationship Id="rId175" Type="http://schemas.openxmlformats.org/officeDocument/2006/relationships/hyperlink" Target="https://db.netkeiba.com/horse/2021105824/" TargetMode="External"/><Relationship Id="rId16" Type="http://schemas.openxmlformats.org/officeDocument/2006/relationships/hyperlink" Target="http://db.netkeiba.com/horse/2014105994/" TargetMode="External"/><Relationship Id="rId37" Type="http://schemas.openxmlformats.org/officeDocument/2006/relationships/hyperlink" Target="http://db.netkeiba.com/horse/2014105894/" TargetMode="External"/><Relationship Id="rId58" Type="http://schemas.openxmlformats.org/officeDocument/2006/relationships/hyperlink" Target="http://db.netkeiba.com/horse/2014103245/" TargetMode="External"/><Relationship Id="rId79" Type="http://schemas.openxmlformats.org/officeDocument/2006/relationships/hyperlink" Target="http://db.netkeiba.com/horse/2014106194/" TargetMode="External"/><Relationship Id="rId102" Type="http://schemas.openxmlformats.org/officeDocument/2006/relationships/hyperlink" Target="http://db.netkeiba.com/horse/2014106245/" TargetMode="External"/><Relationship Id="rId123" Type="http://schemas.openxmlformats.org/officeDocument/2006/relationships/hyperlink" Target="http://db.netkeiba.com/horse/2014106110/" TargetMode="External"/><Relationship Id="rId144" Type="http://schemas.openxmlformats.org/officeDocument/2006/relationships/hyperlink" Target="http://db.netkeiba.com/horse/2014105425/" TargetMode="External"/><Relationship Id="rId90" Type="http://schemas.openxmlformats.org/officeDocument/2006/relationships/hyperlink" Target="http://db.netkeiba.com/horse/2014106172/" TargetMode="External"/><Relationship Id="rId165" Type="http://schemas.openxmlformats.org/officeDocument/2006/relationships/hyperlink" Target="https://db.netkeiba.com/horse/2021105801/" TargetMode="External"/><Relationship Id="rId186" Type="http://schemas.openxmlformats.org/officeDocument/2006/relationships/printerSettings" Target="../printerSettings/printerSettings1.bin"/><Relationship Id="rId27" Type="http://schemas.openxmlformats.org/officeDocument/2006/relationships/hyperlink" Target="http://db.netkeiba.com/horse/2014106253/" TargetMode="External"/><Relationship Id="rId48" Type="http://schemas.openxmlformats.org/officeDocument/2006/relationships/hyperlink" Target="http://db.netkeiba.com/horse/2014102257/" TargetMode="External"/><Relationship Id="rId69" Type="http://schemas.openxmlformats.org/officeDocument/2006/relationships/hyperlink" Target="http://db.netkeiba.com/horse/2014105408/" TargetMode="External"/><Relationship Id="rId113" Type="http://schemas.openxmlformats.org/officeDocument/2006/relationships/hyperlink" Target="http://db.netkeiba.com/horse/2014105570/" TargetMode="External"/><Relationship Id="rId134" Type="http://schemas.openxmlformats.org/officeDocument/2006/relationships/hyperlink" Target="http://db.netkeiba.com/horse/2014105798/" TargetMode="External"/><Relationship Id="rId80" Type="http://schemas.openxmlformats.org/officeDocument/2006/relationships/hyperlink" Target="http://db.netkeiba.com/horse/2014100583/" TargetMode="External"/><Relationship Id="rId155" Type="http://schemas.openxmlformats.org/officeDocument/2006/relationships/hyperlink" Target="https://db.netkeiba.com/horse/2019105938/" TargetMode="External"/><Relationship Id="rId176" Type="http://schemas.openxmlformats.org/officeDocument/2006/relationships/hyperlink" Target="https://db.netkeiba.com/horse/2021105863/" TargetMode="External"/><Relationship Id="rId17" Type="http://schemas.openxmlformats.org/officeDocument/2006/relationships/hyperlink" Target="http://db.netkeiba.com/horse/2014106052/" TargetMode="External"/><Relationship Id="rId38" Type="http://schemas.openxmlformats.org/officeDocument/2006/relationships/hyperlink" Target="http://db.netkeiba.com/horse/2014100900/" TargetMode="External"/><Relationship Id="rId59" Type="http://schemas.openxmlformats.org/officeDocument/2006/relationships/hyperlink" Target="http://db.netkeiba.com/horse/2014105497/" TargetMode="External"/><Relationship Id="rId103" Type="http://schemas.openxmlformats.org/officeDocument/2006/relationships/hyperlink" Target="http://db.netkeiba.com/horse/2014106195/" TargetMode="External"/><Relationship Id="rId124" Type="http://schemas.openxmlformats.org/officeDocument/2006/relationships/hyperlink" Target="http://db.netkeiba.com/horse/2014106168/" TargetMode="External"/><Relationship Id="rId70" Type="http://schemas.openxmlformats.org/officeDocument/2006/relationships/hyperlink" Target="http://db.netkeiba.com/horse/2014105784/" TargetMode="External"/><Relationship Id="rId91" Type="http://schemas.openxmlformats.org/officeDocument/2006/relationships/hyperlink" Target="http://db.netkeiba.com/horse/2014105436/" TargetMode="External"/><Relationship Id="rId145" Type="http://schemas.openxmlformats.org/officeDocument/2006/relationships/hyperlink" Target="http://db.netkeiba.com/horse/2014106038/" TargetMode="External"/><Relationship Id="rId166" Type="http://schemas.openxmlformats.org/officeDocument/2006/relationships/hyperlink" Target="https://db.netkeiba.com/horse/2021105195/" TargetMode="External"/><Relationship Id="rId1" Type="http://schemas.openxmlformats.org/officeDocument/2006/relationships/hyperlink" Target="http://db.netkeiba.com/horse/2014106151/" TargetMode="External"/><Relationship Id="rId28" Type="http://schemas.openxmlformats.org/officeDocument/2006/relationships/hyperlink" Target="http://db.netkeiba.com/horse/2014103546/" TargetMode="External"/><Relationship Id="rId49" Type="http://schemas.openxmlformats.org/officeDocument/2006/relationships/hyperlink" Target="http://db.netkeiba.com/horse/2014105887/" TargetMode="External"/><Relationship Id="rId114" Type="http://schemas.openxmlformats.org/officeDocument/2006/relationships/hyperlink" Target="http://db.netkeiba.com/horse/2014106046/" TargetMode="External"/><Relationship Id="rId60" Type="http://schemas.openxmlformats.org/officeDocument/2006/relationships/hyperlink" Target="http://db.netkeiba.com/horse/2014106045/" TargetMode="External"/><Relationship Id="rId81" Type="http://schemas.openxmlformats.org/officeDocument/2006/relationships/hyperlink" Target="http://db.netkeiba.com/horse/2014105535/" TargetMode="External"/><Relationship Id="rId135" Type="http://schemas.openxmlformats.org/officeDocument/2006/relationships/hyperlink" Target="http://db.netkeiba.com/horse/2014106179/" TargetMode="External"/><Relationship Id="rId156" Type="http://schemas.openxmlformats.org/officeDocument/2006/relationships/hyperlink" Target="https://db.netkeiba.com/horse/2019103034/" TargetMode="External"/><Relationship Id="rId177" Type="http://schemas.openxmlformats.org/officeDocument/2006/relationships/hyperlink" Target="https://db.netkeiba.com/horse/202110566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X3491"/>
  <sheetViews>
    <sheetView showGridLines="0" tabSelected="1" zoomScale="85" zoomScaleNormal="85" workbookViewId="0">
      <pane xSplit="5" ySplit="1" topLeftCell="P2" activePane="bottomRight" state="frozen"/>
      <selection pane="topRight" activeCell="F1" sqref="F1"/>
      <selection pane="bottomLeft" activeCell="A2" sqref="A2"/>
      <selection pane="bottomRight" activeCell="Q6" sqref="Q6"/>
    </sheetView>
  </sheetViews>
  <sheetFormatPr defaultColWidth="6.73046875" defaultRowHeight="11.15" customHeight="1" x14ac:dyDescent="0.65"/>
  <cols>
    <col min="1" max="1" width="7.46484375" style="19" customWidth="1"/>
    <col min="2" max="2" width="7.46484375" style="10" customWidth="1"/>
    <col min="3" max="3" width="6.73046875" style="20" customWidth="1"/>
    <col min="4" max="4" width="4.3984375" style="11" customWidth="1"/>
    <col min="5" max="5" width="12.1328125" style="20" bestFit="1" customWidth="1"/>
    <col min="6" max="6" width="3.1328125" style="10" bestFit="1" customWidth="1"/>
    <col min="7" max="7" width="4.1328125" style="10" customWidth="1"/>
    <col min="8" max="8" width="7.1328125" style="20" bestFit="1" customWidth="1"/>
    <col min="9" max="9" width="14" style="20" bestFit="1" customWidth="1"/>
    <col min="10" max="10" width="15" style="20" bestFit="1" customWidth="1"/>
    <col min="11" max="11" width="6.1328125" style="20" customWidth="1"/>
    <col min="12" max="12" width="7.1328125" style="20" customWidth="1"/>
    <col min="13" max="13" width="6.46484375" style="21" bestFit="1" customWidth="1"/>
    <col min="14" max="14" width="4.1328125" style="22" bestFit="1" customWidth="1"/>
    <col min="15" max="15" width="4.1328125" style="23" customWidth="1"/>
    <col min="16" max="16" width="10.73046875" style="24" customWidth="1"/>
    <col min="17" max="17" width="7.6640625" style="25" bestFit="1" customWidth="1"/>
    <col min="18" max="18" width="4.1328125" style="12" bestFit="1" customWidth="1"/>
    <col min="19" max="19" width="3.59765625" style="12" bestFit="1" customWidth="1"/>
    <col min="20" max="20" width="3.59765625" style="12" customWidth="1"/>
    <col min="21" max="21" width="4.1328125" style="18" bestFit="1" customWidth="1"/>
    <col min="22" max="22" width="6.73046875" style="12"/>
    <col min="23" max="23" width="3.59765625" style="12" customWidth="1"/>
    <col min="24" max="16384" width="6.73046875" style="12"/>
  </cols>
  <sheetData>
    <row r="1" spans="1:24" s="10" customFormat="1" ht="11.15" customHeight="1" x14ac:dyDescent="0.65">
      <c r="A1" s="9" t="s">
        <v>4366</v>
      </c>
      <c r="B1" s="10" t="s">
        <v>0</v>
      </c>
      <c r="C1" s="10" t="s">
        <v>4367</v>
      </c>
      <c r="D1" s="11" t="s">
        <v>5838</v>
      </c>
      <c r="E1" s="10" t="s">
        <v>1</v>
      </c>
      <c r="F1" s="10" t="s">
        <v>2</v>
      </c>
      <c r="G1" s="12" t="s">
        <v>4368</v>
      </c>
      <c r="H1" s="12" t="s">
        <v>3</v>
      </c>
      <c r="I1" s="10" t="s">
        <v>4</v>
      </c>
      <c r="J1" s="10" t="s">
        <v>5</v>
      </c>
      <c r="K1" s="10" t="s">
        <v>6</v>
      </c>
      <c r="L1" s="10" t="s">
        <v>7</v>
      </c>
      <c r="M1" s="13" t="s">
        <v>8178</v>
      </c>
      <c r="N1" s="14" t="s">
        <v>8</v>
      </c>
      <c r="O1" s="15" t="s">
        <v>9</v>
      </c>
      <c r="P1" s="16" t="s">
        <v>10</v>
      </c>
      <c r="Q1" s="17" t="s">
        <v>5505</v>
      </c>
      <c r="R1" s="10" t="s">
        <v>5508</v>
      </c>
      <c r="S1" s="10" t="s">
        <v>5509</v>
      </c>
      <c r="T1" s="10" t="s">
        <v>7066</v>
      </c>
      <c r="U1" s="18" t="s">
        <v>5507</v>
      </c>
      <c r="V1" s="10" t="s">
        <v>6194</v>
      </c>
      <c r="W1" s="10" t="s">
        <v>5839</v>
      </c>
      <c r="X1" s="10" t="s">
        <v>7065</v>
      </c>
    </row>
    <row r="2" spans="1:24" ht="11.15" customHeight="1" x14ac:dyDescent="0.65">
      <c r="A2" s="19" t="str">
        <f t="shared" ref="A2:A65" si="0">MID(B2,3,2)&amp;MID(B2,8,2)&amp;MID(C2,1,2)&amp;TEXT(D2,"00")</f>
        <v>2223むぎ02</v>
      </c>
      <c r="B2" s="10" t="s">
        <v>9192</v>
      </c>
      <c r="C2" s="20" t="s">
        <v>4396</v>
      </c>
      <c r="D2" s="11">
        <v>2</v>
      </c>
      <c r="E2" s="20" t="s">
        <v>9332</v>
      </c>
      <c r="F2" s="10" t="s">
        <v>4407</v>
      </c>
      <c r="G2" s="10" t="s">
        <v>4421</v>
      </c>
      <c r="H2" s="20" t="s">
        <v>8930</v>
      </c>
      <c r="I2" s="20" t="s">
        <v>9384</v>
      </c>
      <c r="J2" s="20" t="s">
        <v>9445</v>
      </c>
      <c r="K2" s="20" t="s">
        <v>2378</v>
      </c>
      <c r="L2" s="20" t="s">
        <v>1913</v>
      </c>
      <c r="M2" s="32">
        <v>4</v>
      </c>
      <c r="N2" s="22">
        <v>5</v>
      </c>
      <c r="O2" s="23">
        <v>3</v>
      </c>
      <c r="P2" s="24">
        <v>48232.9</v>
      </c>
      <c r="Q2" s="25">
        <v>18291.923214285714</v>
      </c>
      <c r="R2" s="12">
        <v>1</v>
      </c>
      <c r="S2" s="12">
        <v>1</v>
      </c>
      <c r="T2" s="12">
        <v>1</v>
      </c>
      <c r="U2" s="18" t="str">
        <f t="shared" ref="U2:U65" si="1">IF(S2&gt;=1,"G1",IF(R2&gt;=1,"重賞",IF(O2&gt;=2,"二勝",IF(O2=1,"一勝",IF(AND(O2=0,N2&gt;=1),"未勝利","未出走")))))</f>
        <v>G1</v>
      </c>
      <c r="V2" s="12" t="s">
        <v>9739</v>
      </c>
      <c r="W2" s="36" t="s">
        <v>10243</v>
      </c>
      <c r="X2" s="12" t="str">
        <f>IF(OR(C2="櫃間牧場",C2="特捜フジ"),"hit",IF(OR(C2="土井牧場",C2="土井ムギムギ牧場",C2="むぎむぎ",C2="むぎ"),"doi",IF(OR(C2="阪神",C2="タイガースファーム"),"han",IF(OR(C2="健康牧場",C2="ＯＫ牧場"),"oke",VLOOKUP(C2,[1]Owner!$A:$B,2,FALSE)))))</f>
        <v>doi</v>
      </c>
    </row>
    <row r="3" spans="1:24" ht="11.15" customHeight="1" x14ac:dyDescent="0.65">
      <c r="A3" s="19" t="str">
        <f t="shared" si="0"/>
        <v>2223心平03</v>
      </c>
      <c r="B3" s="10" t="s">
        <v>9192</v>
      </c>
      <c r="C3" s="20" t="s">
        <v>4736</v>
      </c>
      <c r="D3" s="11">
        <v>3</v>
      </c>
      <c r="E3" s="20" t="s">
        <v>9250</v>
      </c>
      <c r="F3" s="10" t="s">
        <v>4413</v>
      </c>
      <c r="G3" s="10" t="s">
        <v>4408</v>
      </c>
      <c r="H3" s="20" t="s">
        <v>9343</v>
      </c>
      <c r="I3" s="20" t="s">
        <v>5235</v>
      </c>
      <c r="J3" s="20" t="s">
        <v>8892</v>
      </c>
      <c r="K3" s="20" t="s">
        <v>791</v>
      </c>
      <c r="L3" s="20" t="s">
        <v>1913</v>
      </c>
      <c r="M3" s="32">
        <v>9</v>
      </c>
      <c r="N3" s="22">
        <v>5</v>
      </c>
      <c r="O3" s="23">
        <v>4</v>
      </c>
      <c r="P3" s="24">
        <v>42947.199999999997</v>
      </c>
      <c r="Q3" s="25">
        <v>7956.6158730158741</v>
      </c>
      <c r="S3" s="12">
        <v>3</v>
      </c>
      <c r="U3" s="18" t="str">
        <f t="shared" si="1"/>
        <v>G1</v>
      </c>
      <c r="V3" s="12" t="s">
        <v>9669</v>
      </c>
      <c r="W3" s="36" t="s">
        <v>10244</v>
      </c>
      <c r="X3" s="12" t="str">
        <f>IF(OR(C3="櫃間牧場",C3="特捜フジ"),"hit",IF(OR(C3="土井牧場",C3="土井ムギムギ牧場",C3="むぎむぎ",C3="むぎ"),"doi",IF(OR(C3="阪神",C3="タイガースファーム"),"han",IF(OR(C3="健康牧場",C3="ＯＫ牧場"),"oke",VLOOKUP(C3,[1]Owner!$A:$B,2,FALSE)))))</f>
        <v>hsi</v>
      </c>
    </row>
    <row r="4" spans="1:24" ht="11.15" customHeight="1" x14ac:dyDescent="0.65">
      <c r="A4" s="19" t="str">
        <f t="shared" si="0"/>
        <v>1011村山09</v>
      </c>
      <c r="B4" s="10" t="s">
        <v>3649</v>
      </c>
      <c r="C4" s="20" t="s">
        <v>3866</v>
      </c>
      <c r="D4" s="11">
        <v>9</v>
      </c>
      <c r="E4" s="20" t="s">
        <v>3881</v>
      </c>
      <c r="F4" s="10" t="s">
        <v>14</v>
      </c>
      <c r="G4" s="10" t="s">
        <v>520</v>
      </c>
      <c r="H4" s="20" t="s">
        <v>3677</v>
      </c>
      <c r="I4" s="20" t="s">
        <v>2438</v>
      </c>
      <c r="J4" s="20" t="s">
        <v>2944</v>
      </c>
      <c r="K4" s="20" t="s">
        <v>791</v>
      </c>
      <c r="L4" s="20" t="s">
        <v>2876</v>
      </c>
      <c r="M4" s="21">
        <v>45</v>
      </c>
      <c r="N4" s="22">
        <v>8</v>
      </c>
      <c r="O4" s="23">
        <v>4</v>
      </c>
      <c r="P4" s="24">
        <v>41120.9</v>
      </c>
      <c r="Q4" s="25">
        <f t="shared" ref="Q4:Q14" si="2">IF(M4="","",IF(M4&lt;=0,P4/10,P4/M4))</f>
        <v>913.79777777777781</v>
      </c>
      <c r="R4" s="12">
        <v>1</v>
      </c>
      <c r="S4" s="12">
        <v>2</v>
      </c>
      <c r="T4" s="12">
        <v>1</v>
      </c>
      <c r="U4" s="18" t="str">
        <f t="shared" si="1"/>
        <v>G1</v>
      </c>
      <c r="X4" s="12" t="str">
        <f>IF(OR(C4="櫃間牧場",C4="特捜フジ"),"hit",IF(OR(C4="土井牧場",C4="土井ムギムギ牧場",C4="むぎむぎ",C4="むぎ"),"doi",IF(OR(C4="阪神",C4="タイガースファーム"),"han",IF(OR(C4="健康牧場",C4="ＯＫ牧場"),"oke",VLOOKUP(C4,[1]Owner!$A:$B,2,FALSE)))))</f>
        <v>mur</v>
      </c>
    </row>
    <row r="5" spans="1:24" ht="11.15" customHeight="1" x14ac:dyDescent="0.65">
      <c r="A5" s="19" t="str">
        <f t="shared" si="0"/>
        <v>1415松山03</v>
      </c>
      <c r="B5" s="10" t="s">
        <v>5140</v>
      </c>
      <c r="C5" s="28" t="s">
        <v>5137</v>
      </c>
      <c r="D5" s="29">
        <v>3</v>
      </c>
      <c r="E5" s="20" t="s">
        <v>5235</v>
      </c>
      <c r="F5" s="10" t="s">
        <v>5142</v>
      </c>
      <c r="G5" s="10" t="s">
        <v>5293</v>
      </c>
      <c r="H5" s="20" t="s">
        <v>5300</v>
      </c>
      <c r="I5" s="20" t="s">
        <v>3165</v>
      </c>
      <c r="J5" s="20" t="s">
        <v>1539</v>
      </c>
      <c r="K5" s="20" t="s">
        <v>791</v>
      </c>
      <c r="L5" s="20" t="s">
        <v>1913</v>
      </c>
      <c r="M5" s="21">
        <v>120</v>
      </c>
      <c r="N5" s="22">
        <v>6</v>
      </c>
      <c r="O5" s="23">
        <v>4</v>
      </c>
      <c r="P5" s="24">
        <v>39276.300000000003</v>
      </c>
      <c r="Q5" s="25">
        <f t="shared" si="2"/>
        <v>327.30250000000001</v>
      </c>
      <c r="R5" s="12">
        <v>0</v>
      </c>
      <c r="S5" s="12">
        <v>2</v>
      </c>
      <c r="T5" s="12">
        <v>1</v>
      </c>
      <c r="U5" s="18" t="str">
        <f t="shared" si="1"/>
        <v>G1</v>
      </c>
      <c r="X5" s="12" t="str">
        <f>IF(OR(C5="櫃間牧場",C5="特捜フジ"),"hit",IF(OR(C5="土井牧場",C5="土井ムギムギ牧場",C5="むぎむぎ",C5="むぎ"),"doi",IF(OR(C5="阪神",C5="タイガースファーム"),"han",IF(OR(C5="健康牧場",C5="ＯＫ牧場"),"oke",VLOOKUP(C5,[1]Owner!$A:$B,2,FALSE)))))</f>
        <v>mat</v>
      </c>
    </row>
    <row r="6" spans="1:24" ht="11.15" customHeight="1" x14ac:dyDescent="0.65">
      <c r="A6" s="19" t="str">
        <f t="shared" si="0"/>
        <v>1516西原05</v>
      </c>
      <c r="B6" s="10" t="s">
        <v>5510</v>
      </c>
      <c r="C6" s="20" t="s">
        <v>4049</v>
      </c>
      <c r="D6" s="11">
        <v>5</v>
      </c>
      <c r="E6" s="20" t="s">
        <v>5549</v>
      </c>
      <c r="F6" s="10" t="s">
        <v>3905</v>
      </c>
      <c r="G6" s="10" t="s">
        <v>3906</v>
      </c>
      <c r="H6" s="20" t="s">
        <v>5684</v>
      </c>
      <c r="I6" s="20" t="s">
        <v>2231</v>
      </c>
      <c r="J6" s="20" t="s">
        <v>2689</v>
      </c>
      <c r="K6" s="20" t="s">
        <v>4020</v>
      </c>
      <c r="L6" s="20" t="s">
        <v>1913</v>
      </c>
      <c r="M6" s="21">
        <v>100</v>
      </c>
      <c r="N6" s="22">
        <v>5</v>
      </c>
      <c r="O6" s="23">
        <v>4</v>
      </c>
      <c r="P6" s="24">
        <v>36055.300000000003</v>
      </c>
      <c r="Q6" s="25">
        <f t="shared" si="2"/>
        <v>360.55300000000005</v>
      </c>
      <c r="R6" s="12">
        <v>1</v>
      </c>
      <c r="S6" s="12">
        <v>1</v>
      </c>
      <c r="T6" s="12">
        <v>1</v>
      </c>
      <c r="U6" s="18" t="str">
        <f t="shared" si="1"/>
        <v>G1</v>
      </c>
      <c r="X6" s="12" t="str">
        <f>IF(OR(C6="櫃間牧場",C6="特捜フジ"),"hit",IF(OR(C6="土井牧場",C6="土井ムギムギ牧場",C6="むぎむぎ",C6="むぎ"),"doi",IF(OR(C6="阪神",C6="タイガースファーム"),"han",IF(OR(C6="健康牧場",C6="ＯＫ牧場"),"oke",VLOOKUP(C6,[1]Owner!$A:$B,2,FALSE)))))</f>
        <v>nis</v>
      </c>
    </row>
    <row r="7" spans="1:24" ht="11.15" customHeight="1" x14ac:dyDescent="0.65">
      <c r="A7" s="19" t="str">
        <f t="shared" si="0"/>
        <v>1213阪神02</v>
      </c>
      <c r="B7" s="10" t="s">
        <v>4405</v>
      </c>
      <c r="C7" s="20" t="s">
        <v>4734</v>
      </c>
      <c r="D7" s="11">
        <v>2</v>
      </c>
      <c r="E7" s="20" t="s">
        <v>4547</v>
      </c>
      <c r="F7" s="10" t="s">
        <v>4407</v>
      </c>
      <c r="G7" s="10" t="s">
        <v>4408</v>
      </c>
      <c r="H7" s="20" t="s">
        <v>4548</v>
      </c>
      <c r="I7" s="20" t="s">
        <v>2231</v>
      </c>
      <c r="J7" s="20" t="s">
        <v>2078</v>
      </c>
      <c r="K7" s="20" t="s">
        <v>4549</v>
      </c>
      <c r="L7" s="20" t="s">
        <v>4202</v>
      </c>
      <c r="M7" s="21">
        <v>50</v>
      </c>
      <c r="N7" s="22">
        <v>7</v>
      </c>
      <c r="O7" s="23">
        <v>5</v>
      </c>
      <c r="P7" s="24">
        <v>35240.1</v>
      </c>
      <c r="Q7" s="25">
        <f t="shared" si="2"/>
        <v>704.80200000000002</v>
      </c>
      <c r="R7" s="12">
        <v>2</v>
      </c>
      <c r="S7" s="12">
        <v>1</v>
      </c>
      <c r="T7" s="12">
        <v>1</v>
      </c>
      <c r="U7" s="18" t="str">
        <f t="shared" si="1"/>
        <v>G1</v>
      </c>
      <c r="X7" s="12" t="str">
        <f>IF(OR(C7="櫃間牧場",C7="特捜フジ"),"hit",IF(OR(C7="土井牧場",C7="土井ムギムギ牧場",C7="むぎむぎ",C7="むぎ"),"doi",IF(OR(C7="阪神",C7="タイガースファーム"),"han",IF(OR(C7="健康牧場",C7="ＯＫ牧場"),"oke",VLOOKUP(C7,[1]Owner!$A:$B,2,FALSE)))))</f>
        <v>han</v>
      </c>
    </row>
    <row r="8" spans="1:24" ht="11.15" customHeight="1" x14ac:dyDescent="0.65">
      <c r="A8" s="19" t="str">
        <f t="shared" si="0"/>
        <v>0405福石01</v>
      </c>
      <c r="B8" s="10" t="s">
        <v>1951</v>
      </c>
      <c r="C8" s="20" t="s">
        <v>913</v>
      </c>
      <c r="D8" s="31">
        <v>1</v>
      </c>
      <c r="E8" s="20" t="s">
        <v>2231</v>
      </c>
      <c r="F8" s="10" t="s">
        <v>14</v>
      </c>
      <c r="G8" s="10" t="s">
        <v>520</v>
      </c>
      <c r="H8" s="20" t="s">
        <v>2014</v>
      </c>
      <c r="I8" s="20" t="s">
        <v>38</v>
      </c>
      <c r="J8" s="20" t="s">
        <v>1912</v>
      </c>
      <c r="K8" s="20" t="s">
        <v>804</v>
      </c>
      <c r="L8" s="20" t="s">
        <v>82</v>
      </c>
      <c r="M8" s="21">
        <v>80</v>
      </c>
      <c r="N8" s="22">
        <v>5</v>
      </c>
      <c r="O8" s="23">
        <v>5</v>
      </c>
      <c r="P8" s="24">
        <v>32700</v>
      </c>
      <c r="Q8" s="25">
        <f t="shared" si="2"/>
        <v>408.75</v>
      </c>
      <c r="R8" s="12">
        <v>1</v>
      </c>
      <c r="S8" s="12">
        <v>2</v>
      </c>
      <c r="T8" s="12">
        <v>1</v>
      </c>
      <c r="U8" s="18" t="str">
        <f t="shared" si="1"/>
        <v>G1</v>
      </c>
      <c r="X8" s="12" t="str">
        <f>IF(OR(C8="櫃間牧場",C8="特捜フジ"),"hit",IF(OR(C8="土井牧場",C8="土井ムギムギ牧場",C8="むぎむぎ",C8="むぎ"),"doi",IF(OR(C8="阪神",C8="タイガースファーム"),"han",IF(OR(C8="健康牧場",C8="ＯＫ牧場"),"oke",VLOOKUP(C8,[1]Owner!$A:$B,2,FALSE)))))</f>
        <v>fuk</v>
      </c>
    </row>
    <row r="9" spans="1:24" ht="11.15" customHeight="1" x14ac:dyDescent="0.65">
      <c r="A9" s="19" t="str">
        <f t="shared" si="0"/>
        <v>1617村山06</v>
      </c>
      <c r="B9" s="10" t="s">
        <v>5840</v>
      </c>
      <c r="C9" s="20" t="s">
        <v>4764</v>
      </c>
      <c r="D9" s="11">
        <v>6</v>
      </c>
      <c r="E9" s="20" t="s">
        <v>5981</v>
      </c>
      <c r="F9" s="10" t="s">
        <v>5848</v>
      </c>
      <c r="G9" s="10" t="s">
        <v>6012</v>
      </c>
      <c r="H9" s="20" t="s">
        <v>6039</v>
      </c>
      <c r="I9" s="20" t="s">
        <v>3165</v>
      </c>
      <c r="J9" s="20" t="s">
        <v>5747</v>
      </c>
      <c r="K9" s="20" t="s">
        <v>2378</v>
      </c>
      <c r="L9" s="20" t="s">
        <v>1913</v>
      </c>
      <c r="M9" s="21">
        <v>140</v>
      </c>
      <c r="N9" s="22">
        <v>5</v>
      </c>
      <c r="O9" s="23">
        <v>4</v>
      </c>
      <c r="P9" s="24">
        <v>32277</v>
      </c>
      <c r="Q9" s="25">
        <f t="shared" si="2"/>
        <v>230.55</v>
      </c>
      <c r="R9" s="12">
        <v>1</v>
      </c>
      <c r="S9" s="12">
        <v>1</v>
      </c>
      <c r="T9" s="12">
        <v>1</v>
      </c>
      <c r="U9" s="18" t="str">
        <f t="shared" si="1"/>
        <v>G1</v>
      </c>
      <c r="X9" s="12" t="str">
        <f>IF(OR(C9="櫃間牧場",C9="特捜フジ"),"hit",IF(OR(C9="土井牧場",C9="土井ムギムギ牧場",C9="むぎむぎ",C9="むぎ"),"doi",IF(OR(C9="阪神",C9="タイガースファーム"),"han",IF(OR(C9="健康牧場",C9="ＯＫ牧場"),"oke",VLOOKUP(C9,[1]Owner!$A:$B,2,FALSE)))))</f>
        <v>mur</v>
      </c>
    </row>
    <row r="10" spans="1:24" ht="11.15" customHeight="1" x14ac:dyDescent="0.65">
      <c r="A10" s="19" t="str">
        <f t="shared" si="0"/>
        <v>1314藤田10</v>
      </c>
      <c r="B10" s="10" t="s">
        <v>5133</v>
      </c>
      <c r="C10" s="20" t="s">
        <v>4400</v>
      </c>
      <c r="D10" s="11">
        <v>10</v>
      </c>
      <c r="E10" s="20" t="s">
        <v>5052</v>
      </c>
      <c r="F10" s="10" t="s">
        <v>4766</v>
      </c>
      <c r="G10" s="10" t="s">
        <v>4767</v>
      </c>
      <c r="H10" s="20" t="s">
        <v>4905</v>
      </c>
      <c r="I10" s="20" t="s">
        <v>1755</v>
      </c>
      <c r="J10" s="20" t="s">
        <v>5053</v>
      </c>
      <c r="K10" s="20" t="s">
        <v>4202</v>
      </c>
      <c r="L10" s="20" t="s">
        <v>4202</v>
      </c>
      <c r="M10" s="21">
        <v>0</v>
      </c>
      <c r="N10" s="22">
        <v>9</v>
      </c>
      <c r="O10" s="23">
        <v>3</v>
      </c>
      <c r="P10" s="24">
        <v>31329.1</v>
      </c>
      <c r="Q10" s="25">
        <f t="shared" si="2"/>
        <v>3132.91</v>
      </c>
      <c r="R10" s="12">
        <v>1</v>
      </c>
      <c r="S10" s="12">
        <v>1</v>
      </c>
      <c r="T10" s="12">
        <v>1</v>
      </c>
      <c r="U10" s="18" t="str">
        <f t="shared" si="1"/>
        <v>G1</v>
      </c>
      <c r="X10" s="12" t="str">
        <f>IF(OR(C10="櫃間牧場",C10="特捜フジ"),"hit",IF(OR(C10="土井牧場",C10="土井ムギムギ牧場",C10="むぎむぎ",C10="むぎ"),"doi",IF(OR(C10="阪神",C10="タイガースファーム"),"han",IF(OR(C10="健康牧場",C10="ＯＫ牧場"),"oke",VLOOKUP(C10,[1]Owner!$A:$B,2,FALSE)))))</f>
        <v>fut</v>
      </c>
    </row>
    <row r="11" spans="1:24" ht="11.15" customHeight="1" x14ac:dyDescent="0.65">
      <c r="A11" s="19" t="str">
        <f t="shared" si="0"/>
        <v>1718むぎ03</v>
      </c>
      <c r="B11" s="10" t="s">
        <v>6476</v>
      </c>
      <c r="C11" s="20" t="s">
        <v>4396</v>
      </c>
      <c r="D11" s="11">
        <v>3</v>
      </c>
      <c r="E11" s="20" t="s">
        <v>6583</v>
      </c>
      <c r="F11" s="10" t="s">
        <v>5142</v>
      </c>
      <c r="G11" s="10" t="s">
        <v>5295</v>
      </c>
      <c r="H11" s="20" t="s">
        <v>6650</v>
      </c>
      <c r="I11" s="20" t="s">
        <v>2231</v>
      </c>
      <c r="J11" s="20" t="s">
        <v>3243</v>
      </c>
      <c r="K11" s="20" t="s">
        <v>5450</v>
      </c>
      <c r="L11" s="20" t="s">
        <v>1913</v>
      </c>
      <c r="M11" s="21">
        <v>120</v>
      </c>
      <c r="N11" s="22">
        <v>6</v>
      </c>
      <c r="O11" s="23">
        <v>4</v>
      </c>
      <c r="P11" s="24">
        <v>30614.1</v>
      </c>
      <c r="Q11" s="25">
        <f t="shared" si="2"/>
        <v>255.11749999999998</v>
      </c>
      <c r="R11" s="12">
        <v>0</v>
      </c>
      <c r="S11" s="12">
        <v>1</v>
      </c>
      <c r="T11" s="12">
        <v>1</v>
      </c>
      <c r="U11" s="18" t="str">
        <f t="shared" si="1"/>
        <v>G1</v>
      </c>
      <c r="V11" s="12" t="s">
        <v>7001</v>
      </c>
      <c r="W11" s="12" t="s">
        <v>6868</v>
      </c>
      <c r="X11" s="12" t="str">
        <f>IF(OR(C11="櫃間牧場",C11="特捜フジ"),"hit",IF(OR(C11="土井牧場",C11="土井ムギムギ牧場",C11="むぎむぎ",C11="むぎ"),"doi",IF(OR(C11="阪神",C11="タイガースファーム"),"han",IF(OR(C11="健康牧場",C11="ＯＫ牧場"),"oke",VLOOKUP(C11,[1]Owner!$A:$B,2,FALSE)))))</f>
        <v>doi</v>
      </c>
    </row>
    <row r="12" spans="1:24" ht="11.15" customHeight="1" x14ac:dyDescent="0.65">
      <c r="A12" s="19" t="str">
        <f t="shared" si="0"/>
        <v>1112西原06</v>
      </c>
      <c r="B12" s="10" t="s">
        <v>4369</v>
      </c>
      <c r="C12" s="20" t="s">
        <v>4049</v>
      </c>
      <c r="D12" s="11">
        <v>6</v>
      </c>
      <c r="E12" s="20" t="s">
        <v>4062</v>
      </c>
      <c r="F12" s="10" t="s">
        <v>3910</v>
      </c>
      <c r="G12" s="10" t="s">
        <v>3906</v>
      </c>
      <c r="H12" s="20" t="s">
        <v>4030</v>
      </c>
      <c r="I12" s="20" t="s">
        <v>2231</v>
      </c>
      <c r="J12" s="20" t="s">
        <v>4063</v>
      </c>
      <c r="K12" s="20" t="s">
        <v>791</v>
      </c>
      <c r="L12" s="20" t="s">
        <v>1913</v>
      </c>
      <c r="M12" s="21">
        <v>80</v>
      </c>
      <c r="N12" s="22">
        <v>6</v>
      </c>
      <c r="O12" s="23">
        <v>4</v>
      </c>
      <c r="P12" s="24">
        <v>29237.600000000002</v>
      </c>
      <c r="Q12" s="25">
        <f t="shared" si="2"/>
        <v>365.47</v>
      </c>
      <c r="R12" s="12">
        <v>1</v>
      </c>
      <c r="S12" s="12">
        <v>2</v>
      </c>
      <c r="U12" s="18" t="str">
        <f t="shared" si="1"/>
        <v>G1</v>
      </c>
      <c r="X12" s="12" t="str">
        <f>IF(OR(C12="櫃間牧場",C12="特捜フジ"),"hit",IF(OR(C12="土井牧場",C12="土井ムギムギ牧場",C12="むぎむぎ",C12="むぎ"),"doi",IF(OR(C12="阪神",C12="タイガースファーム"),"han",IF(OR(C12="健康牧場",C12="ＯＫ牧場"),"oke",VLOOKUP(C12,[1]Owner!$A:$B,2,FALSE)))))</f>
        <v>nis</v>
      </c>
    </row>
    <row r="13" spans="1:24" ht="11.15" customHeight="1" x14ac:dyDescent="0.65">
      <c r="A13" s="19" t="str">
        <f t="shared" si="0"/>
        <v>1112大熊01</v>
      </c>
      <c r="B13" s="10" t="s">
        <v>4369</v>
      </c>
      <c r="C13" s="20" t="s">
        <v>3903</v>
      </c>
      <c r="D13" s="11">
        <v>1</v>
      </c>
      <c r="E13" s="20" t="s">
        <v>3904</v>
      </c>
      <c r="F13" s="10" t="s">
        <v>3905</v>
      </c>
      <c r="G13" s="10" t="s">
        <v>3906</v>
      </c>
      <c r="H13" s="20" t="s">
        <v>3907</v>
      </c>
      <c r="I13" s="20" t="s">
        <v>2231</v>
      </c>
      <c r="J13" s="20" t="s">
        <v>3908</v>
      </c>
      <c r="K13" s="20" t="s">
        <v>791</v>
      </c>
      <c r="L13" s="20" t="s">
        <v>2558</v>
      </c>
      <c r="M13" s="21">
        <v>50</v>
      </c>
      <c r="N13" s="22">
        <v>6</v>
      </c>
      <c r="O13" s="23">
        <v>3</v>
      </c>
      <c r="P13" s="24">
        <v>29205.600000000002</v>
      </c>
      <c r="Q13" s="25">
        <f t="shared" si="2"/>
        <v>584.11200000000008</v>
      </c>
      <c r="R13" s="12">
        <v>1</v>
      </c>
      <c r="S13" s="12">
        <v>1</v>
      </c>
      <c r="T13" s="12">
        <v>1</v>
      </c>
      <c r="U13" s="18" t="str">
        <f t="shared" si="1"/>
        <v>G1</v>
      </c>
      <c r="X13" s="12" t="str">
        <f>IF(OR(C13="櫃間牧場",C13="特捜フジ"),"hit",IF(OR(C13="土井牧場",C13="土井ムギムギ牧場",C13="むぎむぎ",C13="むぎ"),"doi",IF(OR(C13="阪神",C13="タイガースファーム"),"han",IF(OR(C13="健康牧場",C13="ＯＫ牧場"),"oke",VLOOKUP(C13,[1]Owner!$A:$B,2,FALSE)))))</f>
        <v>oku</v>
      </c>
    </row>
    <row r="14" spans="1:24" ht="11.15" customHeight="1" x14ac:dyDescent="0.65">
      <c r="A14" s="19" t="str">
        <f t="shared" si="0"/>
        <v>0809特捜01</v>
      </c>
      <c r="B14" s="10" t="s">
        <v>3162</v>
      </c>
      <c r="C14" s="20" t="s">
        <v>2740</v>
      </c>
      <c r="D14" s="11">
        <v>1</v>
      </c>
      <c r="E14" s="20" t="s">
        <v>3374</v>
      </c>
      <c r="F14" s="10" t="s">
        <v>2279</v>
      </c>
      <c r="G14" s="10" t="s">
        <v>520</v>
      </c>
      <c r="H14" s="20" t="s">
        <v>2023</v>
      </c>
      <c r="I14" s="20" t="s">
        <v>1832</v>
      </c>
      <c r="J14" s="20" t="s">
        <v>1373</v>
      </c>
      <c r="K14" s="20" t="s">
        <v>791</v>
      </c>
      <c r="L14" s="20" t="s">
        <v>1913</v>
      </c>
      <c r="M14" s="21">
        <v>160</v>
      </c>
      <c r="N14" s="22">
        <v>6</v>
      </c>
      <c r="O14" s="23">
        <v>5</v>
      </c>
      <c r="P14" s="24">
        <v>29080</v>
      </c>
      <c r="Q14" s="25">
        <f t="shared" si="2"/>
        <v>181.75</v>
      </c>
      <c r="R14" s="12">
        <v>1</v>
      </c>
      <c r="S14" s="12">
        <v>3</v>
      </c>
      <c r="U14" s="18" t="str">
        <f t="shared" si="1"/>
        <v>G1</v>
      </c>
      <c r="X14" s="12" t="str">
        <f>IF(OR(C14="櫃間牧場",C14="特捜フジ"),"hit",IF(OR(C14="土井牧場",C14="土井ムギムギ牧場",C14="むぎむぎ",C14="むぎ"),"doi",IF(OR(C14="阪神",C14="タイガースファーム"),"han",IF(OR(C14="健康牧場",C14="ＯＫ牧場"),"oke",VLOOKUP(C14,[1]Owner!$A:$B,2,FALSE)))))</f>
        <v>hit</v>
      </c>
    </row>
    <row r="15" spans="1:24" ht="11.15" customHeight="1" x14ac:dyDescent="0.65">
      <c r="A15" s="19" t="str">
        <f t="shared" si="0"/>
        <v>2021西原02</v>
      </c>
      <c r="B15" s="10" t="s">
        <v>8314</v>
      </c>
      <c r="C15" s="20" t="s">
        <v>4989</v>
      </c>
      <c r="D15" s="11">
        <v>2</v>
      </c>
      <c r="E15" s="20" t="s">
        <v>8239</v>
      </c>
      <c r="F15" s="10" t="s">
        <v>4478</v>
      </c>
      <c r="G15" s="10" t="s">
        <v>15</v>
      </c>
      <c r="H15" s="20" t="s">
        <v>4414</v>
      </c>
      <c r="I15" s="20" t="s">
        <v>2231</v>
      </c>
      <c r="J15" s="20" t="s">
        <v>6035</v>
      </c>
      <c r="K15" s="20" t="s">
        <v>791</v>
      </c>
      <c r="L15" s="20" t="s">
        <v>1913</v>
      </c>
      <c r="M15" s="32">
        <v>9</v>
      </c>
      <c r="N15" s="22">
        <v>4</v>
      </c>
      <c r="O15" s="23">
        <v>3</v>
      </c>
      <c r="P15" s="24">
        <v>28208.5</v>
      </c>
      <c r="Q15" s="25">
        <v>272.77008547008546</v>
      </c>
      <c r="R15" s="12">
        <v>1</v>
      </c>
      <c r="S15" s="12">
        <v>1</v>
      </c>
      <c r="T15" s="12">
        <v>1</v>
      </c>
      <c r="U15" s="18" t="str">
        <f t="shared" si="1"/>
        <v>G1</v>
      </c>
      <c r="V15" s="12" t="s">
        <v>8645</v>
      </c>
      <c r="W15" s="12" t="s">
        <v>8524</v>
      </c>
      <c r="X15" s="12" t="str">
        <f>IF(OR(C15="櫃間牧場",C15="特捜フジ"),"hit",IF(OR(C15="土井牧場",C15="土井ムギムギ牧場",C15="むぎむぎ",C15="むぎ"),"doi",IF(OR(C15="阪神",C15="タイガースファーム"),"han",IF(OR(C15="健康牧場",C15="ＯＫ牧場"),"oke",VLOOKUP(C15,[1]Owner!$A:$B,2,FALSE)))))</f>
        <v>nis</v>
      </c>
    </row>
    <row r="16" spans="1:24" ht="11.15" customHeight="1" x14ac:dyDescent="0.65">
      <c r="A16" s="19" t="str">
        <f t="shared" si="0"/>
        <v>1617阪神04</v>
      </c>
      <c r="B16" s="10" t="s">
        <v>5840</v>
      </c>
      <c r="C16" s="20" t="s">
        <v>4756</v>
      </c>
      <c r="D16" s="11">
        <v>4</v>
      </c>
      <c r="E16" s="20" t="s">
        <v>5899</v>
      </c>
      <c r="F16" s="10" t="s">
        <v>5845</v>
      </c>
      <c r="G16" s="10" t="s">
        <v>6012</v>
      </c>
      <c r="H16" s="20" t="s">
        <v>6039</v>
      </c>
      <c r="I16" s="20" t="s">
        <v>6009</v>
      </c>
      <c r="J16" s="20" t="s">
        <v>6058</v>
      </c>
      <c r="K16" s="20" t="s">
        <v>6131</v>
      </c>
      <c r="L16" s="20" t="s">
        <v>6132</v>
      </c>
      <c r="M16" s="21">
        <v>80</v>
      </c>
      <c r="N16" s="22">
        <v>6</v>
      </c>
      <c r="O16" s="23">
        <v>5</v>
      </c>
      <c r="P16" s="24">
        <v>27717.8</v>
      </c>
      <c r="Q16" s="25">
        <f>IF(M16="","",IF(M16&lt;=0,P16/10,P16/M16))</f>
        <v>346.47249999999997</v>
      </c>
      <c r="R16" s="12">
        <v>1</v>
      </c>
      <c r="S16" s="12">
        <v>2</v>
      </c>
      <c r="U16" s="18" t="str">
        <f t="shared" si="1"/>
        <v>G1</v>
      </c>
      <c r="X16" s="12" t="str">
        <f>IF(OR(C16="櫃間牧場",C16="特捜フジ"),"hit",IF(OR(C16="土井牧場",C16="土井ムギムギ牧場",C16="むぎむぎ",C16="むぎ"),"doi",IF(OR(C16="阪神",C16="タイガースファーム"),"han",IF(OR(C16="健康牧場",C16="ＯＫ牧場"),"oke",VLOOKUP(C16,[1]Owner!$A:$B,2,FALSE)))))</f>
        <v>han</v>
      </c>
    </row>
    <row r="17" spans="1:24" ht="11.15" customHeight="1" x14ac:dyDescent="0.65">
      <c r="A17" s="19" t="str">
        <f t="shared" si="0"/>
        <v>1819永之10</v>
      </c>
      <c r="B17" s="10" t="s">
        <v>7067</v>
      </c>
      <c r="C17" s="20" t="s">
        <v>5135</v>
      </c>
      <c r="D17" s="11">
        <v>10</v>
      </c>
      <c r="E17" s="20" t="s">
        <v>7117</v>
      </c>
      <c r="F17" s="10" t="s">
        <v>4407</v>
      </c>
      <c r="G17" s="10" t="s">
        <v>4408</v>
      </c>
      <c r="H17" s="20" t="s">
        <v>4409</v>
      </c>
      <c r="I17" s="20" t="s">
        <v>1739</v>
      </c>
      <c r="J17" s="20" t="s">
        <v>7294</v>
      </c>
      <c r="K17" s="20" t="s">
        <v>7295</v>
      </c>
      <c r="L17" s="20" t="s">
        <v>1913</v>
      </c>
      <c r="M17" s="21">
        <v>90</v>
      </c>
      <c r="N17" s="22">
        <v>7</v>
      </c>
      <c r="O17" s="23">
        <v>5</v>
      </c>
      <c r="P17" s="24">
        <v>27352.5</v>
      </c>
      <c r="Q17" s="25">
        <f>IF(M17="","",IF(M17&lt;=0,P17/10,P17/M17))</f>
        <v>303.91666666666669</v>
      </c>
      <c r="R17" s="12">
        <v>1</v>
      </c>
      <c r="S17" s="12">
        <v>2</v>
      </c>
      <c r="T17" s="12">
        <v>0</v>
      </c>
      <c r="U17" s="18" t="str">
        <f t="shared" si="1"/>
        <v>G1</v>
      </c>
      <c r="V17" s="12" t="s">
        <v>7379</v>
      </c>
      <c r="W17" s="12" t="s">
        <v>7501</v>
      </c>
      <c r="X17" s="12" t="str">
        <f>IF(OR(C17="櫃間牧場",C17="特捜フジ"),"hit",IF(OR(C17="土井牧場",C17="土井ムギムギ牧場",C17="むぎむぎ",C17="むぎ"),"doi",IF(OR(C17="阪神",C17="タイガースファーム"),"han",IF(OR(C17="健康牧場",C17="ＯＫ牧場"),"oke",VLOOKUP(C17,[1]Owner!$A:$B,2,FALSE)))))</f>
        <v>yhi</v>
      </c>
    </row>
    <row r="18" spans="1:24" ht="11.15" customHeight="1" x14ac:dyDescent="0.65">
      <c r="A18" s="19" t="str">
        <f t="shared" si="0"/>
        <v>1819むぎ02</v>
      </c>
      <c r="B18" s="10" t="s">
        <v>7067</v>
      </c>
      <c r="C18" s="20" t="s">
        <v>4396</v>
      </c>
      <c r="D18" s="11">
        <v>2</v>
      </c>
      <c r="E18" s="20" t="s">
        <v>7171</v>
      </c>
      <c r="F18" s="10" t="s">
        <v>4407</v>
      </c>
      <c r="G18" s="10" t="s">
        <v>4408</v>
      </c>
      <c r="H18" s="20" t="s">
        <v>4463</v>
      </c>
      <c r="I18" s="20" t="s">
        <v>2231</v>
      </c>
      <c r="J18" s="20" t="s">
        <v>5728</v>
      </c>
      <c r="K18" s="20" t="s">
        <v>7341</v>
      </c>
      <c r="L18" s="20" t="s">
        <v>7342</v>
      </c>
      <c r="M18" s="21">
        <v>80</v>
      </c>
      <c r="N18" s="22">
        <v>6</v>
      </c>
      <c r="O18" s="23">
        <v>3</v>
      </c>
      <c r="P18" s="24">
        <v>26875.599999999999</v>
      </c>
      <c r="Q18" s="25">
        <f>IF(M18="","",IF(M18&lt;=0,P18/10,P18/M18))</f>
        <v>335.94499999999999</v>
      </c>
      <c r="R18" s="12">
        <v>0</v>
      </c>
      <c r="S18" s="12">
        <v>1</v>
      </c>
      <c r="T18" s="12">
        <v>1</v>
      </c>
      <c r="U18" s="18" t="str">
        <f t="shared" si="1"/>
        <v>G1</v>
      </c>
      <c r="V18" s="12" t="s">
        <v>7380</v>
      </c>
      <c r="W18" s="12" t="s">
        <v>7502</v>
      </c>
      <c r="X18" s="12" t="str">
        <f>IF(OR(C18="櫃間牧場",C18="特捜フジ"),"hit",IF(OR(C18="土井牧場",C18="土井ムギムギ牧場",C18="むぎむぎ",C18="むぎ"),"doi",IF(OR(C18="阪神",C18="タイガースファーム"),"han",IF(OR(C18="健康牧場",C18="ＯＫ牧場"),"oke",VLOOKUP(C18,[1]Owner!$A:$B,2,FALSE)))))</f>
        <v>doi</v>
      </c>
    </row>
    <row r="19" spans="1:24" ht="11.15" customHeight="1" x14ac:dyDescent="0.65">
      <c r="A19" s="19" t="str">
        <f t="shared" si="0"/>
        <v>1314みど05</v>
      </c>
      <c r="B19" s="10" t="s">
        <v>5133</v>
      </c>
      <c r="C19" s="20" t="s">
        <v>4403</v>
      </c>
      <c r="D19" s="11">
        <v>5</v>
      </c>
      <c r="E19" s="20" t="s">
        <v>4781</v>
      </c>
      <c r="F19" s="10" t="s">
        <v>4772</v>
      </c>
      <c r="G19" s="10" t="s">
        <v>4767</v>
      </c>
      <c r="H19" s="20" t="s">
        <v>4782</v>
      </c>
      <c r="I19" s="20" t="s">
        <v>2231</v>
      </c>
      <c r="J19" s="20" t="s">
        <v>4149</v>
      </c>
      <c r="K19" s="20" t="s">
        <v>2378</v>
      </c>
      <c r="L19" s="20" t="s">
        <v>1913</v>
      </c>
      <c r="M19" s="21">
        <v>80</v>
      </c>
      <c r="N19" s="22">
        <v>6</v>
      </c>
      <c r="O19" s="23">
        <v>4</v>
      </c>
      <c r="P19" s="24">
        <v>26325.4</v>
      </c>
      <c r="Q19" s="25">
        <f>IF(M19="","",IF(M19&lt;=0,P19/10,P19/M19))</f>
        <v>329.0675</v>
      </c>
      <c r="R19" s="12">
        <v>2</v>
      </c>
      <c r="S19" s="12">
        <v>1</v>
      </c>
      <c r="U19" s="18" t="str">
        <f t="shared" si="1"/>
        <v>G1</v>
      </c>
      <c r="X19" s="12" t="str">
        <f>IF(OR(C19="櫃間牧場",C19="特捜フジ"),"hit",IF(OR(C19="土井牧場",C19="土井ムギムギ牧場",C19="むぎむぎ",C19="むぎ"),"doi",IF(OR(C19="阪神",C19="タイガースファーム"),"han",IF(OR(C19="健康牧場",C19="ＯＫ牧場"),"oke",VLOOKUP(C19,[1]Owner!$A:$B,2,FALSE)))))</f>
        <v>mid</v>
      </c>
    </row>
    <row r="20" spans="1:24" ht="11.15" customHeight="1" x14ac:dyDescent="0.65">
      <c r="A20" s="19" t="str">
        <f t="shared" si="0"/>
        <v>1819村山01</v>
      </c>
      <c r="B20" s="10" t="s">
        <v>7067</v>
      </c>
      <c r="C20" s="20" t="s">
        <v>4764</v>
      </c>
      <c r="D20" s="11">
        <v>1</v>
      </c>
      <c r="E20" s="20" t="s">
        <v>7128</v>
      </c>
      <c r="F20" s="10" t="s">
        <v>4407</v>
      </c>
      <c r="G20" s="10" t="s">
        <v>4408</v>
      </c>
      <c r="H20" s="20" t="s">
        <v>4463</v>
      </c>
      <c r="I20" s="20" t="s">
        <v>6718</v>
      </c>
      <c r="J20" s="20" t="s">
        <v>3610</v>
      </c>
      <c r="K20" s="20" t="s">
        <v>2378</v>
      </c>
      <c r="L20" s="20" t="s">
        <v>1913</v>
      </c>
      <c r="M20" s="21">
        <v>200</v>
      </c>
      <c r="N20" s="22">
        <v>5</v>
      </c>
      <c r="O20" s="23">
        <v>4</v>
      </c>
      <c r="P20" s="24">
        <v>25715.7</v>
      </c>
      <c r="Q20" s="25">
        <f>IF(M20="","",IF(M20&lt;=0,P20/10,P20/M20))</f>
        <v>128.57849999999999</v>
      </c>
      <c r="R20" s="12">
        <v>0</v>
      </c>
      <c r="S20" s="12">
        <v>2</v>
      </c>
      <c r="T20" s="12">
        <v>0</v>
      </c>
      <c r="U20" s="18" t="str">
        <f t="shared" si="1"/>
        <v>G1</v>
      </c>
      <c r="V20" s="12" t="s">
        <v>7381</v>
      </c>
      <c r="W20" s="12" t="s">
        <v>7503</v>
      </c>
      <c r="X20" s="12" t="str">
        <f>IF(OR(C20="櫃間牧場",C20="特捜フジ"),"hit",IF(OR(C20="土井牧場",C20="土井ムギムギ牧場",C20="むぎむぎ",C20="むぎ"),"doi",IF(OR(C20="阪神",C20="タイガースファーム"),"han",IF(OR(C20="健康牧場",C20="ＯＫ牧場"),"oke",VLOOKUP(C20,[1]Owner!$A:$B,2,FALSE)))))</f>
        <v>mur</v>
      </c>
    </row>
    <row r="21" spans="1:24" ht="11.15" customHeight="1" x14ac:dyDescent="0.65">
      <c r="A21" s="19" t="str">
        <f t="shared" si="0"/>
        <v>1920福石02</v>
      </c>
      <c r="B21" s="10" t="s">
        <v>7651</v>
      </c>
      <c r="C21" s="20" t="s">
        <v>4884</v>
      </c>
      <c r="D21" s="11">
        <v>2</v>
      </c>
      <c r="E21" s="35" t="s">
        <v>7760</v>
      </c>
      <c r="F21" s="10" t="s">
        <v>4766</v>
      </c>
      <c r="G21" s="10" t="s">
        <v>4774</v>
      </c>
      <c r="H21" s="20" t="s">
        <v>7817</v>
      </c>
      <c r="I21" s="20" t="s">
        <v>1755</v>
      </c>
      <c r="J21" s="20" t="s">
        <v>6768</v>
      </c>
      <c r="K21" s="20" t="s">
        <v>5446</v>
      </c>
      <c r="L21" s="20" t="s">
        <v>1913</v>
      </c>
      <c r="M21" s="32">
        <v>7</v>
      </c>
      <c r="N21" s="22">
        <v>5</v>
      </c>
      <c r="O21" s="23">
        <v>3</v>
      </c>
      <c r="P21" s="24">
        <v>25011.5</v>
      </c>
      <c r="Q21" s="25">
        <v>317.62527472527472</v>
      </c>
      <c r="R21" s="12">
        <v>1</v>
      </c>
      <c r="S21" s="12">
        <v>1</v>
      </c>
      <c r="T21" s="12">
        <v>0</v>
      </c>
      <c r="U21" s="18" t="str">
        <f t="shared" si="1"/>
        <v>G1</v>
      </c>
      <c r="V21" s="12" t="s">
        <v>7998</v>
      </c>
      <c r="W21" s="12" t="s">
        <v>8138</v>
      </c>
      <c r="X21" s="12" t="str">
        <f>IF(OR(C21="櫃間牧場",C21="特捜フジ"),"hit",IF(OR(C21="土井牧場",C21="土井ムギムギ牧場",C21="むぎむぎ",C21="むぎ"),"doi",IF(OR(C21="阪神",C21="タイガースファーム"),"han",IF(OR(C21="健康牧場",C21="ＯＫ牧場"),"oke",VLOOKUP(C21,[1]Owner!$A:$B,2,FALSE)))))</f>
        <v>fuk</v>
      </c>
    </row>
    <row r="22" spans="1:24" ht="11.15" customHeight="1" x14ac:dyDescent="0.65">
      <c r="A22" s="19" t="str">
        <f t="shared" si="0"/>
        <v>1516福石03</v>
      </c>
      <c r="B22" s="10" t="s">
        <v>5510</v>
      </c>
      <c r="C22" s="20" t="s">
        <v>4167</v>
      </c>
      <c r="D22" s="11">
        <v>3</v>
      </c>
      <c r="E22" s="20" t="s">
        <v>5587</v>
      </c>
      <c r="F22" s="10" t="s">
        <v>3910</v>
      </c>
      <c r="G22" s="10" t="s">
        <v>3906</v>
      </c>
      <c r="H22" s="20" t="s">
        <v>4030</v>
      </c>
      <c r="I22" s="20" t="s">
        <v>2231</v>
      </c>
      <c r="J22" s="20" t="s">
        <v>4110</v>
      </c>
      <c r="K22" s="20" t="s">
        <v>2378</v>
      </c>
      <c r="L22" s="20" t="s">
        <v>1913</v>
      </c>
      <c r="M22" s="21">
        <v>160</v>
      </c>
      <c r="N22" s="22">
        <v>5</v>
      </c>
      <c r="O22" s="23">
        <v>4</v>
      </c>
      <c r="P22" s="24">
        <v>23333.4</v>
      </c>
      <c r="Q22" s="25">
        <f>IF(M22="","",IF(M22&lt;=0,P22/10,P22/M22))</f>
        <v>145.83375000000001</v>
      </c>
      <c r="R22" s="12">
        <v>1</v>
      </c>
      <c r="S22" s="12">
        <v>1</v>
      </c>
      <c r="U22" s="18" t="str">
        <f t="shared" si="1"/>
        <v>G1</v>
      </c>
      <c r="X22" s="12" t="str">
        <f>IF(OR(C22="櫃間牧場",C22="特捜フジ"),"hit",IF(OR(C22="土井牧場",C22="土井ムギムギ牧場",C22="むぎむぎ",C22="むぎ"),"doi",IF(OR(C22="阪神",C22="タイガースファーム"),"han",IF(OR(C22="健康牧場",C22="ＯＫ牧場"),"oke",VLOOKUP(C22,[1]Owner!$A:$B,2,FALSE)))))</f>
        <v>fuk</v>
      </c>
    </row>
    <row r="23" spans="1:24" ht="11.15" customHeight="1" x14ac:dyDescent="0.65">
      <c r="A23" s="19" t="str">
        <f t="shared" si="0"/>
        <v>1516福石04</v>
      </c>
      <c r="B23" s="10" t="s">
        <v>5510</v>
      </c>
      <c r="C23" s="20" t="s">
        <v>4167</v>
      </c>
      <c r="D23" s="11">
        <v>4</v>
      </c>
      <c r="E23" s="20" t="s">
        <v>5588</v>
      </c>
      <c r="F23" s="10" t="s">
        <v>3905</v>
      </c>
      <c r="G23" s="10" t="s">
        <v>3911</v>
      </c>
      <c r="H23" s="20" t="s">
        <v>5694</v>
      </c>
      <c r="I23" s="20" t="s">
        <v>2231</v>
      </c>
      <c r="J23" s="20" t="s">
        <v>5752</v>
      </c>
      <c r="K23" s="20" t="s">
        <v>5800</v>
      </c>
      <c r="L23" s="20" t="s">
        <v>5827</v>
      </c>
      <c r="M23" s="21">
        <v>50</v>
      </c>
      <c r="N23" s="22">
        <v>6</v>
      </c>
      <c r="O23" s="23">
        <v>3</v>
      </c>
      <c r="P23" s="24">
        <v>23056.400000000001</v>
      </c>
      <c r="Q23" s="25">
        <f>IF(M23="","",IF(M23&lt;=0,P23/10,P23/M23))</f>
        <v>461.12800000000004</v>
      </c>
      <c r="R23" s="12">
        <v>1</v>
      </c>
      <c r="S23" s="12">
        <v>1</v>
      </c>
      <c r="U23" s="18" t="str">
        <f t="shared" si="1"/>
        <v>G1</v>
      </c>
      <c r="X23" s="12" t="str">
        <f>IF(OR(C23="櫃間牧場",C23="特捜フジ"),"hit",IF(OR(C23="土井牧場",C23="土井ムギムギ牧場",C23="むぎむぎ",C23="むぎ"),"doi",IF(OR(C23="阪神",C23="タイガースファーム"),"han",IF(OR(C23="健康牧場",C23="ＯＫ牧場"),"oke",VLOOKUP(C23,[1]Owner!$A:$B,2,FALSE)))))</f>
        <v>fuk</v>
      </c>
    </row>
    <row r="24" spans="1:24" ht="11.15" customHeight="1" x14ac:dyDescent="0.65">
      <c r="A24" s="19" t="str">
        <f t="shared" si="0"/>
        <v>2324阪神03</v>
      </c>
      <c r="B24" s="10" t="s">
        <v>9878</v>
      </c>
      <c r="C24" s="20" t="s">
        <v>4734</v>
      </c>
      <c r="D24" s="11">
        <v>3</v>
      </c>
      <c r="E24" s="20" t="s">
        <v>9850</v>
      </c>
      <c r="F24" s="10" t="s">
        <v>4407</v>
      </c>
      <c r="G24" s="10" t="s">
        <v>4408</v>
      </c>
      <c r="H24" s="20" t="s">
        <v>8868</v>
      </c>
      <c r="I24" s="20" t="s">
        <v>9911</v>
      </c>
      <c r="J24" s="20" t="s">
        <v>9964</v>
      </c>
      <c r="K24" s="20" t="s">
        <v>9457</v>
      </c>
      <c r="L24" s="20" t="s">
        <v>9997</v>
      </c>
      <c r="M24" s="37">
        <v>10</v>
      </c>
      <c r="N24" s="22">
        <v>6</v>
      </c>
      <c r="O24" s="23">
        <v>2</v>
      </c>
      <c r="P24" s="24">
        <v>22240.5</v>
      </c>
      <c r="Q24" s="25">
        <f>IF(M24="","",IF(M24&lt;=0,P24/10,P24/M24))</f>
        <v>2224.0500000000002</v>
      </c>
      <c r="R24" s="12">
        <v>1</v>
      </c>
      <c r="U24" s="18" t="str">
        <f t="shared" si="1"/>
        <v>重賞</v>
      </c>
      <c r="V24" s="12" t="s">
        <v>10200</v>
      </c>
      <c r="W24" s="36" t="s">
        <v>10219</v>
      </c>
      <c r="X24" s="12" t="str">
        <f>IF(OR(C24="櫃間牧場",C24="特捜フジ"),"hit",IF(OR(C24="土井牧場",C24="土井ムギムギ牧場",C24="むぎむぎ",C24="むぎ"),"doi",IF(OR(C24="阪神",C24="タイガースファーム"),"han",IF(OR(C24="健康牧場",C24="ＯＫ牧場"),"oke",VLOOKUP(C24,[1]Owner!$A:$B,2,FALSE)))))</f>
        <v>han</v>
      </c>
    </row>
    <row r="25" spans="1:24" ht="11.15" customHeight="1" x14ac:dyDescent="0.65">
      <c r="A25" s="19" t="str">
        <f t="shared" si="0"/>
        <v>2122高橋07</v>
      </c>
      <c r="B25" s="10" t="s">
        <v>8826</v>
      </c>
      <c r="C25" s="20" t="s">
        <v>8745</v>
      </c>
      <c r="D25" s="11">
        <v>7</v>
      </c>
      <c r="E25" s="20" t="s">
        <v>8752</v>
      </c>
      <c r="F25" s="10" t="s">
        <v>4478</v>
      </c>
      <c r="G25" s="10" t="s">
        <v>4408</v>
      </c>
      <c r="H25" s="20" t="s">
        <v>657</v>
      </c>
      <c r="I25" s="20" t="s">
        <v>6718</v>
      </c>
      <c r="J25" s="20" t="s">
        <v>8907</v>
      </c>
      <c r="K25" s="20" t="s">
        <v>3023</v>
      </c>
      <c r="L25" s="20" t="s">
        <v>3283</v>
      </c>
      <c r="M25" s="32">
        <v>5</v>
      </c>
      <c r="N25" s="22">
        <v>6</v>
      </c>
      <c r="O25" s="23">
        <v>4</v>
      </c>
      <c r="P25" s="24">
        <v>21674.3</v>
      </c>
      <c r="Q25" s="25">
        <v>352.87046153846154</v>
      </c>
      <c r="R25" s="12">
        <v>1</v>
      </c>
      <c r="S25" s="12">
        <v>1</v>
      </c>
      <c r="U25" s="18" t="str">
        <f t="shared" si="1"/>
        <v>G1</v>
      </c>
      <c r="V25" s="12" t="s">
        <v>8998</v>
      </c>
      <c r="W25" s="34" t="s">
        <v>9189</v>
      </c>
      <c r="X25" s="12" t="str">
        <f>IF(OR(C25="櫃間牧場",C25="特捜フジ"),"hit",IF(OR(C25="土井牧場",C25="土井ムギムギ牧場",C25="むぎむぎ",C25="むぎ"),"doi",IF(OR(C25="阪神",C25="タイガースファーム"),"han",IF(OR(C25="健康牧場",C25="ＯＫ牧場"),"oke",VLOOKUP(C25,[1]Owner!$A:$B,2,FALSE)))))</f>
        <v>tkh</v>
      </c>
    </row>
    <row r="26" spans="1:24" ht="11.15" customHeight="1" x14ac:dyDescent="0.65">
      <c r="A26" s="19" t="str">
        <f t="shared" si="0"/>
        <v>2324福石01</v>
      </c>
      <c r="B26" s="10" t="s">
        <v>9878</v>
      </c>
      <c r="C26" s="20" t="s">
        <v>4741</v>
      </c>
      <c r="D26" s="11">
        <v>1</v>
      </c>
      <c r="E26" s="20" t="s">
        <v>9868</v>
      </c>
      <c r="F26" s="10" t="s">
        <v>4413</v>
      </c>
      <c r="G26" s="10" t="s">
        <v>4421</v>
      </c>
      <c r="H26" s="20" t="s">
        <v>7252</v>
      </c>
      <c r="I26" s="20" t="s">
        <v>5369</v>
      </c>
      <c r="J26" s="20" t="s">
        <v>5651</v>
      </c>
      <c r="K26" s="20" t="s">
        <v>791</v>
      </c>
      <c r="L26" s="20" t="s">
        <v>1913</v>
      </c>
      <c r="M26" s="37">
        <v>8</v>
      </c>
      <c r="N26" s="22">
        <v>5</v>
      </c>
      <c r="O26" s="23">
        <v>3</v>
      </c>
      <c r="P26" s="24">
        <v>21519</v>
      </c>
      <c r="Q26" s="25">
        <f t="shared" ref="Q26:Q49" si="3">IF(M26="","",IF(M26&lt;=0,P26/10,P26/M26))</f>
        <v>2689.875</v>
      </c>
      <c r="R26" s="12">
        <v>1</v>
      </c>
      <c r="S26" s="12">
        <v>1</v>
      </c>
      <c r="U26" s="18" t="str">
        <f t="shared" si="1"/>
        <v>G1</v>
      </c>
      <c r="V26" s="12" t="s">
        <v>10209</v>
      </c>
      <c r="W26" s="36" t="s">
        <v>10220</v>
      </c>
      <c r="X26" s="12" t="str">
        <f>IF(OR(C26="櫃間牧場",C26="特捜フジ"),"hit",IF(OR(C26="土井牧場",C26="土井ムギムギ牧場",C26="むぎむぎ",C26="むぎ"),"doi",IF(OR(C26="阪神",C26="タイガースファーム"),"han",IF(OR(C26="健康牧場",C26="ＯＫ牧場"),"oke",VLOOKUP(C26,[1]Owner!$A:$B,2,FALSE)))))</f>
        <v>fuk</v>
      </c>
    </row>
    <row r="27" spans="1:24" ht="11.15" customHeight="1" x14ac:dyDescent="0.65">
      <c r="A27" s="19" t="str">
        <f t="shared" si="0"/>
        <v>1617西原01</v>
      </c>
      <c r="B27" s="10" t="s">
        <v>5840</v>
      </c>
      <c r="C27" s="20" t="s">
        <v>4759</v>
      </c>
      <c r="D27" s="11">
        <v>1</v>
      </c>
      <c r="E27" s="20" t="s">
        <v>5876</v>
      </c>
      <c r="F27" s="10" t="s">
        <v>5848</v>
      </c>
      <c r="G27" s="10" t="s">
        <v>5996</v>
      </c>
      <c r="H27" s="20" t="s">
        <v>6008</v>
      </c>
      <c r="I27" s="20" t="s">
        <v>2231</v>
      </c>
      <c r="J27" s="20" t="s">
        <v>6035</v>
      </c>
      <c r="K27" s="20" t="s">
        <v>791</v>
      </c>
      <c r="L27" s="20" t="s">
        <v>1913</v>
      </c>
      <c r="M27" s="21">
        <v>200</v>
      </c>
      <c r="N27" s="22">
        <v>6</v>
      </c>
      <c r="O27" s="23">
        <v>4</v>
      </c>
      <c r="P27" s="24">
        <v>20273.400000000001</v>
      </c>
      <c r="Q27" s="25">
        <f t="shared" si="3"/>
        <v>101.367</v>
      </c>
      <c r="R27" s="12">
        <v>1</v>
      </c>
      <c r="S27" s="12">
        <v>1</v>
      </c>
      <c r="U27" s="18" t="str">
        <f t="shared" si="1"/>
        <v>G1</v>
      </c>
      <c r="X27" s="12" t="str">
        <f>IF(OR(C27="櫃間牧場",C27="特捜フジ"),"hit",IF(OR(C27="土井牧場",C27="土井ムギムギ牧場",C27="むぎむぎ",C27="むぎ"),"doi",IF(OR(C27="阪神",C27="タイガースファーム"),"han",IF(OR(C27="健康牧場",C27="ＯＫ牧場"),"oke",VLOOKUP(C27,[1]Owner!$A:$B,2,FALSE)))))</f>
        <v>nis</v>
      </c>
    </row>
    <row r="28" spans="1:24" ht="11.15" customHeight="1" x14ac:dyDescent="0.65">
      <c r="A28" s="19" t="str">
        <f t="shared" si="0"/>
        <v>1819小金01</v>
      </c>
      <c r="B28" s="10" t="s">
        <v>7067</v>
      </c>
      <c r="C28" s="20" t="s">
        <v>7149</v>
      </c>
      <c r="D28" s="11">
        <v>1</v>
      </c>
      <c r="E28" s="20" t="s">
        <v>7150</v>
      </c>
      <c r="F28" s="10" t="s">
        <v>4413</v>
      </c>
      <c r="G28" s="10" t="s">
        <v>4421</v>
      </c>
      <c r="H28" s="20" t="s">
        <v>4447</v>
      </c>
      <c r="I28" s="20" t="s">
        <v>2231</v>
      </c>
      <c r="J28" s="20" t="s">
        <v>7325</v>
      </c>
      <c r="K28" s="20" t="s">
        <v>791</v>
      </c>
      <c r="L28" s="20" t="s">
        <v>1913</v>
      </c>
      <c r="M28" s="21">
        <v>150</v>
      </c>
      <c r="N28" s="22">
        <v>5</v>
      </c>
      <c r="O28" s="23">
        <v>3</v>
      </c>
      <c r="P28" s="24">
        <v>19877.5</v>
      </c>
      <c r="Q28" s="25">
        <f t="shared" si="3"/>
        <v>132.51666666666668</v>
      </c>
      <c r="R28" s="12">
        <v>1</v>
      </c>
      <c r="S28" s="12">
        <v>1</v>
      </c>
      <c r="T28" s="12">
        <v>0</v>
      </c>
      <c r="U28" s="18" t="str">
        <f t="shared" si="1"/>
        <v>G1</v>
      </c>
      <c r="V28" s="12" t="s">
        <v>7382</v>
      </c>
      <c r="W28" s="12" t="s">
        <v>7504</v>
      </c>
      <c r="X28" s="12" t="str">
        <f>IF(OR(C28="櫃間牧場",C28="特捜フジ"),"hit",IF(OR(C28="土井牧場",C28="土井ムギムギ牧場",C28="むぎむぎ",C28="むぎ"),"doi",IF(OR(C28="阪神",C28="タイガースファーム"),"han",IF(OR(C28="健康牧場",C28="ＯＫ牧場"),"oke",VLOOKUP(C28,[1]Owner!$A:$B,2,FALSE)))))</f>
        <v>kog</v>
      </c>
    </row>
    <row r="29" spans="1:24" ht="11.15" customHeight="1" x14ac:dyDescent="0.65">
      <c r="A29" s="19" t="str">
        <f t="shared" si="0"/>
        <v>1213村山05</v>
      </c>
      <c r="B29" s="10" t="s">
        <v>4405</v>
      </c>
      <c r="C29" s="20" t="s">
        <v>4738</v>
      </c>
      <c r="D29" s="11">
        <v>5</v>
      </c>
      <c r="E29" s="20" t="s">
        <v>4657</v>
      </c>
      <c r="F29" s="10" t="s">
        <v>4407</v>
      </c>
      <c r="G29" s="10" t="s">
        <v>4408</v>
      </c>
      <c r="H29" s="20" t="s">
        <v>4463</v>
      </c>
      <c r="I29" s="20" t="s">
        <v>2850</v>
      </c>
      <c r="J29" s="20" t="s">
        <v>3610</v>
      </c>
      <c r="K29" s="20" t="s">
        <v>2378</v>
      </c>
      <c r="L29" s="20" t="s">
        <v>1913</v>
      </c>
      <c r="M29" s="21">
        <v>60</v>
      </c>
      <c r="N29" s="22">
        <v>6</v>
      </c>
      <c r="O29" s="23">
        <v>3</v>
      </c>
      <c r="P29" s="24">
        <v>19850.900000000001</v>
      </c>
      <c r="Q29" s="25">
        <f t="shared" si="3"/>
        <v>330.84833333333336</v>
      </c>
      <c r="R29" s="12">
        <v>1</v>
      </c>
      <c r="S29" s="12">
        <v>0</v>
      </c>
      <c r="U29" s="18" t="str">
        <f t="shared" si="1"/>
        <v>重賞</v>
      </c>
      <c r="X29" s="12" t="str">
        <f>IF(OR(C29="櫃間牧場",C29="特捜フジ"),"hit",IF(OR(C29="土井牧場",C29="土井ムギムギ牧場",C29="むぎむぎ",C29="むぎ"),"doi",IF(OR(C29="阪神",C29="タイガースファーム"),"han",IF(OR(C29="健康牧場",C29="ＯＫ牧場"),"oke",VLOOKUP(C29,[1]Owner!$A:$B,2,FALSE)))))</f>
        <v>mur</v>
      </c>
    </row>
    <row r="30" spans="1:24" ht="11.15" customHeight="1" x14ac:dyDescent="0.65">
      <c r="A30" s="19" t="str">
        <f t="shared" si="0"/>
        <v>9900健太03</v>
      </c>
      <c r="B30" s="10" t="s">
        <v>683</v>
      </c>
      <c r="C30" s="20" t="s">
        <v>156</v>
      </c>
      <c r="D30" s="31">
        <v>3</v>
      </c>
      <c r="E30" s="20" t="s">
        <v>747</v>
      </c>
      <c r="F30" s="10" t="s">
        <v>14</v>
      </c>
      <c r="G30" s="10" t="s">
        <v>15</v>
      </c>
      <c r="H30" s="20" t="s">
        <v>748</v>
      </c>
      <c r="I30" s="20" t="s">
        <v>38</v>
      </c>
      <c r="J30" s="20" t="s">
        <v>749</v>
      </c>
      <c r="K30" s="20" t="s">
        <v>750</v>
      </c>
      <c r="L30" s="20" t="s">
        <v>515</v>
      </c>
      <c r="N30" s="22">
        <v>7</v>
      </c>
      <c r="O30" s="23">
        <v>3</v>
      </c>
      <c r="P30" s="24">
        <v>19650</v>
      </c>
      <c r="Q30" s="25" t="str">
        <f t="shared" si="3"/>
        <v/>
      </c>
      <c r="R30" s="12">
        <v>0</v>
      </c>
      <c r="S30" s="12">
        <v>1</v>
      </c>
      <c r="U30" s="18" t="str">
        <f t="shared" si="1"/>
        <v>G1</v>
      </c>
      <c r="X30" s="12" t="str">
        <f>IF(OR(C30="櫃間牧場",C30="特捜フジ"),"hit",IF(OR(C30="土井牧場",C30="土井ムギムギ牧場",C30="むぎむぎ",C30="むぎ"),"doi",IF(OR(C30="阪神",C30="タイガースファーム"),"han",IF(OR(C30="健康牧場",C30="ＯＫ牧場"),"oke",VLOOKUP(C30,[1]Owner!$A:$B,2,FALSE)))))</f>
        <v>tke</v>
      </c>
    </row>
    <row r="31" spans="1:24" ht="11.15" customHeight="1" x14ac:dyDescent="0.65">
      <c r="A31" s="19" t="str">
        <f t="shared" si="0"/>
        <v>0001大類02</v>
      </c>
      <c r="B31" s="10" t="s">
        <v>963</v>
      </c>
      <c r="C31" s="20" t="s">
        <v>91</v>
      </c>
      <c r="D31" s="31">
        <v>2</v>
      </c>
      <c r="E31" s="20" t="s">
        <v>994</v>
      </c>
      <c r="F31" s="10" t="s">
        <v>14</v>
      </c>
      <c r="G31" s="10" t="s">
        <v>15</v>
      </c>
      <c r="H31" s="20" t="s">
        <v>995</v>
      </c>
      <c r="I31" s="20" t="s">
        <v>26</v>
      </c>
      <c r="J31" s="20" t="s">
        <v>996</v>
      </c>
      <c r="K31" s="20" t="s">
        <v>997</v>
      </c>
      <c r="L31" s="20" t="s">
        <v>998</v>
      </c>
      <c r="N31" s="22">
        <v>8</v>
      </c>
      <c r="O31" s="23">
        <v>4</v>
      </c>
      <c r="P31" s="24">
        <v>19640</v>
      </c>
      <c r="Q31" s="25" t="str">
        <f t="shared" si="3"/>
        <v/>
      </c>
      <c r="R31" s="12">
        <v>1</v>
      </c>
      <c r="S31" s="12">
        <v>0</v>
      </c>
      <c r="U31" s="18" t="str">
        <f t="shared" si="1"/>
        <v>重賞</v>
      </c>
      <c r="X31" s="12" t="str">
        <f>IF(OR(C31="櫃間牧場",C31="特捜フジ"),"hit",IF(OR(C31="土井牧場",C31="土井ムギムギ牧場",C31="むぎむぎ",C31="むぎ"),"doi",IF(OR(C31="阪神",C31="タイガースファーム"),"han",IF(OR(C31="健康牧場",C31="ＯＫ牧場"),"oke",VLOOKUP(C31,[1]Owner!$A:$B,2,FALSE)))))</f>
        <v>oru</v>
      </c>
    </row>
    <row r="32" spans="1:24" ht="11.15" customHeight="1" x14ac:dyDescent="0.65">
      <c r="A32" s="19" t="str">
        <f t="shared" si="0"/>
        <v>0910西原03</v>
      </c>
      <c r="B32" s="10" t="s">
        <v>3418</v>
      </c>
      <c r="C32" s="20" t="s">
        <v>2673</v>
      </c>
      <c r="D32" s="11">
        <v>3</v>
      </c>
      <c r="E32" s="20" t="s">
        <v>3520</v>
      </c>
      <c r="F32" s="10" t="s">
        <v>14</v>
      </c>
      <c r="G32" s="10" t="s">
        <v>520</v>
      </c>
      <c r="H32" s="20" t="s">
        <v>948</v>
      </c>
      <c r="I32" s="20" t="s">
        <v>3165</v>
      </c>
      <c r="J32" s="20" t="s">
        <v>1023</v>
      </c>
      <c r="K32" s="20" t="s">
        <v>791</v>
      </c>
      <c r="L32" s="20" t="s">
        <v>1913</v>
      </c>
      <c r="M32" s="21">
        <v>180</v>
      </c>
      <c r="N32" s="22">
        <v>6</v>
      </c>
      <c r="O32" s="23">
        <v>3</v>
      </c>
      <c r="P32" s="24">
        <v>19100</v>
      </c>
      <c r="Q32" s="25">
        <f t="shared" si="3"/>
        <v>106.11111111111111</v>
      </c>
      <c r="R32" s="12">
        <v>1</v>
      </c>
      <c r="S32" s="12">
        <v>1</v>
      </c>
      <c r="U32" s="18" t="str">
        <f t="shared" si="1"/>
        <v>G1</v>
      </c>
      <c r="X32" s="12" t="str">
        <f>IF(OR(C32="櫃間牧場",C32="特捜フジ"),"hit",IF(OR(C32="土井牧場",C32="土井ムギムギ牧場",C32="むぎむぎ",C32="むぎ"),"doi",IF(OR(C32="阪神",C32="タイガースファーム"),"han",IF(OR(C32="健康牧場",C32="ＯＫ牧場"),"oke",VLOOKUP(C32,[1]Owner!$A:$B,2,FALSE)))))</f>
        <v>nis</v>
      </c>
    </row>
    <row r="33" spans="1:24" ht="11.15" customHeight="1" x14ac:dyDescent="0.65">
      <c r="A33" s="19" t="str">
        <f t="shared" si="0"/>
        <v>1314光生04</v>
      </c>
      <c r="B33" s="10" t="s">
        <v>5133</v>
      </c>
      <c r="C33" s="20" t="s">
        <v>4404</v>
      </c>
      <c r="D33" s="11">
        <v>4</v>
      </c>
      <c r="E33" s="20" t="s">
        <v>4944</v>
      </c>
      <c r="F33" s="10" t="s">
        <v>4936</v>
      </c>
      <c r="G33" s="10" t="s">
        <v>4767</v>
      </c>
      <c r="H33" s="20" t="s">
        <v>4912</v>
      </c>
      <c r="I33" s="20" t="s">
        <v>2231</v>
      </c>
      <c r="J33" s="20" t="s">
        <v>4945</v>
      </c>
      <c r="K33" s="20" t="s">
        <v>4946</v>
      </c>
      <c r="L33" s="20" t="s">
        <v>1913</v>
      </c>
      <c r="M33" s="21">
        <v>60</v>
      </c>
      <c r="N33" s="22">
        <v>6</v>
      </c>
      <c r="O33" s="23">
        <v>5</v>
      </c>
      <c r="P33" s="24">
        <v>18829.8</v>
      </c>
      <c r="Q33" s="25">
        <f t="shared" si="3"/>
        <v>313.83</v>
      </c>
      <c r="R33" s="12">
        <v>2</v>
      </c>
      <c r="S33" s="12">
        <v>1</v>
      </c>
      <c r="U33" s="18" t="str">
        <f t="shared" si="1"/>
        <v>G1</v>
      </c>
      <c r="X33" s="12" t="str">
        <f>IF(OR(C33="櫃間牧場",C33="特捜フジ"),"hit",IF(OR(C33="土井牧場",C33="土井ムギムギ牧場",C33="むぎむぎ",C33="むぎ"),"doi",IF(OR(C33="阪神",C33="タイガースファーム"),"han",IF(OR(C33="健康牧場",C33="ＯＫ牧場"),"oke",VLOOKUP(C33,[1]Owner!$A:$B,2,FALSE)))))</f>
        <v>ymi</v>
      </c>
    </row>
    <row r="34" spans="1:24" ht="11.15" customHeight="1" x14ac:dyDescent="0.65">
      <c r="A34" s="19" t="str">
        <f t="shared" si="0"/>
        <v>0506福石02</v>
      </c>
      <c r="B34" s="10" t="s">
        <v>2274</v>
      </c>
      <c r="C34" s="20" t="s">
        <v>913</v>
      </c>
      <c r="D34" s="11">
        <v>2</v>
      </c>
      <c r="E34" s="20" t="s">
        <v>2535</v>
      </c>
      <c r="F34" s="10" t="s">
        <v>14</v>
      </c>
      <c r="G34" s="10" t="s">
        <v>520</v>
      </c>
      <c r="H34" s="20" t="s">
        <v>842</v>
      </c>
      <c r="I34" s="20" t="s">
        <v>38</v>
      </c>
      <c r="J34" s="20" t="s">
        <v>1807</v>
      </c>
      <c r="K34" s="20" t="s">
        <v>1261</v>
      </c>
      <c r="L34" s="20" t="s">
        <v>1913</v>
      </c>
      <c r="M34" s="21">
        <v>90</v>
      </c>
      <c r="N34" s="22">
        <v>10</v>
      </c>
      <c r="O34" s="23">
        <v>4</v>
      </c>
      <c r="P34" s="24">
        <v>18390</v>
      </c>
      <c r="Q34" s="25">
        <f t="shared" si="3"/>
        <v>204.33333333333334</v>
      </c>
      <c r="R34" s="12">
        <v>2</v>
      </c>
      <c r="S34" s="12">
        <v>0</v>
      </c>
      <c r="U34" s="18" t="str">
        <f t="shared" si="1"/>
        <v>重賞</v>
      </c>
      <c r="X34" s="12" t="str">
        <f>IF(OR(C34="櫃間牧場",C34="特捜フジ"),"hit",IF(OR(C34="土井牧場",C34="土井ムギムギ牧場",C34="むぎむぎ",C34="むぎ"),"doi",IF(OR(C34="阪神",C34="タイガースファーム"),"han",IF(OR(C34="健康牧場",C34="ＯＫ牧場"),"oke",VLOOKUP(C34,[1]Owner!$A:$B,2,FALSE)))))</f>
        <v>fuk</v>
      </c>
    </row>
    <row r="35" spans="1:24" ht="11.15" customHeight="1" x14ac:dyDescent="0.65">
      <c r="A35" s="19" t="str">
        <f t="shared" si="0"/>
        <v>0708大熊01</v>
      </c>
      <c r="B35" s="10" t="s">
        <v>2844</v>
      </c>
      <c r="C35" s="20" t="s">
        <v>1481</v>
      </c>
      <c r="D35" s="11">
        <v>1</v>
      </c>
      <c r="E35" s="20" t="s">
        <v>2845</v>
      </c>
      <c r="F35" s="10" t="s">
        <v>2279</v>
      </c>
      <c r="G35" s="10" t="s">
        <v>520</v>
      </c>
      <c r="H35" s="20" t="s">
        <v>2571</v>
      </c>
      <c r="I35" s="20" t="s">
        <v>2612</v>
      </c>
      <c r="J35" s="20" t="s">
        <v>368</v>
      </c>
      <c r="K35" s="20" t="s">
        <v>2378</v>
      </c>
      <c r="L35" s="20" t="s">
        <v>1913</v>
      </c>
      <c r="M35" s="21">
        <v>190</v>
      </c>
      <c r="N35" s="22">
        <v>7</v>
      </c>
      <c r="O35" s="23">
        <v>3</v>
      </c>
      <c r="P35" s="24">
        <v>18380</v>
      </c>
      <c r="Q35" s="25">
        <f t="shared" si="3"/>
        <v>96.736842105263165</v>
      </c>
      <c r="R35" s="12">
        <v>0</v>
      </c>
      <c r="S35" s="12">
        <v>2</v>
      </c>
      <c r="U35" s="18" t="str">
        <f t="shared" si="1"/>
        <v>G1</v>
      </c>
      <c r="X35" s="12" t="str">
        <f>IF(OR(C35="櫃間牧場",C35="特捜フジ"),"hit",IF(OR(C35="土井牧場",C35="土井ムギムギ牧場",C35="むぎむぎ",C35="むぎ"),"doi",IF(OR(C35="阪神",C35="タイガースファーム"),"han",IF(OR(C35="健康牧場",C35="ＯＫ牧場"),"oke",VLOOKUP(C35,[1]Owner!$A:$B,2,FALSE)))))</f>
        <v>oku</v>
      </c>
    </row>
    <row r="36" spans="1:24" ht="11.15" customHeight="1" x14ac:dyDescent="0.65">
      <c r="A36" s="19" t="str">
        <f t="shared" si="0"/>
        <v>1819福石02</v>
      </c>
      <c r="B36" s="10" t="s">
        <v>7067</v>
      </c>
      <c r="C36" s="20" t="s">
        <v>4757</v>
      </c>
      <c r="D36" s="11">
        <v>2</v>
      </c>
      <c r="E36" s="20" t="s">
        <v>7181</v>
      </c>
      <c r="F36" s="10" t="s">
        <v>4413</v>
      </c>
      <c r="G36" s="10" t="s">
        <v>4408</v>
      </c>
      <c r="H36" s="20" t="s">
        <v>7230</v>
      </c>
      <c r="I36" s="20" t="s">
        <v>2231</v>
      </c>
      <c r="J36" s="20" t="s">
        <v>7062</v>
      </c>
      <c r="K36" s="20" t="s">
        <v>3023</v>
      </c>
      <c r="L36" s="20" t="s">
        <v>1913</v>
      </c>
      <c r="M36" s="21">
        <v>140</v>
      </c>
      <c r="N36" s="22">
        <v>7</v>
      </c>
      <c r="O36" s="23">
        <v>4</v>
      </c>
      <c r="P36" s="24">
        <v>18336.900000000001</v>
      </c>
      <c r="Q36" s="25">
        <f t="shared" si="3"/>
        <v>130.97785714285715</v>
      </c>
      <c r="R36" s="12">
        <v>2</v>
      </c>
      <c r="S36" s="12">
        <v>1</v>
      </c>
      <c r="T36" s="12">
        <v>0</v>
      </c>
      <c r="U36" s="18" t="str">
        <f t="shared" si="1"/>
        <v>G1</v>
      </c>
      <c r="V36" s="12" t="s">
        <v>7383</v>
      </c>
      <c r="W36" s="12" t="s">
        <v>7505</v>
      </c>
      <c r="X36" s="12" t="str">
        <f>IF(OR(C36="櫃間牧場",C36="特捜フジ"),"hit",IF(OR(C36="土井牧場",C36="土井ムギムギ牧場",C36="むぎむぎ",C36="むぎ"),"doi",IF(OR(C36="阪神",C36="タイガースファーム"),"han",IF(OR(C36="健康牧場",C36="ＯＫ牧場"),"oke",VLOOKUP(C36,[1]Owner!$A:$B,2,FALSE)))))</f>
        <v>fuk</v>
      </c>
    </row>
    <row r="37" spans="1:24" ht="11.15" customHeight="1" x14ac:dyDescent="0.65">
      <c r="A37" s="19" t="str">
        <f t="shared" si="0"/>
        <v>0809土井02</v>
      </c>
      <c r="B37" s="10" t="s">
        <v>3162</v>
      </c>
      <c r="C37" s="20" t="s">
        <v>2713</v>
      </c>
      <c r="D37" s="11">
        <v>2</v>
      </c>
      <c r="E37" s="20" t="s">
        <v>3336</v>
      </c>
      <c r="F37" s="10" t="s">
        <v>14</v>
      </c>
      <c r="G37" s="10" t="s">
        <v>520</v>
      </c>
      <c r="H37" s="20" t="s">
        <v>2314</v>
      </c>
      <c r="I37" s="20" t="s">
        <v>3280</v>
      </c>
      <c r="J37" s="20" t="s">
        <v>222</v>
      </c>
      <c r="K37" s="20" t="s">
        <v>791</v>
      </c>
      <c r="L37" s="20" t="s">
        <v>1913</v>
      </c>
      <c r="M37" s="21">
        <v>150</v>
      </c>
      <c r="N37" s="22">
        <v>6</v>
      </c>
      <c r="O37" s="23">
        <v>4</v>
      </c>
      <c r="P37" s="24">
        <v>18100</v>
      </c>
      <c r="Q37" s="25">
        <f t="shared" si="3"/>
        <v>120.66666666666667</v>
      </c>
      <c r="R37" s="12">
        <v>1</v>
      </c>
      <c r="S37" s="12">
        <v>1</v>
      </c>
      <c r="U37" s="18" t="str">
        <f t="shared" si="1"/>
        <v>G1</v>
      </c>
      <c r="X37" s="12" t="str">
        <f>IF(OR(C37="櫃間牧場",C37="特捜フジ"),"hit",IF(OR(C37="土井牧場",C37="土井ムギムギ牧場",C37="むぎむぎ",C37="むぎ"),"doi",IF(OR(C37="阪神",C37="タイガースファーム"),"han",IF(OR(C37="健康牧場",C37="ＯＫ牧場"),"oke",VLOOKUP(C37,[1]Owner!$A:$B,2,FALSE)))))</f>
        <v>doi</v>
      </c>
    </row>
    <row r="38" spans="1:24" ht="11.15" customHeight="1" x14ac:dyDescent="0.65">
      <c r="A38" s="19" t="str">
        <f t="shared" si="0"/>
        <v>9900健太06</v>
      </c>
      <c r="B38" s="10" t="s">
        <v>683</v>
      </c>
      <c r="C38" s="20" t="s">
        <v>156</v>
      </c>
      <c r="D38" s="31">
        <v>6</v>
      </c>
      <c r="E38" s="20" t="s">
        <v>755</v>
      </c>
      <c r="F38" s="10" t="s">
        <v>29</v>
      </c>
      <c r="G38" s="10" t="s">
        <v>15</v>
      </c>
      <c r="H38" s="20" t="s">
        <v>603</v>
      </c>
      <c r="I38" s="20" t="s">
        <v>38</v>
      </c>
      <c r="J38" s="20" t="s">
        <v>756</v>
      </c>
      <c r="K38" s="20" t="s">
        <v>757</v>
      </c>
      <c r="L38" s="20" t="s">
        <v>23</v>
      </c>
      <c r="N38" s="22">
        <v>9</v>
      </c>
      <c r="O38" s="23">
        <v>3</v>
      </c>
      <c r="P38" s="24">
        <v>17430</v>
      </c>
      <c r="Q38" s="25" t="str">
        <f t="shared" si="3"/>
        <v/>
      </c>
      <c r="R38" s="12">
        <v>0</v>
      </c>
      <c r="S38" s="12">
        <v>1</v>
      </c>
      <c r="U38" s="18" t="str">
        <f t="shared" si="1"/>
        <v>G1</v>
      </c>
      <c r="X38" s="12" t="str">
        <f>IF(OR(C38="櫃間牧場",C38="特捜フジ"),"hit",IF(OR(C38="土井牧場",C38="土井ムギムギ牧場",C38="むぎむぎ",C38="むぎ"),"doi",IF(OR(C38="阪神",C38="タイガースファーム"),"han",IF(OR(C38="健康牧場",C38="ＯＫ牧場"),"oke",VLOOKUP(C38,[1]Owner!$A:$B,2,FALSE)))))</f>
        <v>tke</v>
      </c>
    </row>
    <row r="39" spans="1:24" ht="11.15" customHeight="1" x14ac:dyDescent="0.65">
      <c r="A39" s="19" t="str">
        <f t="shared" si="0"/>
        <v>0506土井05</v>
      </c>
      <c r="B39" s="10" t="s">
        <v>2274</v>
      </c>
      <c r="C39" s="20" t="s">
        <v>1601</v>
      </c>
      <c r="D39" s="11">
        <v>5</v>
      </c>
      <c r="E39" s="20" t="s">
        <v>2420</v>
      </c>
      <c r="F39" s="10" t="s">
        <v>14</v>
      </c>
      <c r="G39" s="10" t="s">
        <v>520</v>
      </c>
      <c r="H39" s="20" t="s">
        <v>2359</v>
      </c>
      <c r="I39" s="20" t="s">
        <v>2280</v>
      </c>
      <c r="J39" s="20" t="s">
        <v>2421</v>
      </c>
      <c r="K39" s="20" t="s">
        <v>1967</v>
      </c>
      <c r="L39" s="20" t="s">
        <v>2422</v>
      </c>
      <c r="M39" s="21">
        <v>0</v>
      </c>
      <c r="N39" s="22">
        <v>9</v>
      </c>
      <c r="O39" s="23">
        <v>3</v>
      </c>
      <c r="P39" s="24">
        <v>17140</v>
      </c>
      <c r="Q39" s="25">
        <f t="shared" si="3"/>
        <v>1714</v>
      </c>
      <c r="R39" s="12">
        <v>0</v>
      </c>
      <c r="S39" s="12">
        <v>1</v>
      </c>
      <c r="U39" s="18" t="str">
        <f t="shared" si="1"/>
        <v>G1</v>
      </c>
      <c r="X39" s="12" t="str">
        <f>IF(OR(C39="櫃間牧場",C39="特捜フジ"),"hit",IF(OR(C39="土井牧場",C39="土井ムギムギ牧場",C39="むぎむぎ",C39="むぎ"),"doi",IF(OR(C39="阪神",C39="タイガースファーム"),"han",IF(OR(C39="健康牧場",C39="ＯＫ牧場"),"oke",VLOOKUP(C39,[1]Owner!$A:$B,2,FALSE)))))</f>
        <v>doi</v>
      </c>
    </row>
    <row r="40" spans="1:24" ht="11.15" customHeight="1" x14ac:dyDescent="0.65">
      <c r="A40" s="19" t="str">
        <f t="shared" si="0"/>
        <v>1516むぎ04</v>
      </c>
      <c r="B40" s="10" t="s">
        <v>5510</v>
      </c>
      <c r="C40" s="20" t="s">
        <v>4396</v>
      </c>
      <c r="D40" s="11">
        <v>4</v>
      </c>
      <c r="E40" s="20" t="s">
        <v>5638</v>
      </c>
      <c r="F40" s="10" t="s">
        <v>3905</v>
      </c>
      <c r="G40" s="10" t="s">
        <v>3906</v>
      </c>
      <c r="H40" s="20" t="s">
        <v>5666</v>
      </c>
      <c r="I40" s="20" t="s">
        <v>2231</v>
      </c>
      <c r="J40" s="20" t="s">
        <v>5769</v>
      </c>
      <c r="K40" s="20" t="s">
        <v>3992</v>
      </c>
      <c r="L40" s="20" t="s">
        <v>1913</v>
      </c>
      <c r="M40" s="21">
        <v>200</v>
      </c>
      <c r="N40" s="22">
        <v>5</v>
      </c>
      <c r="O40" s="23">
        <v>3</v>
      </c>
      <c r="P40" s="24">
        <v>17052.3</v>
      </c>
      <c r="Q40" s="25">
        <f t="shared" si="3"/>
        <v>85.261499999999998</v>
      </c>
      <c r="R40" s="12">
        <v>1</v>
      </c>
      <c r="S40" s="12">
        <v>0</v>
      </c>
      <c r="U40" s="18" t="str">
        <f t="shared" si="1"/>
        <v>重賞</v>
      </c>
      <c r="X40" s="12" t="str">
        <f>IF(OR(C40="櫃間牧場",C40="特捜フジ"),"hit",IF(OR(C40="土井牧場",C40="土井ムギムギ牧場",C40="むぎむぎ",C40="むぎ"),"doi",IF(OR(C40="阪神",C40="タイガースファーム"),"han",IF(OR(C40="健康牧場",C40="ＯＫ牧場"),"oke",VLOOKUP(C40,[1]Owner!$A:$B,2,FALSE)))))</f>
        <v>doi</v>
      </c>
    </row>
    <row r="41" spans="1:24" ht="11.15" customHeight="1" x14ac:dyDescent="0.65">
      <c r="A41" s="19" t="str">
        <f t="shared" si="0"/>
        <v>1718福石07</v>
      </c>
      <c r="B41" s="10" t="s">
        <v>6476</v>
      </c>
      <c r="C41" s="20" t="s">
        <v>4375</v>
      </c>
      <c r="D41" s="11">
        <v>7</v>
      </c>
      <c r="E41" s="20" t="s">
        <v>6597</v>
      </c>
      <c r="F41" s="10" t="s">
        <v>5142</v>
      </c>
      <c r="G41" s="10" t="s">
        <v>5295</v>
      </c>
      <c r="H41" s="20" t="s">
        <v>5324</v>
      </c>
      <c r="I41" s="20" t="s">
        <v>2231</v>
      </c>
      <c r="J41" s="20" t="s">
        <v>6759</v>
      </c>
      <c r="K41" s="20" t="s">
        <v>6687</v>
      </c>
      <c r="L41" s="20" t="s">
        <v>6688</v>
      </c>
      <c r="M41" s="21">
        <v>60</v>
      </c>
      <c r="N41" s="22">
        <v>7</v>
      </c>
      <c r="O41" s="23">
        <v>3</v>
      </c>
      <c r="P41" s="24">
        <v>16997.8</v>
      </c>
      <c r="Q41" s="25">
        <f t="shared" si="3"/>
        <v>283.29666666666668</v>
      </c>
      <c r="R41" s="12">
        <v>0</v>
      </c>
      <c r="S41" s="12">
        <v>1</v>
      </c>
      <c r="U41" s="18" t="str">
        <f t="shared" si="1"/>
        <v>G1</v>
      </c>
      <c r="V41" s="12" t="s">
        <v>7015</v>
      </c>
      <c r="W41" s="12" t="s">
        <v>6882</v>
      </c>
      <c r="X41" s="12" t="str">
        <f>IF(OR(C41="櫃間牧場",C41="特捜フジ"),"hit",IF(OR(C41="土井牧場",C41="土井ムギムギ牧場",C41="むぎむぎ",C41="むぎ"),"doi",IF(OR(C41="阪神",C41="タイガースファーム"),"han",IF(OR(C41="健康牧場",C41="ＯＫ牧場"),"oke",VLOOKUP(C41,[1]Owner!$A:$B,2,FALSE)))))</f>
        <v>fuk</v>
      </c>
    </row>
    <row r="42" spans="1:24" ht="11.15" customHeight="1" x14ac:dyDescent="0.65">
      <c r="A42" s="19" t="str">
        <f t="shared" si="0"/>
        <v>1011播磨02</v>
      </c>
      <c r="B42" s="10" t="s">
        <v>3649</v>
      </c>
      <c r="C42" s="20" t="s">
        <v>626</v>
      </c>
      <c r="D42" s="11">
        <v>2</v>
      </c>
      <c r="E42" s="20" t="s">
        <v>3759</v>
      </c>
      <c r="F42" s="10" t="s">
        <v>2279</v>
      </c>
      <c r="G42" s="10" t="s">
        <v>520</v>
      </c>
      <c r="H42" s="20" t="s">
        <v>3682</v>
      </c>
      <c r="I42" s="20" t="s">
        <v>2231</v>
      </c>
      <c r="J42" s="20" t="s">
        <v>3760</v>
      </c>
      <c r="K42" s="20" t="s">
        <v>846</v>
      </c>
      <c r="L42" s="20" t="s">
        <v>515</v>
      </c>
      <c r="M42" s="21">
        <v>60</v>
      </c>
      <c r="N42" s="22">
        <v>5</v>
      </c>
      <c r="O42" s="23">
        <v>3</v>
      </c>
      <c r="P42" s="24">
        <v>16859</v>
      </c>
      <c r="Q42" s="25">
        <f t="shared" si="3"/>
        <v>280.98333333333335</v>
      </c>
      <c r="R42" s="12">
        <v>0</v>
      </c>
      <c r="S42" s="12">
        <v>1</v>
      </c>
      <c r="U42" s="18" t="str">
        <f t="shared" si="1"/>
        <v>G1</v>
      </c>
      <c r="X42" s="12" t="str">
        <f>IF(OR(C42="櫃間牧場",C42="特捜フジ"),"hit",IF(OR(C42="土井牧場",C42="土井ムギムギ牧場",C42="むぎむぎ",C42="むぎ"),"doi",IF(OR(C42="阪神",C42="タイガースファーム"),"han",IF(OR(C42="健康牧場",C42="ＯＫ牧場"),"oke",VLOOKUP(C42,[1]Owner!$A:$B,2,FALSE)))))</f>
        <v>har</v>
      </c>
    </row>
    <row r="43" spans="1:24" ht="11.15" customHeight="1" x14ac:dyDescent="0.65">
      <c r="A43" s="19" t="str">
        <f t="shared" si="0"/>
        <v>0708福石01</v>
      </c>
      <c r="B43" s="10" t="s">
        <v>2844</v>
      </c>
      <c r="C43" s="20" t="s">
        <v>913</v>
      </c>
      <c r="D43" s="11">
        <v>1</v>
      </c>
      <c r="E43" s="20" t="s">
        <v>3091</v>
      </c>
      <c r="F43" s="10" t="s">
        <v>14</v>
      </c>
      <c r="G43" s="10" t="s">
        <v>520</v>
      </c>
      <c r="H43" s="20" t="s">
        <v>2052</v>
      </c>
      <c r="I43" s="20" t="s">
        <v>2280</v>
      </c>
      <c r="J43" s="20" t="s">
        <v>783</v>
      </c>
      <c r="K43" s="20" t="s">
        <v>846</v>
      </c>
      <c r="L43" s="20" t="s">
        <v>515</v>
      </c>
      <c r="M43" s="21">
        <v>200</v>
      </c>
      <c r="N43" s="22">
        <v>7</v>
      </c>
      <c r="O43" s="23">
        <v>3</v>
      </c>
      <c r="P43" s="24">
        <v>16710</v>
      </c>
      <c r="Q43" s="25">
        <f t="shared" si="3"/>
        <v>83.55</v>
      </c>
      <c r="R43" s="12">
        <v>1</v>
      </c>
      <c r="S43" s="12">
        <v>1</v>
      </c>
      <c r="U43" s="18" t="str">
        <f t="shared" si="1"/>
        <v>G1</v>
      </c>
      <c r="X43" s="12" t="str">
        <f>IF(OR(C43="櫃間牧場",C43="特捜フジ"),"hit",IF(OR(C43="土井牧場",C43="土井ムギムギ牧場",C43="むぎむぎ",C43="むぎ"),"doi",IF(OR(C43="阪神",C43="タイガースファーム"),"han",IF(OR(C43="健康牧場",C43="ＯＫ牧場"),"oke",VLOOKUP(C43,[1]Owner!$A:$B,2,FALSE)))))</f>
        <v>fuk</v>
      </c>
    </row>
    <row r="44" spans="1:24" ht="11.15" customHeight="1" x14ac:dyDescent="0.65">
      <c r="A44" s="19" t="str">
        <f t="shared" si="0"/>
        <v>0708土井10</v>
      </c>
      <c r="B44" s="10" t="s">
        <v>2844</v>
      </c>
      <c r="C44" s="20" t="s">
        <v>1601</v>
      </c>
      <c r="D44" s="11">
        <v>10</v>
      </c>
      <c r="E44" s="20" t="s">
        <v>2975</v>
      </c>
      <c r="F44" s="10" t="s">
        <v>14</v>
      </c>
      <c r="G44" s="10" t="s">
        <v>510</v>
      </c>
      <c r="H44" s="20" t="s">
        <v>691</v>
      </c>
      <c r="I44" s="20" t="s">
        <v>26</v>
      </c>
      <c r="J44" s="20" t="s">
        <v>1611</v>
      </c>
      <c r="K44" s="20" t="s">
        <v>1836</v>
      </c>
      <c r="L44" s="20" t="s">
        <v>2439</v>
      </c>
      <c r="M44" s="21">
        <v>80</v>
      </c>
      <c r="N44" s="22">
        <v>8</v>
      </c>
      <c r="O44" s="23">
        <v>4</v>
      </c>
      <c r="P44" s="24">
        <v>16710</v>
      </c>
      <c r="Q44" s="25">
        <f t="shared" si="3"/>
        <v>208.875</v>
      </c>
      <c r="R44" s="12">
        <v>2</v>
      </c>
      <c r="S44" s="12">
        <v>0</v>
      </c>
      <c r="U44" s="18" t="str">
        <f t="shared" si="1"/>
        <v>重賞</v>
      </c>
      <c r="X44" s="12" t="str">
        <f>IF(OR(C44="櫃間牧場",C44="特捜フジ"),"hit",IF(OR(C44="土井牧場",C44="土井ムギムギ牧場",C44="むぎむぎ",C44="むぎ"),"doi",IF(OR(C44="阪神",C44="タイガースファーム"),"han",IF(OR(C44="健康牧場",C44="ＯＫ牧場"),"oke",VLOOKUP(C44,[1]Owner!$A:$B,2,FALSE)))))</f>
        <v>doi</v>
      </c>
    </row>
    <row r="45" spans="1:24" ht="11.15" customHeight="1" x14ac:dyDescent="0.65">
      <c r="A45" s="19" t="str">
        <f t="shared" si="0"/>
        <v>1415みど03</v>
      </c>
      <c r="B45" s="10" t="s">
        <v>5140</v>
      </c>
      <c r="C45" s="28" t="s">
        <v>4754</v>
      </c>
      <c r="D45" s="29">
        <v>3</v>
      </c>
      <c r="E45" s="20" t="s">
        <v>5255</v>
      </c>
      <c r="F45" s="10" t="s">
        <v>5144</v>
      </c>
      <c r="G45" s="10" t="s">
        <v>5295</v>
      </c>
      <c r="H45" s="20" t="s">
        <v>5314</v>
      </c>
      <c r="I45" s="20" t="s">
        <v>2231</v>
      </c>
      <c r="J45" s="20" t="s">
        <v>4700</v>
      </c>
      <c r="K45" s="20" t="s">
        <v>5478</v>
      </c>
      <c r="L45" s="20" t="s">
        <v>1913</v>
      </c>
      <c r="M45" s="21">
        <v>110</v>
      </c>
      <c r="N45" s="22">
        <v>5</v>
      </c>
      <c r="O45" s="23">
        <v>3</v>
      </c>
      <c r="P45" s="24">
        <v>16632.8</v>
      </c>
      <c r="Q45" s="25">
        <f t="shared" si="3"/>
        <v>151.20727272727271</v>
      </c>
      <c r="R45" s="12">
        <v>0</v>
      </c>
      <c r="S45" s="12">
        <v>1</v>
      </c>
      <c r="U45" s="18" t="str">
        <f t="shared" si="1"/>
        <v>G1</v>
      </c>
      <c r="X45" s="12" t="str">
        <f>IF(OR(C45="櫃間牧場",C45="特捜フジ"),"hit",IF(OR(C45="土井牧場",C45="土井ムギムギ牧場",C45="むぎむぎ",C45="むぎ"),"doi",IF(OR(C45="阪神",C45="タイガースファーム"),"han",IF(OR(C45="健康牧場",C45="ＯＫ牧場"),"oke",VLOOKUP(C45,[1]Owner!$A:$B,2,FALSE)))))</f>
        <v>mid</v>
      </c>
    </row>
    <row r="46" spans="1:24" ht="11.15" customHeight="1" x14ac:dyDescent="0.65">
      <c r="A46" s="19" t="str">
        <f t="shared" si="0"/>
        <v>0405特捜08</v>
      </c>
      <c r="B46" s="10" t="s">
        <v>1951</v>
      </c>
      <c r="C46" s="20" t="s">
        <v>1376</v>
      </c>
      <c r="D46" s="31">
        <v>8</v>
      </c>
      <c r="E46" s="20" t="s">
        <v>2146</v>
      </c>
      <c r="F46" s="10" t="s">
        <v>14</v>
      </c>
      <c r="G46" s="10" t="s">
        <v>510</v>
      </c>
      <c r="H46" s="20" t="s">
        <v>1131</v>
      </c>
      <c r="I46" s="20" t="s">
        <v>1685</v>
      </c>
      <c r="J46" s="20" t="s">
        <v>2147</v>
      </c>
      <c r="K46" s="20" t="s">
        <v>297</v>
      </c>
      <c r="L46" s="20" t="s">
        <v>2148</v>
      </c>
      <c r="M46" s="21">
        <v>0</v>
      </c>
      <c r="N46" s="22">
        <v>8</v>
      </c>
      <c r="O46" s="23">
        <v>4</v>
      </c>
      <c r="P46" s="24">
        <v>16280</v>
      </c>
      <c r="Q46" s="25">
        <f t="shared" si="3"/>
        <v>1628</v>
      </c>
      <c r="R46" s="12">
        <v>1</v>
      </c>
      <c r="S46" s="12">
        <v>1</v>
      </c>
      <c r="U46" s="18" t="str">
        <f t="shared" si="1"/>
        <v>G1</v>
      </c>
      <c r="X46" s="12" t="str">
        <f>IF(OR(C46="櫃間牧場",C46="特捜フジ"),"hit",IF(OR(C46="土井牧場",C46="土井ムギムギ牧場",C46="むぎむぎ",C46="むぎ"),"doi",IF(OR(C46="阪神",C46="タイガースファーム"),"han",IF(OR(C46="健康牧場",C46="ＯＫ牧場"),"oke",VLOOKUP(C46,[1]Owner!$A:$B,2,FALSE)))))</f>
        <v>hit</v>
      </c>
    </row>
    <row r="47" spans="1:24" ht="11.15" customHeight="1" x14ac:dyDescent="0.65">
      <c r="A47" s="19" t="str">
        <f t="shared" si="0"/>
        <v>0506大熊01</v>
      </c>
      <c r="B47" s="10" t="s">
        <v>2274</v>
      </c>
      <c r="C47" s="20" t="s">
        <v>1481</v>
      </c>
      <c r="D47" s="11">
        <v>1</v>
      </c>
      <c r="E47" s="20" t="s">
        <v>2275</v>
      </c>
      <c r="F47" s="10" t="s">
        <v>14</v>
      </c>
      <c r="G47" s="10" t="s">
        <v>520</v>
      </c>
      <c r="H47" s="20" t="s">
        <v>1321</v>
      </c>
      <c r="I47" s="20" t="s">
        <v>2276</v>
      </c>
      <c r="J47" s="20" t="s">
        <v>2071</v>
      </c>
      <c r="K47" s="20" t="s">
        <v>2277</v>
      </c>
      <c r="L47" s="20" t="s">
        <v>1913</v>
      </c>
      <c r="M47" s="21">
        <v>50</v>
      </c>
      <c r="N47" s="22">
        <v>10</v>
      </c>
      <c r="O47" s="23">
        <v>4</v>
      </c>
      <c r="P47" s="24">
        <v>16280</v>
      </c>
      <c r="Q47" s="25">
        <f t="shared" si="3"/>
        <v>325.60000000000002</v>
      </c>
      <c r="R47" s="12">
        <v>1</v>
      </c>
      <c r="S47" s="12">
        <v>1</v>
      </c>
      <c r="U47" s="18" t="str">
        <f t="shared" si="1"/>
        <v>G1</v>
      </c>
      <c r="X47" s="12" t="str">
        <f>IF(OR(C47="櫃間牧場",C47="特捜フジ"),"hit",IF(OR(C47="土井牧場",C47="土井ムギムギ牧場",C47="むぎむぎ",C47="むぎ"),"doi",IF(OR(C47="阪神",C47="タイガースファーム"),"han",IF(OR(C47="健康牧場",C47="ＯＫ牧場"),"oke",VLOOKUP(C47,[1]Owner!$A:$B,2,FALSE)))))</f>
        <v>oku</v>
      </c>
    </row>
    <row r="48" spans="1:24" ht="11.15" customHeight="1" x14ac:dyDescent="0.65">
      <c r="A48" s="19" t="str">
        <f t="shared" si="0"/>
        <v>0304大類10</v>
      </c>
      <c r="B48" s="10" t="s">
        <v>1713</v>
      </c>
      <c r="C48" s="20" t="s">
        <v>91</v>
      </c>
      <c r="D48" s="31">
        <v>10</v>
      </c>
      <c r="E48" s="20" t="s">
        <v>1753</v>
      </c>
      <c r="F48" s="10" t="s">
        <v>29</v>
      </c>
      <c r="G48" s="10" t="s">
        <v>33</v>
      </c>
      <c r="H48" s="20" t="s">
        <v>163</v>
      </c>
      <c r="I48" s="20" t="s">
        <v>38</v>
      </c>
      <c r="J48" s="20" t="s">
        <v>1527</v>
      </c>
      <c r="K48" s="20" t="s">
        <v>846</v>
      </c>
      <c r="L48" s="20" t="s">
        <v>515</v>
      </c>
      <c r="M48" s="21">
        <v>110</v>
      </c>
      <c r="N48" s="22">
        <v>5</v>
      </c>
      <c r="O48" s="23">
        <v>4</v>
      </c>
      <c r="P48" s="24">
        <v>16100</v>
      </c>
      <c r="Q48" s="25">
        <f t="shared" si="3"/>
        <v>146.36363636363637</v>
      </c>
      <c r="R48" s="12">
        <v>1</v>
      </c>
      <c r="S48" s="12">
        <v>1</v>
      </c>
      <c r="U48" s="18" t="str">
        <f t="shared" si="1"/>
        <v>G1</v>
      </c>
      <c r="X48" s="12" t="str">
        <f>IF(OR(C48="櫃間牧場",C48="特捜フジ"),"hit",IF(OR(C48="土井牧場",C48="土井ムギムギ牧場",C48="むぎむぎ",C48="むぎ"),"doi",IF(OR(C48="阪神",C48="タイガースファーム"),"han",IF(OR(C48="健康牧場",C48="ＯＫ牧場"),"oke",VLOOKUP(C48,[1]Owner!$A:$B,2,FALSE)))))</f>
        <v>oru</v>
      </c>
    </row>
    <row r="49" spans="1:24" ht="11.15" customHeight="1" x14ac:dyDescent="0.65">
      <c r="A49" s="19" t="str">
        <f t="shared" si="0"/>
        <v>0607播磨01</v>
      </c>
      <c r="B49" s="10" t="s">
        <v>2579</v>
      </c>
      <c r="C49" s="20" t="s">
        <v>2767</v>
      </c>
      <c r="D49" s="11">
        <v>1</v>
      </c>
      <c r="E49" s="20" t="s">
        <v>2768</v>
      </c>
      <c r="F49" s="10" t="s">
        <v>14</v>
      </c>
      <c r="G49" s="10" t="s">
        <v>520</v>
      </c>
      <c r="H49" s="21" t="s">
        <v>2023</v>
      </c>
      <c r="I49" s="20" t="s">
        <v>2280</v>
      </c>
      <c r="J49" s="20" t="s">
        <v>1373</v>
      </c>
      <c r="K49" s="20" t="s">
        <v>1261</v>
      </c>
      <c r="L49" s="20" t="s">
        <v>1913</v>
      </c>
      <c r="M49" s="21">
        <v>60</v>
      </c>
      <c r="N49" s="22">
        <v>6</v>
      </c>
      <c r="O49" s="23">
        <v>3</v>
      </c>
      <c r="P49" s="24">
        <v>16040</v>
      </c>
      <c r="Q49" s="25">
        <f t="shared" si="3"/>
        <v>267.33333333333331</v>
      </c>
      <c r="R49" s="12">
        <v>2</v>
      </c>
      <c r="S49" s="12">
        <v>0</v>
      </c>
      <c r="U49" s="18" t="str">
        <f t="shared" si="1"/>
        <v>重賞</v>
      </c>
      <c r="X49" s="12" t="str">
        <f>IF(OR(C49="櫃間牧場",C49="特捜フジ"),"hit",IF(OR(C49="土井牧場",C49="土井ムギムギ牧場",C49="むぎむぎ",C49="むぎ"),"doi",IF(OR(C49="阪神",C49="タイガースファーム"),"han",IF(OR(C49="健康牧場",C49="ＯＫ牧場"),"oke",VLOOKUP(C49,[1]Owner!$A:$B,2,FALSE)))))</f>
        <v>har</v>
      </c>
    </row>
    <row r="50" spans="1:24" ht="11.15" customHeight="1" x14ac:dyDescent="0.65">
      <c r="A50" s="19" t="str">
        <f t="shared" si="0"/>
        <v>2021永之03</v>
      </c>
      <c r="B50" s="10" t="s">
        <v>8314</v>
      </c>
      <c r="C50" s="20" t="s">
        <v>8312</v>
      </c>
      <c r="D50" s="11">
        <v>3</v>
      </c>
      <c r="E50" s="20" t="s">
        <v>8270</v>
      </c>
      <c r="F50" s="10" t="s">
        <v>4478</v>
      </c>
      <c r="G50" s="10" t="s">
        <v>15</v>
      </c>
      <c r="H50" s="20" t="s">
        <v>8394</v>
      </c>
      <c r="I50" s="20" t="s">
        <v>3491</v>
      </c>
      <c r="J50" s="20" t="s">
        <v>4790</v>
      </c>
      <c r="K50" s="20" t="s">
        <v>8419</v>
      </c>
      <c r="L50" s="20" t="s">
        <v>1913</v>
      </c>
      <c r="M50" s="32">
        <v>4</v>
      </c>
      <c r="N50" s="22">
        <v>6</v>
      </c>
      <c r="O50" s="23">
        <v>2</v>
      </c>
      <c r="P50" s="24">
        <v>15815.9</v>
      </c>
      <c r="Q50" s="25">
        <v>317.74115384615385</v>
      </c>
      <c r="R50" s="12">
        <v>1</v>
      </c>
      <c r="S50" s="12">
        <v>0</v>
      </c>
      <c r="T50" s="12">
        <v>0</v>
      </c>
      <c r="U50" s="18" t="str">
        <f t="shared" si="1"/>
        <v>重賞</v>
      </c>
      <c r="V50" s="12" t="s">
        <v>8664</v>
      </c>
      <c r="W50" s="12" t="s">
        <v>8555</v>
      </c>
      <c r="X50" s="12" t="str">
        <f>IF(OR(C50="櫃間牧場",C50="特捜フジ"),"hit",IF(OR(C50="土井牧場",C50="土井ムギムギ牧場",C50="むぎむぎ",C50="むぎ"),"doi",IF(OR(C50="阪神",C50="タイガースファーム"),"han",IF(OR(C50="健康牧場",C50="ＯＫ牧場"),"oke",VLOOKUP(C50,[1]Owner!$A:$B,2,FALSE)))))</f>
        <v>yhi</v>
      </c>
    </row>
    <row r="51" spans="1:24" ht="11.15" customHeight="1" x14ac:dyDescent="0.65">
      <c r="A51" s="19" t="str">
        <f t="shared" si="0"/>
        <v>1314むぎ02</v>
      </c>
      <c r="B51" s="10" t="s">
        <v>5133</v>
      </c>
      <c r="C51" s="20" t="s">
        <v>4396</v>
      </c>
      <c r="D51" s="11">
        <v>2</v>
      </c>
      <c r="E51" s="20" t="s">
        <v>4862</v>
      </c>
      <c r="F51" s="10" t="s">
        <v>4766</v>
      </c>
      <c r="G51" s="10" t="s">
        <v>4767</v>
      </c>
      <c r="H51" s="20" t="s">
        <v>4829</v>
      </c>
      <c r="I51" s="20" t="s">
        <v>3165</v>
      </c>
      <c r="J51" s="20" t="s">
        <v>2365</v>
      </c>
      <c r="K51" s="20" t="s">
        <v>2378</v>
      </c>
      <c r="L51" s="20" t="s">
        <v>1913</v>
      </c>
      <c r="M51" s="21">
        <v>200</v>
      </c>
      <c r="N51" s="22">
        <v>7</v>
      </c>
      <c r="O51" s="23">
        <v>4</v>
      </c>
      <c r="P51" s="24">
        <v>15767.2</v>
      </c>
      <c r="Q51" s="25">
        <f t="shared" ref="Q51:Q58" si="4">IF(M51="","",IF(M51&lt;=0,P51/10,P51/M51))</f>
        <v>78.835999999999999</v>
      </c>
      <c r="R51" s="12">
        <v>1</v>
      </c>
      <c r="S51" s="12">
        <v>0</v>
      </c>
      <c r="U51" s="18" t="str">
        <f t="shared" si="1"/>
        <v>重賞</v>
      </c>
      <c r="X51" s="12" t="str">
        <f>IF(OR(C51="櫃間牧場",C51="特捜フジ"),"hit",IF(OR(C51="土井牧場",C51="土井ムギムギ牧場",C51="むぎむぎ",C51="むぎ"),"doi",IF(OR(C51="阪神",C51="タイガースファーム"),"han",IF(OR(C51="健康牧場",C51="ＯＫ牧場"),"oke",VLOOKUP(C51,[1]Owner!$A:$B,2,FALSE)))))</f>
        <v>doi</v>
      </c>
    </row>
    <row r="52" spans="1:24" ht="11.15" customHeight="1" x14ac:dyDescent="0.65">
      <c r="A52" s="19" t="str">
        <f t="shared" si="0"/>
        <v>0304伸吾03</v>
      </c>
      <c r="B52" s="10" t="s">
        <v>1713</v>
      </c>
      <c r="C52" s="20" t="s">
        <v>768</v>
      </c>
      <c r="D52" s="31">
        <v>3</v>
      </c>
      <c r="E52" s="20" t="s">
        <v>1772</v>
      </c>
      <c r="F52" s="10" t="s">
        <v>29</v>
      </c>
      <c r="G52" s="10" t="s">
        <v>15</v>
      </c>
      <c r="H52" s="20" t="s">
        <v>669</v>
      </c>
      <c r="I52" s="20" t="s">
        <v>38</v>
      </c>
      <c r="J52" s="20" t="s">
        <v>1773</v>
      </c>
      <c r="K52" s="20" t="s">
        <v>1740</v>
      </c>
      <c r="L52" s="20" t="s">
        <v>1774</v>
      </c>
      <c r="M52" s="21">
        <v>30</v>
      </c>
      <c r="N52" s="22">
        <v>5</v>
      </c>
      <c r="O52" s="23">
        <v>3</v>
      </c>
      <c r="P52" s="24">
        <v>15160</v>
      </c>
      <c r="Q52" s="25">
        <f t="shared" si="4"/>
        <v>505.33333333333331</v>
      </c>
      <c r="R52" s="12">
        <v>1</v>
      </c>
      <c r="S52" s="12">
        <v>1</v>
      </c>
      <c r="U52" s="18" t="str">
        <f t="shared" si="1"/>
        <v>G1</v>
      </c>
      <c r="X52" s="12" t="str">
        <f>IF(OR(C52="櫃間牧場",C52="特捜フジ"),"hit",IF(OR(C52="土井牧場",C52="土井ムギムギ牧場",C52="むぎむぎ",C52="むぎ"),"doi",IF(OR(C52="阪神",C52="タイガースファーム"),"han",IF(OR(C52="健康牧場",C52="ＯＫ牧場"),"oke",VLOOKUP(C52,[1]Owner!$A:$B,2,FALSE)))))</f>
        <v>tsi</v>
      </c>
    </row>
    <row r="53" spans="1:24" ht="11.15" customHeight="1" x14ac:dyDescent="0.65">
      <c r="A53" s="19" t="str">
        <f t="shared" si="0"/>
        <v>0304健太02</v>
      </c>
      <c r="B53" s="10" t="s">
        <v>1713</v>
      </c>
      <c r="C53" s="20" t="s">
        <v>156</v>
      </c>
      <c r="D53" s="31">
        <v>2</v>
      </c>
      <c r="E53" s="20" t="s">
        <v>1755</v>
      </c>
      <c r="F53" s="10" t="s">
        <v>14</v>
      </c>
      <c r="G53" s="10" t="s">
        <v>15</v>
      </c>
      <c r="H53" s="20" t="s">
        <v>1550</v>
      </c>
      <c r="I53" s="20" t="s">
        <v>38</v>
      </c>
      <c r="J53" s="20" t="s">
        <v>873</v>
      </c>
      <c r="K53" s="20" t="s">
        <v>846</v>
      </c>
      <c r="L53" s="20" t="s">
        <v>515</v>
      </c>
      <c r="M53" s="21">
        <v>0</v>
      </c>
      <c r="N53" s="22">
        <v>6</v>
      </c>
      <c r="O53" s="23">
        <v>3</v>
      </c>
      <c r="P53" s="24">
        <v>15100</v>
      </c>
      <c r="Q53" s="25">
        <f t="shared" si="4"/>
        <v>1510</v>
      </c>
      <c r="R53" s="12">
        <v>1</v>
      </c>
      <c r="S53" s="12">
        <v>0</v>
      </c>
      <c r="U53" s="18" t="str">
        <f t="shared" si="1"/>
        <v>重賞</v>
      </c>
      <c r="X53" s="12" t="str">
        <f>IF(OR(C53="櫃間牧場",C53="特捜フジ"),"hit",IF(OR(C53="土井牧場",C53="土井ムギムギ牧場",C53="むぎむぎ",C53="むぎ"),"doi",IF(OR(C53="阪神",C53="タイガースファーム"),"han",IF(OR(C53="健康牧場",C53="ＯＫ牧場"),"oke",VLOOKUP(C53,[1]Owner!$A:$B,2,FALSE)))))</f>
        <v>tke</v>
      </c>
    </row>
    <row r="54" spans="1:24" ht="11.15" customHeight="1" x14ac:dyDescent="0.65">
      <c r="A54" s="19" t="str">
        <f t="shared" si="0"/>
        <v>1011心平02</v>
      </c>
      <c r="B54" s="10" t="s">
        <v>3649</v>
      </c>
      <c r="C54" s="20" t="s">
        <v>186</v>
      </c>
      <c r="D54" s="11">
        <v>2</v>
      </c>
      <c r="E54" s="20" t="s">
        <v>3681</v>
      </c>
      <c r="F54" s="10" t="s">
        <v>2279</v>
      </c>
      <c r="G54" s="10" t="s">
        <v>520</v>
      </c>
      <c r="H54" s="20" t="s">
        <v>3682</v>
      </c>
      <c r="I54" s="20" t="s">
        <v>2280</v>
      </c>
      <c r="J54" s="20" t="s">
        <v>2403</v>
      </c>
      <c r="K54" s="20" t="s">
        <v>791</v>
      </c>
      <c r="L54" s="20" t="s">
        <v>1913</v>
      </c>
      <c r="M54" s="21">
        <v>80</v>
      </c>
      <c r="N54" s="22">
        <v>4</v>
      </c>
      <c r="O54" s="23">
        <v>4</v>
      </c>
      <c r="P54" s="24">
        <v>14923.3</v>
      </c>
      <c r="Q54" s="25">
        <f t="shared" si="4"/>
        <v>186.54124999999999</v>
      </c>
      <c r="R54" s="12">
        <v>1</v>
      </c>
      <c r="S54" s="12">
        <v>1</v>
      </c>
      <c r="U54" s="18" t="str">
        <f t="shared" si="1"/>
        <v>G1</v>
      </c>
      <c r="X54" s="12" t="str">
        <f>IF(OR(C54="櫃間牧場",C54="特捜フジ"),"hit",IF(OR(C54="土井牧場",C54="土井ムギムギ牧場",C54="むぎむぎ",C54="むぎ"),"doi",IF(OR(C54="阪神",C54="タイガースファーム"),"han",IF(OR(C54="健康牧場",C54="ＯＫ牧場"),"oke",VLOOKUP(C54,[1]Owner!$A:$B,2,FALSE)))))</f>
        <v>hsi</v>
      </c>
    </row>
    <row r="55" spans="1:24" ht="11.15" customHeight="1" x14ac:dyDescent="0.65">
      <c r="A55" s="19" t="str">
        <f t="shared" si="0"/>
        <v>1617藤田05</v>
      </c>
      <c r="B55" s="10" t="s">
        <v>5840</v>
      </c>
      <c r="C55" s="20" t="s">
        <v>5136</v>
      </c>
      <c r="D55" s="11">
        <v>5</v>
      </c>
      <c r="E55" s="20" t="s">
        <v>5930</v>
      </c>
      <c r="F55" s="10" t="s">
        <v>5848</v>
      </c>
      <c r="G55" s="10" t="s">
        <v>5996</v>
      </c>
      <c r="H55" s="20" t="s">
        <v>6085</v>
      </c>
      <c r="I55" s="20" t="s">
        <v>1755</v>
      </c>
      <c r="J55" s="20" t="s">
        <v>5390</v>
      </c>
      <c r="K55" s="20" t="s">
        <v>6169</v>
      </c>
      <c r="L55" s="20" t="s">
        <v>1913</v>
      </c>
      <c r="M55" s="21">
        <v>50</v>
      </c>
      <c r="N55" s="22">
        <v>6</v>
      </c>
      <c r="O55" s="23">
        <v>2</v>
      </c>
      <c r="P55" s="24">
        <v>14731.4</v>
      </c>
      <c r="Q55" s="25">
        <f t="shared" si="4"/>
        <v>294.62799999999999</v>
      </c>
      <c r="R55" s="12">
        <v>1</v>
      </c>
      <c r="S55" s="12">
        <v>0</v>
      </c>
      <c r="U55" s="18" t="str">
        <f t="shared" si="1"/>
        <v>重賞</v>
      </c>
      <c r="X55" s="12" t="str">
        <f>IF(OR(C55="櫃間牧場",C55="特捜フジ"),"hit",IF(OR(C55="土井牧場",C55="土井ムギムギ牧場",C55="むぎむぎ",C55="むぎ"),"doi",IF(OR(C55="阪神",C55="タイガースファーム"),"han",IF(OR(C55="健康牧場",C55="ＯＫ牧場"),"oke",VLOOKUP(C55,[1]Owner!$A:$B,2,FALSE)))))</f>
        <v>fut</v>
      </c>
    </row>
    <row r="56" spans="1:24" ht="11.15" customHeight="1" x14ac:dyDescent="0.65">
      <c r="A56" s="19" t="str">
        <f t="shared" si="0"/>
        <v>1415阪神01</v>
      </c>
      <c r="B56" s="10" t="s">
        <v>5140</v>
      </c>
      <c r="C56" s="28" t="s">
        <v>4756</v>
      </c>
      <c r="D56" s="29">
        <v>1</v>
      </c>
      <c r="E56" s="20" t="s">
        <v>5193</v>
      </c>
      <c r="F56" s="10" t="s">
        <v>5142</v>
      </c>
      <c r="G56" s="10" t="s">
        <v>5295</v>
      </c>
      <c r="H56" s="20" t="s">
        <v>5306</v>
      </c>
      <c r="I56" s="20" t="s">
        <v>2231</v>
      </c>
      <c r="J56" s="20" t="s">
        <v>5056</v>
      </c>
      <c r="K56" s="20" t="s">
        <v>791</v>
      </c>
      <c r="L56" s="20" t="s">
        <v>1913</v>
      </c>
      <c r="M56" s="21">
        <v>140</v>
      </c>
      <c r="N56" s="22">
        <v>5</v>
      </c>
      <c r="O56" s="23">
        <v>2</v>
      </c>
      <c r="P56" s="24">
        <v>14327.4</v>
      </c>
      <c r="Q56" s="25">
        <f t="shared" si="4"/>
        <v>102.33857142857143</v>
      </c>
      <c r="R56" s="12">
        <v>1</v>
      </c>
      <c r="S56" s="12">
        <v>0</v>
      </c>
      <c r="U56" s="18" t="str">
        <f t="shared" si="1"/>
        <v>重賞</v>
      </c>
      <c r="X56" s="12" t="str">
        <f>IF(OR(C56="櫃間牧場",C56="特捜フジ"),"hit",IF(OR(C56="土井牧場",C56="土井ムギムギ牧場",C56="むぎむぎ",C56="むぎ"),"doi",IF(OR(C56="阪神",C56="タイガースファーム"),"han",IF(OR(C56="健康牧場",C56="ＯＫ牧場"),"oke",VLOOKUP(C56,[1]Owner!$A:$B,2,FALSE)))))</f>
        <v>han</v>
      </c>
    </row>
    <row r="57" spans="1:24" ht="11.15" customHeight="1" x14ac:dyDescent="0.65">
      <c r="A57" s="19" t="str">
        <f t="shared" si="0"/>
        <v>1112心平01</v>
      </c>
      <c r="B57" s="10" t="s">
        <v>4369</v>
      </c>
      <c r="C57" s="20" t="s">
        <v>4011</v>
      </c>
      <c r="D57" s="11">
        <v>1</v>
      </c>
      <c r="E57" s="20" t="s">
        <v>4012</v>
      </c>
      <c r="F57" s="10" t="s">
        <v>3905</v>
      </c>
      <c r="G57" s="10" t="s">
        <v>3906</v>
      </c>
      <c r="H57" s="20" t="s">
        <v>3969</v>
      </c>
      <c r="I57" s="20" t="s">
        <v>2231</v>
      </c>
      <c r="J57" s="20" t="s">
        <v>4013</v>
      </c>
      <c r="K57" s="20" t="s">
        <v>791</v>
      </c>
      <c r="L57" s="20" t="s">
        <v>1913</v>
      </c>
      <c r="M57" s="21">
        <v>80</v>
      </c>
      <c r="N57" s="22">
        <v>6</v>
      </c>
      <c r="O57" s="23">
        <v>3</v>
      </c>
      <c r="P57" s="24">
        <v>14300.3</v>
      </c>
      <c r="Q57" s="25">
        <f t="shared" si="4"/>
        <v>178.75375</v>
      </c>
      <c r="R57" s="12">
        <v>1</v>
      </c>
      <c r="S57" s="12">
        <v>0</v>
      </c>
      <c r="U57" s="18" t="str">
        <f t="shared" si="1"/>
        <v>重賞</v>
      </c>
      <c r="X57" s="12" t="str">
        <f>IF(OR(C57="櫃間牧場",C57="特捜フジ"),"hit",IF(OR(C57="土井牧場",C57="土井ムギムギ牧場",C57="むぎむぎ",C57="むぎ"),"doi",IF(OR(C57="阪神",C57="タイガースファーム"),"han",IF(OR(C57="健康牧場",C57="ＯＫ牧場"),"oke",VLOOKUP(C57,[1]Owner!$A:$B,2,FALSE)))))</f>
        <v>hsi</v>
      </c>
    </row>
    <row r="58" spans="1:24" ht="11.15" customHeight="1" x14ac:dyDescent="0.65">
      <c r="A58" s="19" t="str">
        <f t="shared" si="0"/>
        <v>0708務牧04</v>
      </c>
      <c r="B58" s="10" t="s">
        <v>2844</v>
      </c>
      <c r="C58" s="20" t="s">
        <v>2927</v>
      </c>
      <c r="D58" s="11">
        <v>4</v>
      </c>
      <c r="E58" s="20" t="s">
        <v>2935</v>
      </c>
      <c r="F58" s="10" t="s">
        <v>2279</v>
      </c>
      <c r="G58" s="10" t="s">
        <v>520</v>
      </c>
      <c r="H58" s="20" t="s">
        <v>2047</v>
      </c>
      <c r="I58" s="20" t="s">
        <v>1995</v>
      </c>
      <c r="J58" s="20" t="s">
        <v>2936</v>
      </c>
      <c r="K58" s="20" t="s">
        <v>846</v>
      </c>
      <c r="L58" s="20" t="s">
        <v>2174</v>
      </c>
      <c r="M58" s="21">
        <v>110</v>
      </c>
      <c r="N58" s="22">
        <v>8</v>
      </c>
      <c r="O58" s="23">
        <v>3</v>
      </c>
      <c r="P58" s="24">
        <v>14280</v>
      </c>
      <c r="Q58" s="25">
        <f t="shared" si="4"/>
        <v>129.81818181818181</v>
      </c>
      <c r="R58" s="12">
        <v>1</v>
      </c>
      <c r="S58" s="12">
        <v>1</v>
      </c>
      <c r="U58" s="18" t="str">
        <f t="shared" si="1"/>
        <v>G1</v>
      </c>
      <c r="X58" s="12" t="str">
        <f>IF(OR(C58="櫃間牧場",C58="特捜フジ"),"hit",IF(OR(C58="土井牧場",C58="土井ムギムギ牧場",C58="むぎむぎ",C58="むぎ"),"doi",IF(OR(C58="阪神",C58="タイガースファーム"),"han",IF(OR(C58="健康牧場",C58="ＯＫ牧場"),"oke",VLOOKUP(C58,[1]Owner!$A:$B,2,FALSE)))))</f>
        <v>ytu</v>
      </c>
    </row>
    <row r="59" spans="1:24" ht="11.15" customHeight="1" x14ac:dyDescent="0.65">
      <c r="A59" s="19" t="str">
        <f t="shared" si="0"/>
        <v>1920福石10</v>
      </c>
      <c r="B59" s="10" t="s">
        <v>7651</v>
      </c>
      <c r="C59" s="20" t="s">
        <v>4884</v>
      </c>
      <c r="D59" s="11">
        <v>10</v>
      </c>
      <c r="E59" s="20" t="s">
        <v>7768</v>
      </c>
      <c r="F59" s="10" t="s">
        <v>4766</v>
      </c>
      <c r="G59" s="10" t="s">
        <v>4767</v>
      </c>
      <c r="H59" s="20" t="s">
        <v>7914</v>
      </c>
      <c r="I59" s="20" t="s">
        <v>6064</v>
      </c>
      <c r="J59" s="20" t="s">
        <v>7915</v>
      </c>
      <c r="K59" s="20" t="s">
        <v>7916</v>
      </c>
      <c r="L59" s="20" t="s">
        <v>1913</v>
      </c>
      <c r="M59" s="32">
        <v>4</v>
      </c>
      <c r="N59" s="22">
        <v>6</v>
      </c>
      <c r="O59" s="23">
        <v>3</v>
      </c>
      <c r="P59" s="24">
        <v>14031</v>
      </c>
      <c r="Q59" s="25">
        <v>310.64615384615382</v>
      </c>
      <c r="R59" s="12">
        <v>2</v>
      </c>
      <c r="S59" s="12">
        <v>0</v>
      </c>
      <c r="T59" s="12">
        <v>0</v>
      </c>
      <c r="U59" s="18" t="str">
        <f t="shared" si="1"/>
        <v>重賞</v>
      </c>
      <c r="V59" s="12" t="s">
        <v>8006</v>
      </c>
      <c r="W59" s="12" t="s">
        <v>8146</v>
      </c>
      <c r="X59" s="12" t="str">
        <f>IF(OR(C59="櫃間牧場",C59="特捜フジ"),"hit",IF(OR(C59="土井牧場",C59="土井ムギムギ牧場",C59="むぎむぎ",C59="むぎ"),"doi",IF(OR(C59="阪神",C59="タイガースファーム"),"han",IF(OR(C59="健康牧場",C59="ＯＫ牧場"),"oke",VLOOKUP(C59,[1]Owner!$A:$B,2,FALSE)))))</f>
        <v>fuk</v>
      </c>
    </row>
    <row r="60" spans="1:24" ht="11.15" customHeight="1" x14ac:dyDescent="0.65">
      <c r="A60" s="19" t="str">
        <f t="shared" si="0"/>
        <v>1213播磨05</v>
      </c>
      <c r="B60" s="10" t="s">
        <v>4405</v>
      </c>
      <c r="C60" s="20" t="s">
        <v>4740</v>
      </c>
      <c r="D60" s="11">
        <v>5</v>
      </c>
      <c r="E60" s="20" t="s">
        <v>4701</v>
      </c>
      <c r="F60" s="10" t="s">
        <v>4407</v>
      </c>
      <c r="G60" s="10" t="s">
        <v>4421</v>
      </c>
      <c r="H60" s="20" t="s">
        <v>4552</v>
      </c>
      <c r="I60" s="20" t="s">
        <v>3165</v>
      </c>
      <c r="J60" s="20" t="s">
        <v>4259</v>
      </c>
      <c r="K60" s="20" t="s">
        <v>791</v>
      </c>
      <c r="L60" s="20" t="s">
        <v>1913</v>
      </c>
      <c r="M60" s="21">
        <v>50</v>
      </c>
      <c r="N60" s="22">
        <v>7</v>
      </c>
      <c r="O60" s="23">
        <v>3</v>
      </c>
      <c r="P60" s="24">
        <v>13959.400000000001</v>
      </c>
      <c r="Q60" s="25">
        <f t="shared" ref="Q60:Q69" si="5">IF(M60="","",IF(M60&lt;=0,P60/10,P60/M60))</f>
        <v>279.18800000000005</v>
      </c>
      <c r="R60" s="12">
        <v>2</v>
      </c>
      <c r="S60" s="12">
        <v>0</v>
      </c>
      <c r="U60" s="18" t="str">
        <f t="shared" si="1"/>
        <v>重賞</v>
      </c>
      <c r="X60" s="12" t="str">
        <f>IF(OR(C60="櫃間牧場",C60="特捜フジ"),"hit",IF(OR(C60="土井牧場",C60="土井ムギムギ牧場",C60="むぎむぎ",C60="むぎ"),"doi",IF(OR(C60="阪神",C60="タイガースファーム"),"han",IF(OR(C60="健康牧場",C60="ＯＫ牧場"),"oke",VLOOKUP(C60,[1]Owner!$A:$B,2,FALSE)))))</f>
        <v>har</v>
      </c>
    </row>
    <row r="61" spans="1:24" ht="11.15" customHeight="1" x14ac:dyDescent="0.65">
      <c r="A61" s="19" t="str">
        <f t="shared" si="0"/>
        <v>0607光生02</v>
      </c>
      <c r="B61" s="10" t="s">
        <v>2579</v>
      </c>
      <c r="C61" s="20" t="s">
        <v>2608</v>
      </c>
      <c r="D61" s="11">
        <v>2</v>
      </c>
      <c r="E61" s="20" t="s">
        <v>2611</v>
      </c>
      <c r="F61" s="10" t="s">
        <v>14</v>
      </c>
      <c r="G61" s="10" t="s">
        <v>520</v>
      </c>
      <c r="H61" s="21" t="s">
        <v>1321</v>
      </c>
      <c r="I61" s="20" t="s">
        <v>2612</v>
      </c>
      <c r="J61" s="20" t="s">
        <v>368</v>
      </c>
      <c r="K61" s="20" t="s">
        <v>2598</v>
      </c>
      <c r="L61" s="20" t="s">
        <v>1913</v>
      </c>
      <c r="M61" s="21">
        <v>40</v>
      </c>
      <c r="N61" s="22">
        <v>6</v>
      </c>
      <c r="O61" s="23">
        <v>4</v>
      </c>
      <c r="P61" s="24">
        <v>13700</v>
      </c>
      <c r="Q61" s="25">
        <f t="shared" si="5"/>
        <v>342.5</v>
      </c>
      <c r="R61" s="12">
        <v>3</v>
      </c>
      <c r="S61" s="12">
        <v>0</v>
      </c>
      <c r="U61" s="18" t="str">
        <f t="shared" si="1"/>
        <v>重賞</v>
      </c>
      <c r="X61" s="12" t="str">
        <f>IF(OR(C61="櫃間牧場",C61="特捜フジ"),"hit",IF(OR(C61="土井牧場",C61="土井ムギムギ牧場",C61="むぎむぎ",C61="むぎ"),"doi",IF(OR(C61="阪神",C61="タイガースファーム"),"han",IF(OR(C61="健康牧場",C61="ＯＫ牧場"),"oke",VLOOKUP(C61,[1]Owner!$A:$B,2,FALSE)))))</f>
        <v>ymi</v>
      </c>
    </row>
    <row r="62" spans="1:24" ht="11.15" customHeight="1" x14ac:dyDescent="0.65">
      <c r="A62" s="19" t="str">
        <f t="shared" si="0"/>
        <v>1718西原09</v>
      </c>
      <c r="B62" s="10" t="s">
        <v>6476</v>
      </c>
      <c r="C62" s="20" t="s">
        <v>4370</v>
      </c>
      <c r="D62" s="11">
        <v>9</v>
      </c>
      <c r="E62" s="20" t="s">
        <v>6495</v>
      </c>
      <c r="F62" s="10" t="s">
        <v>5142</v>
      </c>
      <c r="G62" s="10" t="s">
        <v>5293</v>
      </c>
      <c r="H62" s="20" t="s">
        <v>5334</v>
      </c>
      <c r="I62" s="20" t="s">
        <v>6718</v>
      </c>
      <c r="J62" s="20" t="s">
        <v>6719</v>
      </c>
      <c r="K62" s="20" t="s">
        <v>791</v>
      </c>
      <c r="L62" s="20" t="s">
        <v>1913</v>
      </c>
      <c r="M62" s="21">
        <v>70</v>
      </c>
      <c r="N62" s="22">
        <v>7</v>
      </c>
      <c r="O62" s="23">
        <v>3</v>
      </c>
      <c r="P62" s="24">
        <v>13669</v>
      </c>
      <c r="Q62" s="25">
        <f t="shared" si="5"/>
        <v>195.27142857142857</v>
      </c>
      <c r="R62" s="12">
        <v>1</v>
      </c>
      <c r="S62" s="12">
        <v>0</v>
      </c>
      <c r="U62" s="18" t="str">
        <f t="shared" si="1"/>
        <v>重賞</v>
      </c>
      <c r="V62" s="12" t="s">
        <v>6935</v>
      </c>
      <c r="W62" s="26" t="s">
        <v>7064</v>
      </c>
      <c r="X62" s="12" t="str">
        <f>IF(OR(C62="櫃間牧場",C62="特捜フジ"),"hit",IF(OR(C62="土井牧場",C62="土井ムギムギ牧場",C62="むぎむぎ",C62="むぎ"),"doi",IF(OR(C62="阪神",C62="タイガースファーム"),"han",IF(OR(C62="健康牧場",C62="ＯＫ牧場"),"oke",VLOOKUP(C62,[1]Owner!$A:$B,2,FALSE)))))</f>
        <v>nis</v>
      </c>
    </row>
    <row r="63" spans="1:24" ht="11.15" customHeight="1" x14ac:dyDescent="0.65">
      <c r="A63" s="19" t="str">
        <f t="shared" si="0"/>
        <v>0607播磨02</v>
      </c>
      <c r="B63" s="10" t="s">
        <v>2579</v>
      </c>
      <c r="C63" s="20" t="s">
        <v>2767</v>
      </c>
      <c r="D63" s="11">
        <v>2</v>
      </c>
      <c r="E63" s="20" t="s">
        <v>2769</v>
      </c>
      <c r="F63" s="10" t="s">
        <v>14</v>
      </c>
      <c r="G63" s="10" t="s">
        <v>520</v>
      </c>
      <c r="H63" s="21" t="s">
        <v>2697</v>
      </c>
      <c r="I63" s="20" t="s">
        <v>26</v>
      </c>
      <c r="J63" s="20" t="s">
        <v>1915</v>
      </c>
      <c r="K63" s="20" t="s">
        <v>2355</v>
      </c>
      <c r="L63" s="20" t="s">
        <v>1913</v>
      </c>
      <c r="M63" s="21">
        <v>20</v>
      </c>
      <c r="N63" s="22">
        <v>5</v>
      </c>
      <c r="O63" s="23">
        <v>3</v>
      </c>
      <c r="P63" s="24">
        <v>13600</v>
      </c>
      <c r="Q63" s="25">
        <f t="shared" si="5"/>
        <v>680</v>
      </c>
      <c r="R63" s="12">
        <v>0</v>
      </c>
      <c r="S63" s="12">
        <v>1</v>
      </c>
      <c r="U63" s="18" t="str">
        <f t="shared" si="1"/>
        <v>G1</v>
      </c>
      <c r="X63" s="12" t="str">
        <f>IF(OR(C63="櫃間牧場",C63="特捜フジ"),"hit",IF(OR(C63="土井牧場",C63="土井ムギムギ牧場",C63="むぎむぎ",C63="むぎ"),"doi",IF(OR(C63="阪神",C63="タイガースファーム"),"han",IF(OR(C63="健康牧場",C63="ＯＫ牧場"),"oke",VLOOKUP(C63,[1]Owner!$A:$B,2,FALSE)))))</f>
        <v>har</v>
      </c>
    </row>
    <row r="64" spans="1:24" ht="11.15" customHeight="1" x14ac:dyDescent="0.65">
      <c r="A64" s="19" t="str">
        <f t="shared" si="0"/>
        <v>9899健太07</v>
      </c>
      <c r="B64" s="10" t="s">
        <v>377</v>
      </c>
      <c r="C64" s="20" t="s">
        <v>156</v>
      </c>
      <c r="D64" s="31">
        <v>7</v>
      </c>
      <c r="E64" s="20" t="s">
        <v>509</v>
      </c>
      <c r="F64" s="10" t="s">
        <v>29</v>
      </c>
      <c r="G64" s="10" t="s">
        <v>510</v>
      </c>
      <c r="H64" s="20" t="s">
        <v>511</v>
      </c>
      <c r="I64" s="20" t="s">
        <v>512</v>
      </c>
      <c r="J64" s="20" t="s">
        <v>513</v>
      </c>
      <c r="K64" s="20" t="s">
        <v>514</v>
      </c>
      <c r="L64" s="20" t="s">
        <v>515</v>
      </c>
      <c r="N64" s="22">
        <v>6</v>
      </c>
      <c r="O64" s="23">
        <v>4</v>
      </c>
      <c r="P64" s="24">
        <v>13600</v>
      </c>
      <c r="Q64" s="25" t="str">
        <f t="shared" si="5"/>
        <v/>
      </c>
      <c r="R64" s="12">
        <v>1</v>
      </c>
      <c r="S64" s="12">
        <v>1</v>
      </c>
      <c r="U64" s="18" t="str">
        <f t="shared" si="1"/>
        <v>G1</v>
      </c>
      <c r="X64" s="12" t="str">
        <f>IF(OR(C64="櫃間牧場",C64="特捜フジ"),"hit",IF(OR(C64="土井牧場",C64="土井ムギムギ牧場",C64="むぎむぎ",C64="むぎ"),"doi",IF(OR(C64="阪神",C64="タイガースファーム"),"han",IF(OR(C64="健康牧場",C64="ＯＫ牧場"),"oke",VLOOKUP(C64,[1]Owner!$A:$B,2,FALSE)))))</f>
        <v>tke</v>
      </c>
    </row>
    <row r="65" spans="1:24" ht="11.15" customHeight="1" x14ac:dyDescent="0.65">
      <c r="A65" s="19" t="str">
        <f t="shared" si="0"/>
        <v>0304大類06</v>
      </c>
      <c r="B65" s="10" t="s">
        <v>1713</v>
      </c>
      <c r="C65" s="20" t="s">
        <v>91</v>
      </c>
      <c r="D65" s="31">
        <v>6</v>
      </c>
      <c r="E65" s="20" t="s">
        <v>1746</v>
      </c>
      <c r="F65" s="10" t="s">
        <v>14</v>
      </c>
      <c r="G65" s="10" t="s">
        <v>33</v>
      </c>
      <c r="H65" s="20" t="s">
        <v>1543</v>
      </c>
      <c r="I65" s="20" t="s">
        <v>38</v>
      </c>
      <c r="J65" s="20" t="s">
        <v>1747</v>
      </c>
      <c r="K65" s="20" t="s">
        <v>1748</v>
      </c>
      <c r="L65" s="20" t="s">
        <v>515</v>
      </c>
      <c r="M65" s="21">
        <v>80</v>
      </c>
      <c r="N65" s="22">
        <v>7</v>
      </c>
      <c r="O65" s="23">
        <v>3</v>
      </c>
      <c r="P65" s="24">
        <v>13500</v>
      </c>
      <c r="Q65" s="25">
        <f t="shared" si="5"/>
        <v>168.75</v>
      </c>
      <c r="R65" s="12">
        <v>1</v>
      </c>
      <c r="S65" s="12">
        <v>0</v>
      </c>
      <c r="U65" s="18" t="str">
        <f t="shared" si="1"/>
        <v>重賞</v>
      </c>
      <c r="X65" s="12" t="str">
        <f>IF(OR(C65="櫃間牧場",C65="特捜フジ"),"hit",IF(OR(C65="土井牧場",C65="土井ムギムギ牧場",C65="むぎむぎ",C65="むぎ"),"doi",IF(OR(C65="阪神",C65="タイガースファーム"),"han",IF(OR(C65="健康牧場",C65="ＯＫ牧場"),"oke",VLOOKUP(C65,[1]Owner!$A:$B,2,FALSE)))))</f>
        <v>oru</v>
      </c>
    </row>
    <row r="66" spans="1:24" ht="11.15" customHeight="1" x14ac:dyDescent="0.65">
      <c r="A66" s="19" t="str">
        <f t="shared" ref="A66:A129" si="6">MID(B66,3,2)&amp;MID(B66,8,2)&amp;MID(C66,1,2)&amp;TEXT(D66,"00")</f>
        <v>0203伸吾07</v>
      </c>
      <c r="B66" s="10" t="s">
        <v>1480</v>
      </c>
      <c r="C66" s="20" t="s">
        <v>768</v>
      </c>
      <c r="D66" s="31">
        <v>7</v>
      </c>
      <c r="E66" s="20" t="s">
        <v>1551</v>
      </c>
      <c r="F66" s="10" t="s">
        <v>14</v>
      </c>
      <c r="G66" s="10" t="s">
        <v>33</v>
      </c>
      <c r="H66" s="20" t="s">
        <v>163</v>
      </c>
      <c r="I66" s="20" t="s">
        <v>38</v>
      </c>
      <c r="J66" s="20" t="s">
        <v>1552</v>
      </c>
      <c r="K66" s="20" t="s">
        <v>1553</v>
      </c>
      <c r="L66" s="20" t="s">
        <v>1554</v>
      </c>
      <c r="N66" s="22">
        <v>5</v>
      </c>
      <c r="O66" s="23">
        <v>3</v>
      </c>
      <c r="P66" s="24">
        <v>13480</v>
      </c>
      <c r="Q66" s="25" t="str">
        <f t="shared" si="5"/>
        <v/>
      </c>
      <c r="R66" s="12">
        <v>1</v>
      </c>
      <c r="S66" s="12">
        <v>0</v>
      </c>
      <c r="U66" s="18" t="str">
        <f t="shared" ref="U66:U129" si="7">IF(S66&gt;=1,"G1",IF(R66&gt;=1,"重賞",IF(O66&gt;=2,"二勝",IF(O66=1,"一勝",IF(AND(O66=0,N66&gt;=1),"未勝利","未出走")))))</f>
        <v>重賞</v>
      </c>
      <c r="X66" s="12" t="str">
        <f>IF(OR(C66="櫃間牧場",C66="特捜フジ"),"hit",IF(OR(C66="土井牧場",C66="土井ムギムギ牧場",C66="むぎむぎ",C66="むぎ"),"doi",IF(OR(C66="阪神",C66="タイガースファーム"),"han",IF(OR(C66="健康牧場",C66="ＯＫ牧場"),"oke",VLOOKUP(C66,[1]Owner!$A:$B,2,FALSE)))))</f>
        <v>tsi</v>
      </c>
    </row>
    <row r="67" spans="1:24" ht="11.15" customHeight="1" x14ac:dyDescent="0.65">
      <c r="A67" s="19" t="str">
        <f t="shared" si="6"/>
        <v>9798田中06</v>
      </c>
      <c r="B67" s="10" t="s">
        <v>11</v>
      </c>
      <c r="C67" s="20" t="s">
        <v>286</v>
      </c>
      <c r="D67" s="31">
        <v>6</v>
      </c>
      <c r="E67" s="20" t="s">
        <v>303</v>
      </c>
      <c r="F67" s="10" t="s">
        <v>29</v>
      </c>
      <c r="G67" s="10" t="s">
        <v>15</v>
      </c>
      <c r="H67" s="20" t="s">
        <v>16</v>
      </c>
      <c r="I67" s="20" t="s">
        <v>210</v>
      </c>
      <c r="J67" s="20" t="s">
        <v>304</v>
      </c>
      <c r="K67" s="20" t="s">
        <v>305</v>
      </c>
      <c r="L67" s="20" t="s">
        <v>306</v>
      </c>
      <c r="N67" s="22">
        <v>8</v>
      </c>
      <c r="O67" s="23">
        <v>4</v>
      </c>
      <c r="P67" s="24">
        <v>13190</v>
      </c>
      <c r="Q67" s="25" t="str">
        <f t="shared" si="5"/>
        <v/>
      </c>
      <c r="R67" s="12">
        <v>2</v>
      </c>
      <c r="S67" s="12">
        <v>0</v>
      </c>
      <c r="U67" s="18" t="str">
        <f t="shared" si="7"/>
        <v>重賞</v>
      </c>
      <c r="X67" s="12" t="str">
        <f>IF(OR(C67="櫃間牧場",C67="特捜フジ"),"hit",IF(OR(C67="土井牧場",C67="土井ムギムギ牧場",C67="むぎむぎ",C67="むぎ"),"doi",IF(OR(C67="阪神",C67="タイガースファーム"),"han",IF(OR(C67="健康牧場",C67="ＯＫ牧場"),"oke",VLOOKUP(C67,[1]Owner!$A:$B,2,FALSE)))))</f>
        <v>tan</v>
      </c>
    </row>
    <row r="68" spans="1:24" ht="11.15" customHeight="1" x14ac:dyDescent="0.65">
      <c r="A68" s="19" t="str">
        <f t="shared" si="6"/>
        <v>0809松山06</v>
      </c>
      <c r="B68" s="10" t="s">
        <v>3162</v>
      </c>
      <c r="C68" s="20" t="s">
        <v>3226</v>
      </c>
      <c r="D68" s="11">
        <v>6</v>
      </c>
      <c r="E68" s="20" t="s">
        <v>3241</v>
      </c>
      <c r="F68" s="10" t="s">
        <v>3228</v>
      </c>
      <c r="G68" s="10" t="s">
        <v>520</v>
      </c>
      <c r="H68" s="20" t="s">
        <v>948</v>
      </c>
      <c r="I68" s="20" t="s">
        <v>1832</v>
      </c>
      <c r="J68" s="20" t="s">
        <v>3242</v>
      </c>
      <c r="K68" s="20" t="s">
        <v>1748</v>
      </c>
      <c r="L68" s="20" t="s">
        <v>515</v>
      </c>
      <c r="M68" s="21">
        <v>60</v>
      </c>
      <c r="N68" s="22">
        <v>7</v>
      </c>
      <c r="O68" s="23">
        <v>3</v>
      </c>
      <c r="P68" s="24">
        <v>13080</v>
      </c>
      <c r="Q68" s="25">
        <f t="shared" si="5"/>
        <v>218</v>
      </c>
      <c r="R68" s="12">
        <v>1</v>
      </c>
      <c r="S68" s="12">
        <v>0</v>
      </c>
      <c r="U68" s="18" t="str">
        <f t="shared" si="7"/>
        <v>重賞</v>
      </c>
      <c r="X68" s="12" t="str">
        <f>IF(OR(C68="櫃間牧場",C68="特捜フジ"),"hit",IF(OR(C68="土井牧場",C68="土井ムギムギ牧場",C68="むぎむぎ",C68="むぎ"),"doi",IF(OR(C68="阪神",C68="タイガースファーム"),"han",IF(OR(C68="健康牧場",C68="ＯＫ牧場"),"oke",VLOOKUP(C68,[1]Owner!$A:$B,2,FALSE)))))</f>
        <v>mat</v>
      </c>
    </row>
    <row r="69" spans="1:24" ht="11.15" customHeight="1" x14ac:dyDescent="0.65">
      <c r="A69" s="19" t="str">
        <f t="shared" si="6"/>
        <v>1516松山03</v>
      </c>
      <c r="B69" s="10" t="s">
        <v>5510</v>
      </c>
      <c r="C69" s="20" t="s">
        <v>4233</v>
      </c>
      <c r="D69" s="11">
        <v>3</v>
      </c>
      <c r="E69" s="20" t="s">
        <v>5607</v>
      </c>
      <c r="F69" s="10" t="s">
        <v>3905</v>
      </c>
      <c r="G69" s="10" t="s">
        <v>3906</v>
      </c>
      <c r="H69" s="20" t="s">
        <v>4015</v>
      </c>
      <c r="I69" s="20" t="s">
        <v>3165</v>
      </c>
      <c r="J69" s="20" t="s">
        <v>3610</v>
      </c>
      <c r="K69" s="20" t="s">
        <v>2378</v>
      </c>
      <c r="L69" s="20" t="s">
        <v>1913</v>
      </c>
      <c r="M69" s="21">
        <v>200</v>
      </c>
      <c r="N69" s="22">
        <v>5</v>
      </c>
      <c r="O69" s="23">
        <v>2</v>
      </c>
      <c r="P69" s="24">
        <v>13040.6</v>
      </c>
      <c r="Q69" s="25">
        <f t="shared" si="5"/>
        <v>65.203000000000003</v>
      </c>
      <c r="R69" s="12">
        <v>0</v>
      </c>
      <c r="S69" s="12">
        <v>1</v>
      </c>
      <c r="U69" s="18" t="str">
        <f t="shared" si="7"/>
        <v>G1</v>
      </c>
      <c r="X69" s="12" t="str">
        <f>IF(OR(C69="櫃間牧場",C69="特捜フジ"),"hit",IF(OR(C69="土井牧場",C69="土井ムギムギ牧場",C69="むぎむぎ",C69="むぎ"),"doi",IF(OR(C69="阪神",C69="タイガースファーム"),"han",IF(OR(C69="健康牧場",C69="ＯＫ牧場"),"oke",VLOOKUP(C69,[1]Owner!$A:$B,2,FALSE)))))</f>
        <v>mat</v>
      </c>
    </row>
    <row r="70" spans="1:24" ht="11.15" customHeight="1" x14ac:dyDescent="0.65">
      <c r="A70" s="19" t="str">
        <f t="shared" si="6"/>
        <v>1920心平06</v>
      </c>
      <c r="B70" s="10" t="s">
        <v>7651</v>
      </c>
      <c r="C70" s="20" t="s">
        <v>4402</v>
      </c>
      <c r="D70" s="11">
        <v>6</v>
      </c>
      <c r="E70" s="20" t="s">
        <v>7704</v>
      </c>
      <c r="F70" s="10" t="s">
        <v>4766</v>
      </c>
      <c r="G70" s="10" t="s">
        <v>4767</v>
      </c>
      <c r="H70" s="20" t="s">
        <v>7800</v>
      </c>
      <c r="I70" s="20" t="s">
        <v>5712</v>
      </c>
      <c r="J70" s="20" t="s">
        <v>4013</v>
      </c>
      <c r="K70" s="20" t="s">
        <v>791</v>
      </c>
      <c r="L70" s="20" t="s">
        <v>1913</v>
      </c>
      <c r="M70" s="32">
        <v>5</v>
      </c>
      <c r="N70" s="22">
        <v>6</v>
      </c>
      <c r="O70" s="23">
        <v>2</v>
      </c>
      <c r="P70" s="24">
        <v>12844.5</v>
      </c>
      <c r="Q70" s="25">
        <v>191.36461538461538</v>
      </c>
      <c r="R70" s="12">
        <v>0</v>
      </c>
      <c r="S70" s="12">
        <v>0</v>
      </c>
      <c r="T70" s="12">
        <v>0</v>
      </c>
      <c r="U70" s="18" t="str">
        <f t="shared" si="7"/>
        <v>二勝</v>
      </c>
      <c r="V70" s="12" t="s">
        <v>7961</v>
      </c>
      <c r="W70" s="12" t="s">
        <v>8082</v>
      </c>
      <c r="X70" s="12" t="str">
        <f>IF(OR(C70="櫃間牧場",C70="特捜フジ"),"hit",IF(OR(C70="土井牧場",C70="土井ムギムギ牧場",C70="むぎむぎ",C70="むぎ"),"doi",IF(OR(C70="阪神",C70="タイガースファーム"),"han",IF(OR(C70="健康牧場",C70="ＯＫ牧場"),"oke",VLOOKUP(C70,[1]Owner!$A:$B,2,FALSE)))))</f>
        <v>hsi</v>
      </c>
    </row>
    <row r="71" spans="1:24" ht="11.15" customHeight="1" x14ac:dyDescent="0.65">
      <c r="A71" s="19" t="str">
        <f t="shared" si="6"/>
        <v>1516村山08</v>
      </c>
      <c r="B71" s="10" t="s">
        <v>5510</v>
      </c>
      <c r="C71" s="20" t="s">
        <v>4339</v>
      </c>
      <c r="D71" s="11">
        <v>8</v>
      </c>
      <c r="E71" s="20" t="s">
        <v>5651</v>
      </c>
      <c r="F71" s="10" t="s">
        <v>3910</v>
      </c>
      <c r="G71" s="10" t="s">
        <v>3911</v>
      </c>
      <c r="H71" s="20" t="s">
        <v>5667</v>
      </c>
      <c r="I71" s="20" t="s">
        <v>3165</v>
      </c>
      <c r="J71" s="20" t="s">
        <v>4259</v>
      </c>
      <c r="K71" s="20" t="s">
        <v>791</v>
      </c>
      <c r="L71" s="20" t="s">
        <v>1913</v>
      </c>
      <c r="M71" s="21">
        <v>150</v>
      </c>
      <c r="N71" s="22">
        <v>5</v>
      </c>
      <c r="O71" s="23">
        <v>3</v>
      </c>
      <c r="P71" s="24">
        <v>12813.6</v>
      </c>
      <c r="Q71" s="25">
        <f>IF(M71="","",IF(M71&lt;=0,P71/10,P71/M71))</f>
        <v>85.424000000000007</v>
      </c>
      <c r="R71" s="12">
        <v>1</v>
      </c>
      <c r="S71" s="12">
        <v>0</v>
      </c>
      <c r="U71" s="18" t="str">
        <f t="shared" si="7"/>
        <v>重賞</v>
      </c>
      <c r="X71" s="12" t="str">
        <f>IF(OR(C71="櫃間牧場",C71="特捜フジ"),"hit",IF(OR(C71="土井牧場",C71="土井ムギムギ牧場",C71="むぎむぎ",C71="むぎ"),"doi",IF(OR(C71="阪神",C71="タイガースファーム"),"han",IF(OR(C71="健康牧場",C71="ＯＫ牧場"),"oke",VLOOKUP(C71,[1]Owner!$A:$B,2,FALSE)))))</f>
        <v>mur</v>
      </c>
    </row>
    <row r="72" spans="1:24" ht="11.15" customHeight="1" x14ac:dyDescent="0.65">
      <c r="A72" s="19" t="str">
        <f t="shared" si="6"/>
        <v>1617播磨05</v>
      </c>
      <c r="B72" s="10" t="s">
        <v>5840</v>
      </c>
      <c r="C72" s="20" t="s">
        <v>4761</v>
      </c>
      <c r="D72" s="11">
        <v>5</v>
      </c>
      <c r="E72" s="20" t="s">
        <v>5890</v>
      </c>
      <c r="F72" s="10" t="s">
        <v>5845</v>
      </c>
      <c r="G72" s="10" t="s">
        <v>5996</v>
      </c>
      <c r="H72" s="20" t="s">
        <v>6006</v>
      </c>
      <c r="I72" s="20" t="s">
        <v>1755</v>
      </c>
      <c r="J72" s="20" t="s">
        <v>6047</v>
      </c>
      <c r="K72" s="20" t="s">
        <v>2378</v>
      </c>
      <c r="L72" s="20" t="s">
        <v>1913</v>
      </c>
      <c r="M72" s="21">
        <v>40</v>
      </c>
      <c r="N72" s="22">
        <v>7</v>
      </c>
      <c r="O72" s="23">
        <v>2</v>
      </c>
      <c r="P72" s="24">
        <v>12726.3</v>
      </c>
      <c r="Q72" s="25">
        <f>IF(M72="","",IF(M72&lt;=0,P72/10,P72/M72))</f>
        <v>318.15749999999997</v>
      </c>
      <c r="R72" s="12">
        <v>1</v>
      </c>
      <c r="S72" s="12">
        <v>0</v>
      </c>
      <c r="U72" s="18" t="str">
        <f t="shared" si="7"/>
        <v>重賞</v>
      </c>
      <c r="X72" s="12" t="str">
        <f>IF(OR(C72="櫃間牧場",C72="特捜フジ"),"hit",IF(OR(C72="土井牧場",C72="土井ムギムギ牧場",C72="むぎむぎ",C72="むぎ"),"doi",IF(OR(C72="阪神",C72="タイガースファーム"),"han",IF(OR(C72="健康牧場",C72="ＯＫ牧場"),"oke",VLOOKUP(C72,[1]Owner!$A:$B,2,FALSE)))))</f>
        <v>har</v>
      </c>
    </row>
    <row r="73" spans="1:24" ht="11.15" customHeight="1" x14ac:dyDescent="0.65">
      <c r="A73" s="19" t="str">
        <f t="shared" si="6"/>
        <v>0809福石10</v>
      </c>
      <c r="B73" s="10" t="s">
        <v>3162</v>
      </c>
      <c r="C73" s="20" t="s">
        <v>2791</v>
      </c>
      <c r="D73" s="11">
        <v>10</v>
      </c>
      <c r="E73" s="20" t="s">
        <v>3413</v>
      </c>
      <c r="F73" s="10" t="s">
        <v>14</v>
      </c>
      <c r="G73" s="10" t="s">
        <v>520</v>
      </c>
      <c r="H73" s="20" t="s">
        <v>3414</v>
      </c>
      <c r="I73" s="20" t="s">
        <v>2038</v>
      </c>
      <c r="J73" s="20" t="s">
        <v>3415</v>
      </c>
      <c r="K73" s="20" t="s">
        <v>3416</v>
      </c>
      <c r="L73" s="20" t="s">
        <v>3417</v>
      </c>
      <c r="M73" s="21">
        <v>40</v>
      </c>
      <c r="N73" s="22">
        <v>7</v>
      </c>
      <c r="O73" s="23">
        <v>3</v>
      </c>
      <c r="P73" s="24">
        <v>12680</v>
      </c>
      <c r="Q73" s="25">
        <f>IF(M73="","",IF(M73&lt;=0,P73/10,P73/M73))</f>
        <v>317</v>
      </c>
      <c r="R73" s="12">
        <v>1</v>
      </c>
      <c r="S73" s="12">
        <v>1</v>
      </c>
      <c r="U73" s="18" t="str">
        <f t="shared" si="7"/>
        <v>G1</v>
      </c>
      <c r="X73" s="12" t="str">
        <f>IF(OR(C73="櫃間牧場",C73="特捜フジ"),"hit",IF(OR(C73="土井牧場",C73="土井ムギムギ牧場",C73="むぎむぎ",C73="むぎ"),"doi",IF(OR(C73="阪神",C73="タイガースファーム"),"han",IF(OR(C73="健康牧場",C73="ＯＫ牧場"),"oke",VLOOKUP(C73,[1]Owner!$A:$B,2,FALSE)))))</f>
        <v>fuk</v>
      </c>
    </row>
    <row r="74" spans="1:24" ht="11.15" customHeight="1" x14ac:dyDescent="0.65">
      <c r="A74" s="19" t="str">
        <f t="shared" si="6"/>
        <v>0405健太04</v>
      </c>
      <c r="B74" s="10" t="s">
        <v>1951</v>
      </c>
      <c r="C74" s="20" t="s">
        <v>156</v>
      </c>
      <c r="D74" s="31">
        <v>4</v>
      </c>
      <c r="E74" s="20" t="s">
        <v>2050</v>
      </c>
      <c r="F74" s="10" t="s">
        <v>14</v>
      </c>
      <c r="G74" s="10" t="s">
        <v>520</v>
      </c>
      <c r="H74" s="20" t="s">
        <v>1550</v>
      </c>
      <c r="I74" s="20" t="s">
        <v>38</v>
      </c>
      <c r="J74" s="20" t="s">
        <v>1118</v>
      </c>
      <c r="K74" s="20" t="s">
        <v>2042</v>
      </c>
      <c r="L74" s="20" t="s">
        <v>82</v>
      </c>
      <c r="M74" s="21">
        <v>70</v>
      </c>
      <c r="N74" s="22">
        <v>10</v>
      </c>
      <c r="O74" s="23">
        <v>3</v>
      </c>
      <c r="P74" s="24">
        <v>12610</v>
      </c>
      <c r="Q74" s="25">
        <f>IF(M74="","",IF(M74&lt;=0,P74/10,P74/M74))</f>
        <v>180.14285714285714</v>
      </c>
      <c r="R74" s="12">
        <v>2</v>
      </c>
      <c r="S74" s="12">
        <v>0</v>
      </c>
      <c r="U74" s="18" t="str">
        <f t="shared" si="7"/>
        <v>重賞</v>
      </c>
      <c r="X74" s="12" t="str">
        <f>IF(OR(C74="櫃間牧場",C74="特捜フジ"),"hit",IF(OR(C74="土井牧場",C74="土井ムギムギ牧場",C74="むぎむぎ",C74="むぎ"),"doi",IF(OR(C74="阪神",C74="タイガースファーム"),"han",IF(OR(C74="健康牧場",C74="ＯＫ牧場"),"oke",VLOOKUP(C74,[1]Owner!$A:$B,2,FALSE)))))</f>
        <v>tke</v>
      </c>
    </row>
    <row r="75" spans="1:24" ht="11.15" customHeight="1" x14ac:dyDescent="0.65">
      <c r="A75" s="19" t="str">
        <f t="shared" si="6"/>
        <v>2122播磨05</v>
      </c>
      <c r="B75" s="10" t="s">
        <v>8826</v>
      </c>
      <c r="C75" s="20" t="s">
        <v>8311</v>
      </c>
      <c r="D75" s="11">
        <v>5</v>
      </c>
      <c r="E75" s="20" t="s">
        <v>8770</v>
      </c>
      <c r="F75" s="10" t="s">
        <v>4478</v>
      </c>
      <c r="G75" s="10" t="s">
        <v>4408</v>
      </c>
      <c r="H75" s="20" t="s">
        <v>8833</v>
      </c>
      <c r="I75" s="20" t="s">
        <v>1739</v>
      </c>
      <c r="J75" s="20" t="s">
        <v>8402</v>
      </c>
      <c r="K75" s="20" t="s">
        <v>3929</v>
      </c>
      <c r="L75" s="20" t="s">
        <v>8403</v>
      </c>
      <c r="M75" s="32">
        <v>3</v>
      </c>
      <c r="N75" s="22">
        <v>5</v>
      </c>
      <c r="O75" s="23">
        <v>3</v>
      </c>
      <c r="P75" s="24">
        <v>12500.2</v>
      </c>
      <c r="Q75" s="25">
        <v>388.64410256410252</v>
      </c>
      <c r="R75" s="12">
        <v>2</v>
      </c>
      <c r="S75" s="12">
        <v>0</v>
      </c>
      <c r="U75" s="18" t="str">
        <f t="shared" si="7"/>
        <v>重賞</v>
      </c>
      <c r="V75" s="12" t="s">
        <v>9016</v>
      </c>
      <c r="W75" s="34" t="s">
        <v>9191</v>
      </c>
      <c r="X75" s="12" t="str">
        <f>IF(OR(C75="櫃間牧場",C75="特捜フジ"),"hit",IF(OR(C75="土井牧場",C75="土井ムギムギ牧場",C75="むぎむぎ",C75="むぎ"),"doi",IF(OR(C75="阪神",C75="タイガースファーム"),"han",IF(OR(C75="健康牧場",C75="ＯＫ牧場"),"oke",VLOOKUP(C75,[1]Owner!$A:$B,2,FALSE)))))</f>
        <v>har</v>
      </c>
    </row>
    <row r="76" spans="1:24" ht="11.15" customHeight="1" x14ac:dyDescent="0.65">
      <c r="A76" s="19" t="str">
        <f t="shared" si="6"/>
        <v>1617永之02</v>
      </c>
      <c r="B76" s="10" t="s">
        <v>5840</v>
      </c>
      <c r="C76" s="20" t="s">
        <v>5135</v>
      </c>
      <c r="D76" s="11">
        <v>2</v>
      </c>
      <c r="E76" s="20" t="s">
        <v>5907</v>
      </c>
      <c r="F76" s="10" t="s">
        <v>5848</v>
      </c>
      <c r="G76" s="10" t="s">
        <v>5996</v>
      </c>
      <c r="H76" s="20" t="s">
        <v>6066</v>
      </c>
      <c r="I76" s="20" t="s">
        <v>2231</v>
      </c>
      <c r="J76" s="20" t="s">
        <v>6067</v>
      </c>
      <c r="K76" s="20" t="s">
        <v>6160</v>
      </c>
      <c r="L76" s="20" t="s">
        <v>1913</v>
      </c>
      <c r="M76" s="21">
        <v>120</v>
      </c>
      <c r="N76" s="22">
        <v>5</v>
      </c>
      <c r="O76" s="23">
        <v>3</v>
      </c>
      <c r="P76" s="24">
        <v>12407.1</v>
      </c>
      <c r="Q76" s="25">
        <f>IF(M76="","",IF(M76&lt;=0,P76/10,P76/M76))</f>
        <v>103.3925</v>
      </c>
      <c r="R76" s="12">
        <v>1</v>
      </c>
      <c r="S76" s="12">
        <v>0</v>
      </c>
      <c r="U76" s="18" t="str">
        <f t="shared" si="7"/>
        <v>重賞</v>
      </c>
      <c r="X76" s="12" t="str">
        <f>IF(OR(C76="櫃間牧場",C76="特捜フジ"),"hit",IF(OR(C76="土井牧場",C76="土井ムギムギ牧場",C76="むぎむぎ",C76="むぎ"),"doi",IF(OR(C76="阪神",C76="タイガースファーム"),"han",IF(OR(C76="健康牧場",C76="ＯＫ牧場"),"oke",VLOOKUP(C76,[1]Owner!$A:$B,2,FALSE)))))</f>
        <v>yhi</v>
      </c>
    </row>
    <row r="77" spans="1:24" ht="11.15" customHeight="1" x14ac:dyDescent="0.65">
      <c r="A77" s="19" t="str">
        <f t="shared" si="6"/>
        <v>1920村山07</v>
      </c>
      <c r="B77" s="10" t="s">
        <v>7651</v>
      </c>
      <c r="C77" s="20" t="s">
        <v>7658</v>
      </c>
      <c r="D77" s="11">
        <v>7</v>
      </c>
      <c r="E77" s="20" t="s">
        <v>7795</v>
      </c>
      <c r="F77" s="10" t="s">
        <v>4772</v>
      </c>
      <c r="G77" s="10" t="s">
        <v>4774</v>
      </c>
      <c r="H77" s="20" t="s">
        <v>7870</v>
      </c>
      <c r="I77" s="20" t="s">
        <v>5128</v>
      </c>
      <c r="J77" s="20" t="s">
        <v>5101</v>
      </c>
      <c r="K77" s="20" t="s">
        <v>2443</v>
      </c>
      <c r="L77" s="20" t="s">
        <v>3295</v>
      </c>
      <c r="M77" s="32">
        <v>1</v>
      </c>
      <c r="N77" s="22">
        <v>5</v>
      </c>
      <c r="O77" s="23">
        <v>3</v>
      </c>
      <c r="P77" s="24">
        <v>12320.5</v>
      </c>
      <c r="Q77" s="25">
        <v>983.13846153846168</v>
      </c>
      <c r="R77" s="12">
        <v>1</v>
      </c>
      <c r="S77" s="12">
        <v>0</v>
      </c>
      <c r="T77" s="12">
        <v>0</v>
      </c>
      <c r="U77" s="18" t="str">
        <f t="shared" si="7"/>
        <v>重賞</v>
      </c>
      <c r="V77" s="12" t="s">
        <v>8033</v>
      </c>
      <c r="W77" s="12" t="s">
        <v>8173</v>
      </c>
      <c r="X77" s="12" t="str">
        <f>IF(OR(C77="櫃間牧場",C77="特捜フジ"),"hit",IF(OR(C77="土井牧場",C77="土井ムギムギ牧場",C77="むぎむぎ",C77="むぎ"),"doi",IF(OR(C77="阪神",C77="タイガースファーム"),"han",IF(OR(C77="健康牧場",C77="ＯＫ牧場"),"oke",VLOOKUP(C77,[1]Owner!$A:$B,2,FALSE)))))</f>
        <v>mur</v>
      </c>
    </row>
    <row r="78" spans="1:24" ht="11.15" customHeight="1" x14ac:dyDescent="0.65">
      <c r="A78" s="19" t="str">
        <f t="shared" si="6"/>
        <v>0607播磨07</v>
      </c>
      <c r="B78" s="10" t="s">
        <v>2579</v>
      </c>
      <c r="C78" s="20" t="s">
        <v>2767</v>
      </c>
      <c r="D78" s="11">
        <v>7</v>
      </c>
      <c r="E78" s="20" t="s">
        <v>2778</v>
      </c>
      <c r="F78" s="10" t="s">
        <v>14</v>
      </c>
      <c r="G78" s="10" t="s">
        <v>520</v>
      </c>
      <c r="H78" s="21" t="s">
        <v>2416</v>
      </c>
      <c r="I78" s="20" t="s">
        <v>2779</v>
      </c>
      <c r="J78" s="20" t="s">
        <v>2780</v>
      </c>
      <c r="K78" s="20" t="s">
        <v>2021</v>
      </c>
      <c r="L78" s="20" t="s">
        <v>515</v>
      </c>
      <c r="M78" s="21">
        <v>10</v>
      </c>
      <c r="N78" s="22">
        <v>7</v>
      </c>
      <c r="O78" s="23">
        <v>3</v>
      </c>
      <c r="P78" s="24">
        <v>12220</v>
      </c>
      <c r="Q78" s="25">
        <f>IF(M78="","",IF(M78&lt;=0,P78/10,P78/M78))</f>
        <v>1222</v>
      </c>
      <c r="R78" s="12">
        <v>1</v>
      </c>
      <c r="S78" s="12">
        <v>0</v>
      </c>
      <c r="U78" s="18" t="str">
        <f t="shared" si="7"/>
        <v>重賞</v>
      </c>
      <c r="X78" s="12" t="str">
        <f>IF(OR(C78="櫃間牧場",C78="特捜フジ"),"hit",IF(OR(C78="土井牧場",C78="土井ムギムギ牧場",C78="むぎむぎ",C78="むぎ"),"doi",IF(OR(C78="阪神",C78="タイガースファーム"),"han",IF(OR(C78="健康牧場",C78="ＯＫ牧場"),"oke",VLOOKUP(C78,[1]Owner!$A:$B,2,FALSE)))))</f>
        <v>har</v>
      </c>
    </row>
    <row r="79" spans="1:24" ht="11.15" customHeight="1" x14ac:dyDescent="0.65">
      <c r="A79" s="19" t="str">
        <f t="shared" si="6"/>
        <v>2021阪神02</v>
      </c>
      <c r="B79" s="10" t="s">
        <v>8314</v>
      </c>
      <c r="C79" s="20" t="s">
        <v>4398</v>
      </c>
      <c r="D79" s="11">
        <v>2</v>
      </c>
      <c r="E79" s="20" t="s">
        <v>8259</v>
      </c>
      <c r="F79" s="10" t="s">
        <v>4478</v>
      </c>
      <c r="G79" s="10" t="s">
        <v>15</v>
      </c>
      <c r="H79" s="20" t="s">
        <v>8351</v>
      </c>
      <c r="I79" s="20" t="s">
        <v>6009</v>
      </c>
      <c r="J79" s="20" t="s">
        <v>8406</v>
      </c>
      <c r="K79" s="20" t="s">
        <v>791</v>
      </c>
      <c r="L79" s="20" t="s">
        <v>1913</v>
      </c>
      <c r="M79" s="32">
        <v>5</v>
      </c>
      <c r="N79" s="22">
        <v>6</v>
      </c>
      <c r="O79" s="23">
        <v>2</v>
      </c>
      <c r="P79" s="24">
        <v>12152.2</v>
      </c>
      <c r="Q79" s="25">
        <v>231.77415384615387</v>
      </c>
      <c r="R79" s="12">
        <v>0</v>
      </c>
      <c r="S79" s="12">
        <v>1</v>
      </c>
      <c r="T79" s="12">
        <v>0</v>
      </c>
      <c r="U79" s="18" t="str">
        <f t="shared" si="7"/>
        <v>G1</v>
      </c>
      <c r="V79" s="12" t="s">
        <v>8655</v>
      </c>
      <c r="W79" s="12" t="s">
        <v>8544</v>
      </c>
      <c r="X79" s="12" t="str">
        <f>IF(OR(C79="櫃間牧場",C79="特捜フジ"),"hit",IF(OR(C79="土井牧場",C79="土井ムギムギ牧場",C79="むぎむぎ",C79="むぎ"),"doi",IF(OR(C79="阪神",C79="タイガースファーム"),"han",IF(OR(C79="健康牧場",C79="ＯＫ牧場"),"oke",VLOOKUP(C79,[1]Owner!$A:$B,2,FALSE)))))</f>
        <v>han</v>
      </c>
    </row>
    <row r="80" spans="1:24" ht="11.15" customHeight="1" x14ac:dyDescent="0.65">
      <c r="A80" s="19" t="str">
        <f t="shared" si="6"/>
        <v>0708福石03</v>
      </c>
      <c r="B80" s="10" t="s">
        <v>2844</v>
      </c>
      <c r="C80" s="20" t="s">
        <v>913</v>
      </c>
      <c r="D80" s="11">
        <v>3</v>
      </c>
      <c r="E80" s="20" t="s">
        <v>3093</v>
      </c>
      <c r="F80" s="10" t="s">
        <v>14</v>
      </c>
      <c r="G80" s="10" t="s">
        <v>520</v>
      </c>
      <c r="H80" s="20" t="s">
        <v>1321</v>
      </c>
      <c r="I80" s="20" t="s">
        <v>2276</v>
      </c>
      <c r="J80" s="20" t="s">
        <v>2237</v>
      </c>
      <c r="K80" s="20" t="s">
        <v>795</v>
      </c>
      <c r="L80" s="20" t="s">
        <v>1913</v>
      </c>
      <c r="M80" s="21">
        <v>170</v>
      </c>
      <c r="N80" s="22">
        <v>9</v>
      </c>
      <c r="O80" s="23">
        <v>2</v>
      </c>
      <c r="P80" s="24">
        <v>12120</v>
      </c>
      <c r="Q80" s="25">
        <f>IF(M80="","",IF(M80&lt;=0,P80/10,P80/M80))</f>
        <v>71.294117647058826</v>
      </c>
      <c r="R80" s="12">
        <v>0</v>
      </c>
      <c r="S80" s="12">
        <v>0</v>
      </c>
      <c r="U80" s="18" t="str">
        <f t="shared" si="7"/>
        <v>二勝</v>
      </c>
      <c r="X80" s="12" t="str">
        <f>IF(OR(C80="櫃間牧場",C80="特捜フジ"),"hit",IF(OR(C80="土井牧場",C80="土井ムギムギ牧場",C80="むぎむぎ",C80="むぎ"),"doi",IF(OR(C80="阪神",C80="タイガースファーム"),"han",IF(OR(C80="健康牧場",C80="ＯＫ牧場"),"oke",VLOOKUP(C80,[1]Owner!$A:$B,2,FALSE)))))</f>
        <v>fuk</v>
      </c>
    </row>
    <row r="81" spans="1:24" ht="11.15" customHeight="1" x14ac:dyDescent="0.65">
      <c r="A81" s="19" t="str">
        <f t="shared" si="6"/>
        <v>0001貴仁05</v>
      </c>
      <c r="B81" s="10" t="s">
        <v>963</v>
      </c>
      <c r="C81" s="20" t="s">
        <v>216</v>
      </c>
      <c r="D81" s="31">
        <v>5</v>
      </c>
      <c r="E81" s="20" t="s">
        <v>1085</v>
      </c>
      <c r="F81" s="10" t="s">
        <v>14</v>
      </c>
      <c r="G81" s="10" t="s">
        <v>15</v>
      </c>
      <c r="H81" s="20" t="s">
        <v>705</v>
      </c>
      <c r="I81" s="20" t="s">
        <v>38</v>
      </c>
      <c r="J81" s="20" t="s">
        <v>161</v>
      </c>
      <c r="K81" s="20" t="s">
        <v>350</v>
      </c>
      <c r="L81" s="20" t="s">
        <v>515</v>
      </c>
      <c r="N81" s="22">
        <v>4</v>
      </c>
      <c r="O81" s="23">
        <v>4</v>
      </c>
      <c r="P81" s="24">
        <v>12100</v>
      </c>
      <c r="Q81" s="25" t="str">
        <f>IF(M81="","",IF(M81&lt;=0,P81/10,P81/M81))</f>
        <v/>
      </c>
      <c r="R81" s="12">
        <v>2</v>
      </c>
      <c r="S81" s="12">
        <v>0</v>
      </c>
      <c r="U81" s="18" t="str">
        <f t="shared" si="7"/>
        <v>重賞</v>
      </c>
      <c r="X81" s="12" t="str">
        <f>IF(OR(C81="櫃間牧場",C81="特捜フジ"),"hit",IF(OR(C81="土井牧場",C81="土井ムギムギ牧場",C81="むぎむぎ",C81="むぎ"),"doi",IF(OR(C81="阪神",C81="タイガースファーム"),"han",IF(OR(C81="健康牧場",C81="ＯＫ牧場"),"oke",VLOOKUP(C81,[1]Owner!$A:$B,2,FALSE)))))</f>
        <v>hta</v>
      </c>
    </row>
    <row r="82" spans="1:24" ht="11.15" customHeight="1" x14ac:dyDescent="0.65">
      <c r="A82" s="19" t="str">
        <f t="shared" si="6"/>
        <v>0304大類03</v>
      </c>
      <c r="B82" s="10" t="s">
        <v>1713</v>
      </c>
      <c r="C82" s="20" t="s">
        <v>91</v>
      </c>
      <c r="D82" s="31">
        <v>3</v>
      </c>
      <c r="E82" s="20" t="s">
        <v>1739</v>
      </c>
      <c r="F82" s="10" t="s">
        <v>14</v>
      </c>
      <c r="G82" s="10" t="s">
        <v>33</v>
      </c>
      <c r="H82" s="20" t="s">
        <v>130</v>
      </c>
      <c r="I82" s="20" t="s">
        <v>38</v>
      </c>
      <c r="J82" s="20" t="s">
        <v>52</v>
      </c>
      <c r="K82" s="20" t="s">
        <v>1740</v>
      </c>
      <c r="L82" s="20" t="s">
        <v>515</v>
      </c>
      <c r="M82" s="21">
        <v>100</v>
      </c>
      <c r="N82" s="22">
        <v>6</v>
      </c>
      <c r="O82" s="23">
        <v>2</v>
      </c>
      <c r="P82" s="24">
        <v>11990</v>
      </c>
      <c r="Q82" s="25">
        <f>IF(M82="","",IF(M82&lt;=0,P82/10,P82/M82))</f>
        <v>119.9</v>
      </c>
      <c r="R82" s="12">
        <v>0</v>
      </c>
      <c r="S82" s="12">
        <v>1</v>
      </c>
      <c r="U82" s="18" t="str">
        <f t="shared" si="7"/>
        <v>G1</v>
      </c>
      <c r="X82" s="12" t="str">
        <f>IF(OR(C82="櫃間牧場",C82="特捜フジ"),"hit",IF(OR(C82="土井牧場",C82="土井ムギムギ牧場",C82="むぎむぎ",C82="むぎ"),"doi",IF(OR(C82="阪神",C82="タイガースファーム"),"han",IF(OR(C82="健康牧場",C82="ＯＫ牧場"),"oke",VLOOKUP(C82,[1]Owner!$A:$B,2,FALSE)))))</f>
        <v>oru</v>
      </c>
    </row>
    <row r="83" spans="1:24" ht="11.15" customHeight="1" x14ac:dyDescent="0.65">
      <c r="A83" s="19" t="str">
        <f t="shared" si="6"/>
        <v>2021健太02</v>
      </c>
      <c r="B83" s="10" t="s">
        <v>8314</v>
      </c>
      <c r="C83" s="20" t="s">
        <v>7654</v>
      </c>
      <c r="D83" s="11">
        <v>2</v>
      </c>
      <c r="E83" s="20" t="s">
        <v>8200</v>
      </c>
      <c r="F83" s="10" t="s">
        <v>29</v>
      </c>
      <c r="G83" s="10" t="s">
        <v>33</v>
      </c>
      <c r="H83" s="20" t="s">
        <v>8318</v>
      </c>
      <c r="I83" s="20" t="s">
        <v>2231</v>
      </c>
      <c r="J83" s="20" t="s">
        <v>6056</v>
      </c>
      <c r="K83" s="20" t="s">
        <v>4612</v>
      </c>
      <c r="L83" s="20" t="s">
        <v>1913</v>
      </c>
      <c r="M83" s="32">
        <v>8</v>
      </c>
      <c r="N83" s="22">
        <v>6</v>
      </c>
      <c r="O83" s="23">
        <v>3</v>
      </c>
      <c r="P83" s="24">
        <v>11932</v>
      </c>
      <c r="Q83" s="25">
        <v>106.08846153846154</v>
      </c>
      <c r="R83" s="12">
        <v>1</v>
      </c>
      <c r="S83" s="12">
        <v>0</v>
      </c>
      <c r="T83" s="12">
        <v>0</v>
      </c>
      <c r="U83" s="18" t="str">
        <f t="shared" si="7"/>
        <v>重賞</v>
      </c>
      <c r="V83" s="12" t="s">
        <v>8624</v>
      </c>
      <c r="W83" s="12" t="s">
        <v>8484</v>
      </c>
      <c r="X83" s="12" t="str">
        <f>IF(OR(C83="櫃間牧場",C83="特捜フジ"),"hit",IF(OR(C83="土井牧場",C83="土井ムギムギ牧場",C83="むぎむぎ",C83="むぎ"),"doi",IF(OR(C83="阪神",C83="タイガースファーム"),"han",IF(OR(C83="健康牧場",C83="ＯＫ牧場"),"oke",VLOOKUP(C83,[1]Owner!$A:$B,2,FALSE)))))</f>
        <v>tke</v>
      </c>
    </row>
    <row r="84" spans="1:24" ht="11.15" customHeight="1" x14ac:dyDescent="0.65">
      <c r="A84" s="19" t="str">
        <f t="shared" si="6"/>
        <v>1112松山02</v>
      </c>
      <c r="B84" s="10" t="s">
        <v>4369</v>
      </c>
      <c r="C84" s="20" t="s">
        <v>4233</v>
      </c>
      <c r="D84" s="11">
        <v>2</v>
      </c>
      <c r="E84" s="20" t="s">
        <v>4236</v>
      </c>
      <c r="F84" s="10" t="s">
        <v>3905</v>
      </c>
      <c r="G84" s="10" t="s">
        <v>3906</v>
      </c>
      <c r="H84" s="20" t="s">
        <v>4237</v>
      </c>
      <c r="I84" s="20" t="s">
        <v>2231</v>
      </c>
      <c r="J84" s="20" t="s">
        <v>3487</v>
      </c>
      <c r="K84" s="20" t="s">
        <v>4238</v>
      </c>
      <c r="L84" s="20" t="s">
        <v>1913</v>
      </c>
      <c r="M84" s="21">
        <v>95</v>
      </c>
      <c r="N84" s="22">
        <v>7</v>
      </c>
      <c r="O84" s="23">
        <v>3</v>
      </c>
      <c r="P84" s="24">
        <v>11588.2</v>
      </c>
      <c r="Q84" s="25">
        <f>IF(M84="","",IF(M84&lt;=0,P84/10,P84/M84))</f>
        <v>121.98105263157896</v>
      </c>
      <c r="R84" s="12">
        <v>1</v>
      </c>
      <c r="S84" s="12">
        <v>0</v>
      </c>
      <c r="U84" s="18" t="str">
        <f t="shared" si="7"/>
        <v>重賞</v>
      </c>
      <c r="X84" s="12" t="str">
        <f>IF(OR(C84="櫃間牧場",C84="特捜フジ"),"hit",IF(OR(C84="土井牧場",C84="土井ムギムギ牧場",C84="むぎむぎ",C84="むぎ"),"doi",IF(OR(C84="阪神",C84="タイガースファーム"),"han",IF(OR(C84="健康牧場",C84="ＯＫ牧場"),"oke",VLOOKUP(C84,[1]Owner!$A:$B,2,FALSE)))))</f>
        <v>mat</v>
      </c>
    </row>
    <row r="85" spans="1:24" ht="11.15" customHeight="1" x14ac:dyDescent="0.65">
      <c r="A85" s="19" t="str">
        <f t="shared" si="6"/>
        <v>2021西原01</v>
      </c>
      <c r="B85" s="10" t="s">
        <v>8314</v>
      </c>
      <c r="C85" s="20" t="s">
        <v>4989</v>
      </c>
      <c r="D85" s="11">
        <v>1</v>
      </c>
      <c r="E85" s="20" t="s">
        <v>8238</v>
      </c>
      <c r="F85" s="10" t="s">
        <v>29</v>
      </c>
      <c r="G85" s="10" t="s">
        <v>33</v>
      </c>
      <c r="H85" s="20" t="s">
        <v>8318</v>
      </c>
      <c r="I85" s="20" t="s">
        <v>2231</v>
      </c>
      <c r="J85" s="20" t="s">
        <v>7814</v>
      </c>
      <c r="K85" s="20" t="s">
        <v>7281</v>
      </c>
      <c r="L85" s="20" t="s">
        <v>1913</v>
      </c>
      <c r="M85" s="32">
        <v>10</v>
      </c>
      <c r="N85" s="22">
        <v>5</v>
      </c>
      <c r="O85" s="23">
        <v>2</v>
      </c>
      <c r="P85" s="24">
        <v>11338.3</v>
      </c>
      <c r="Q85" s="25">
        <v>67.680615384615379</v>
      </c>
      <c r="R85" s="12">
        <v>0</v>
      </c>
      <c r="S85" s="12">
        <v>0</v>
      </c>
      <c r="T85" s="12">
        <v>0</v>
      </c>
      <c r="U85" s="18" t="str">
        <f t="shared" si="7"/>
        <v>二勝</v>
      </c>
      <c r="V85" s="12" t="s">
        <v>8644</v>
      </c>
      <c r="W85" s="12" t="s">
        <v>8523</v>
      </c>
      <c r="X85" s="12" t="str">
        <f>IF(OR(C85="櫃間牧場",C85="特捜フジ"),"hit",IF(OR(C85="土井牧場",C85="土井ムギムギ牧場",C85="むぎむぎ",C85="むぎ"),"doi",IF(OR(C85="阪神",C85="タイガースファーム"),"han",IF(OR(C85="健康牧場",C85="ＯＫ牧場"),"oke",VLOOKUP(C85,[1]Owner!$A:$B,2,FALSE)))))</f>
        <v>nis</v>
      </c>
    </row>
    <row r="86" spans="1:24" ht="11.15" customHeight="1" x14ac:dyDescent="0.65">
      <c r="A86" s="19" t="str">
        <f t="shared" si="6"/>
        <v>0001健太05</v>
      </c>
      <c r="B86" s="10" t="s">
        <v>963</v>
      </c>
      <c r="C86" s="20" t="s">
        <v>156</v>
      </c>
      <c r="D86" s="31">
        <v>5</v>
      </c>
      <c r="E86" s="20" t="s">
        <v>1023</v>
      </c>
      <c r="F86" s="10" t="s">
        <v>29</v>
      </c>
      <c r="G86" s="10" t="s">
        <v>15</v>
      </c>
      <c r="H86" s="20" t="s">
        <v>1024</v>
      </c>
      <c r="I86" s="20" t="s">
        <v>38</v>
      </c>
      <c r="J86" s="20" t="s">
        <v>1025</v>
      </c>
      <c r="K86" s="20" t="s">
        <v>846</v>
      </c>
      <c r="L86" s="20" t="s">
        <v>82</v>
      </c>
      <c r="N86" s="22">
        <v>8</v>
      </c>
      <c r="O86" s="23">
        <v>2</v>
      </c>
      <c r="P86" s="24">
        <v>11320</v>
      </c>
      <c r="Q86" s="25" t="str">
        <f t="shared" ref="Q86:Q95" si="8">IF(M86="","",IF(M86&lt;=0,P86/10,P86/M86))</f>
        <v/>
      </c>
      <c r="R86" s="12">
        <v>1</v>
      </c>
      <c r="S86" s="12">
        <v>0</v>
      </c>
      <c r="U86" s="18" t="str">
        <f t="shared" si="7"/>
        <v>重賞</v>
      </c>
      <c r="X86" s="12" t="str">
        <f>IF(OR(C86="櫃間牧場",C86="特捜フジ"),"hit",IF(OR(C86="土井牧場",C86="土井ムギムギ牧場",C86="むぎむぎ",C86="むぎ"),"doi",IF(OR(C86="阪神",C86="タイガースファーム"),"han",IF(OR(C86="健康牧場",C86="ＯＫ牧場"),"oke",VLOOKUP(C86,[1]Owner!$A:$B,2,FALSE)))))</f>
        <v>tke</v>
      </c>
    </row>
    <row r="87" spans="1:24" ht="11.15" customHeight="1" x14ac:dyDescent="0.65">
      <c r="A87" s="19" t="str">
        <f t="shared" si="6"/>
        <v>2324高橋06</v>
      </c>
      <c r="B87" s="10" t="s">
        <v>9878</v>
      </c>
      <c r="C87" s="20" t="s">
        <v>9258</v>
      </c>
      <c r="D87" s="11">
        <v>6</v>
      </c>
      <c r="E87" s="20" t="s">
        <v>9813</v>
      </c>
      <c r="F87" s="10" t="s">
        <v>4413</v>
      </c>
      <c r="G87" s="10" t="s">
        <v>4421</v>
      </c>
      <c r="H87" s="20" t="s">
        <v>7236</v>
      </c>
      <c r="I87" s="20" t="s">
        <v>5930</v>
      </c>
      <c r="J87" s="20" t="s">
        <v>9947</v>
      </c>
      <c r="K87" s="20" t="s">
        <v>791</v>
      </c>
      <c r="L87" s="20" t="s">
        <v>1913</v>
      </c>
      <c r="M87" s="37">
        <v>4</v>
      </c>
      <c r="N87" s="22">
        <v>5</v>
      </c>
      <c r="O87" s="23">
        <v>2</v>
      </c>
      <c r="P87" s="24">
        <v>11277.9</v>
      </c>
      <c r="Q87" s="25">
        <f t="shared" si="8"/>
        <v>2819.4749999999999</v>
      </c>
      <c r="S87" s="12">
        <v>1</v>
      </c>
      <c r="U87" s="18" t="str">
        <f t="shared" si="7"/>
        <v>G1</v>
      </c>
      <c r="V87" s="12" t="s">
        <v>10163</v>
      </c>
      <c r="W87" s="36" t="s">
        <v>10221</v>
      </c>
      <c r="X87" s="12" t="str">
        <f>IF(OR(C87="櫃間牧場",C87="特捜フジ"),"hit",IF(OR(C87="土井牧場",C87="土井ムギムギ牧場",C87="むぎむぎ",C87="むぎ"),"doi",IF(OR(C87="阪神",C87="タイガースファーム"),"han",IF(OR(C87="健康牧場",C87="ＯＫ牧場"),"oke",VLOOKUP(C87,[1]Owner!$A:$B,2,FALSE)))))</f>
        <v>tkh</v>
      </c>
    </row>
    <row r="88" spans="1:24" ht="11.15" customHeight="1" x14ac:dyDescent="0.65">
      <c r="A88" s="19" t="str">
        <f t="shared" si="6"/>
        <v>1112村山02</v>
      </c>
      <c r="B88" s="10" t="s">
        <v>4369</v>
      </c>
      <c r="C88" s="20" t="s">
        <v>4339</v>
      </c>
      <c r="D88" s="11">
        <v>2</v>
      </c>
      <c r="E88" s="20" t="s">
        <v>4341</v>
      </c>
      <c r="F88" s="10" t="s">
        <v>3905</v>
      </c>
      <c r="G88" s="10" t="s">
        <v>3906</v>
      </c>
      <c r="H88" s="20" t="s">
        <v>4342</v>
      </c>
      <c r="I88" s="20" t="s">
        <v>2280</v>
      </c>
      <c r="J88" s="20" t="s">
        <v>3760</v>
      </c>
      <c r="K88" s="20" t="s">
        <v>3988</v>
      </c>
      <c r="L88" s="20" t="s">
        <v>3922</v>
      </c>
      <c r="M88" s="21">
        <v>55</v>
      </c>
      <c r="N88" s="22">
        <v>7</v>
      </c>
      <c r="O88" s="23">
        <v>3</v>
      </c>
      <c r="P88" s="24">
        <v>11114.7</v>
      </c>
      <c r="Q88" s="25">
        <f t="shared" si="8"/>
        <v>202.08545454545455</v>
      </c>
      <c r="R88" s="12">
        <v>2</v>
      </c>
      <c r="S88" s="12">
        <v>0</v>
      </c>
      <c r="U88" s="18" t="str">
        <f t="shared" si="7"/>
        <v>重賞</v>
      </c>
      <c r="X88" s="12" t="str">
        <f>IF(OR(C88="櫃間牧場",C88="特捜フジ"),"hit",IF(OR(C88="土井牧場",C88="土井ムギムギ牧場",C88="むぎむぎ",C88="むぎ"),"doi",IF(OR(C88="阪神",C88="タイガースファーム"),"han",IF(OR(C88="健康牧場",C88="ＯＫ牧場"),"oke",VLOOKUP(C88,[1]Owner!$A:$B,2,FALSE)))))</f>
        <v>mur</v>
      </c>
    </row>
    <row r="89" spans="1:24" ht="11.15" customHeight="1" x14ac:dyDescent="0.65">
      <c r="A89" s="19" t="str">
        <f t="shared" si="6"/>
        <v>9900心平05</v>
      </c>
      <c r="B89" s="10" t="s">
        <v>683</v>
      </c>
      <c r="C89" s="20" t="s">
        <v>186</v>
      </c>
      <c r="D89" s="31">
        <v>5</v>
      </c>
      <c r="E89" s="20" t="s">
        <v>801</v>
      </c>
      <c r="F89" s="10" t="s">
        <v>14</v>
      </c>
      <c r="G89" s="10" t="s">
        <v>15</v>
      </c>
      <c r="H89" s="20" t="s">
        <v>802</v>
      </c>
      <c r="I89" s="20" t="s">
        <v>451</v>
      </c>
      <c r="J89" s="20" t="s">
        <v>803</v>
      </c>
      <c r="K89" s="20" t="s">
        <v>804</v>
      </c>
      <c r="L89" s="20" t="s">
        <v>805</v>
      </c>
      <c r="N89" s="22">
        <v>6</v>
      </c>
      <c r="O89" s="23">
        <v>4</v>
      </c>
      <c r="P89" s="24">
        <v>11040</v>
      </c>
      <c r="Q89" s="25" t="str">
        <f t="shared" si="8"/>
        <v/>
      </c>
      <c r="R89" s="12">
        <v>2</v>
      </c>
      <c r="S89" s="12">
        <v>0</v>
      </c>
      <c r="U89" s="18" t="str">
        <f t="shared" si="7"/>
        <v>重賞</v>
      </c>
      <c r="X89" s="12" t="str">
        <f>IF(OR(C89="櫃間牧場",C89="特捜フジ"),"hit",IF(OR(C89="土井牧場",C89="土井ムギムギ牧場",C89="むぎむぎ",C89="むぎ"),"doi",IF(OR(C89="阪神",C89="タイガースファーム"),"han",IF(OR(C89="健康牧場",C89="ＯＫ牧場"),"oke",VLOOKUP(C89,[1]Owner!$A:$B,2,FALSE)))))</f>
        <v>hsi</v>
      </c>
    </row>
    <row r="90" spans="1:24" ht="11.15" customHeight="1" x14ac:dyDescent="0.65">
      <c r="A90" s="19" t="str">
        <f t="shared" si="6"/>
        <v>0102健太05</v>
      </c>
      <c r="B90" s="10" t="s">
        <v>1206</v>
      </c>
      <c r="C90" s="20" t="s">
        <v>156</v>
      </c>
      <c r="D90" s="31">
        <v>5</v>
      </c>
      <c r="E90" s="20" t="s">
        <v>1285</v>
      </c>
      <c r="F90" s="10" t="s">
        <v>14</v>
      </c>
      <c r="G90" s="10" t="s">
        <v>33</v>
      </c>
      <c r="H90" s="20" t="s">
        <v>1255</v>
      </c>
      <c r="I90" s="20" t="s">
        <v>38</v>
      </c>
      <c r="J90" s="20" t="s">
        <v>1286</v>
      </c>
      <c r="K90" s="20" t="s">
        <v>1287</v>
      </c>
      <c r="L90" s="20" t="s">
        <v>1288</v>
      </c>
      <c r="N90" s="22">
        <v>9</v>
      </c>
      <c r="O90" s="23">
        <v>2</v>
      </c>
      <c r="P90" s="24">
        <v>10880</v>
      </c>
      <c r="Q90" s="25" t="str">
        <f t="shared" si="8"/>
        <v/>
      </c>
      <c r="R90" s="12">
        <v>0</v>
      </c>
      <c r="S90" s="12">
        <v>0</v>
      </c>
      <c r="U90" s="18" t="str">
        <f t="shared" si="7"/>
        <v>二勝</v>
      </c>
      <c r="X90" s="12" t="str">
        <f>IF(OR(C90="櫃間牧場",C90="特捜フジ"),"hit",IF(OR(C90="土井牧場",C90="土井ムギムギ牧場",C90="むぎむぎ",C90="むぎ"),"doi",IF(OR(C90="阪神",C90="タイガースファーム"),"han",IF(OR(C90="健康牧場",C90="ＯＫ牧場"),"oke",VLOOKUP(C90,[1]Owner!$A:$B,2,FALSE)))))</f>
        <v>tke</v>
      </c>
    </row>
    <row r="91" spans="1:24" ht="11.15" customHeight="1" x14ac:dyDescent="0.65">
      <c r="A91" s="19" t="str">
        <f t="shared" si="6"/>
        <v>0102戸田02</v>
      </c>
      <c r="B91" s="10" t="s">
        <v>1206</v>
      </c>
      <c r="C91" s="20" t="s">
        <v>320</v>
      </c>
      <c r="D91" s="31">
        <v>2</v>
      </c>
      <c r="E91" s="20" t="s">
        <v>1398</v>
      </c>
      <c r="F91" s="10" t="s">
        <v>14</v>
      </c>
      <c r="G91" s="10" t="s">
        <v>15</v>
      </c>
      <c r="H91" s="20" t="s">
        <v>995</v>
      </c>
      <c r="I91" s="20" t="s">
        <v>38</v>
      </c>
      <c r="J91" s="20" t="s">
        <v>756</v>
      </c>
      <c r="K91" s="20" t="s">
        <v>1399</v>
      </c>
      <c r="L91" s="20" t="s">
        <v>1400</v>
      </c>
      <c r="N91" s="22">
        <v>8</v>
      </c>
      <c r="O91" s="23">
        <v>3</v>
      </c>
      <c r="P91" s="24">
        <v>10840</v>
      </c>
      <c r="Q91" s="25" t="str">
        <f t="shared" si="8"/>
        <v/>
      </c>
      <c r="R91" s="12">
        <v>2</v>
      </c>
      <c r="S91" s="12">
        <v>0</v>
      </c>
      <c r="U91" s="18" t="str">
        <f t="shared" si="7"/>
        <v>重賞</v>
      </c>
      <c r="X91" s="12" t="str">
        <f>IF(OR(C91="櫃間牧場",C91="特捜フジ"),"hit",IF(OR(C91="土井牧場",C91="土井ムギムギ牧場",C91="むぎむぎ",C91="むぎ"),"doi",IF(OR(C91="阪神",C91="タイガースファーム"),"han",IF(OR(C91="健康牧場",C91="ＯＫ牧場"),"oke",VLOOKUP(C91,[1]Owner!$A:$B,2,FALSE)))))</f>
        <v>tod</v>
      </c>
    </row>
    <row r="92" spans="1:24" ht="11.15" customHeight="1" x14ac:dyDescent="0.65">
      <c r="A92" s="19" t="str">
        <f t="shared" si="6"/>
        <v>0001大類06</v>
      </c>
      <c r="B92" s="10" t="s">
        <v>963</v>
      </c>
      <c r="C92" s="20" t="s">
        <v>91</v>
      </c>
      <c r="D92" s="31">
        <v>6</v>
      </c>
      <c r="E92" s="20" t="s">
        <v>1006</v>
      </c>
      <c r="F92" s="10" t="s">
        <v>29</v>
      </c>
      <c r="G92" s="10" t="s">
        <v>33</v>
      </c>
      <c r="H92" s="20" t="s">
        <v>621</v>
      </c>
      <c r="I92" s="20" t="s">
        <v>38</v>
      </c>
      <c r="J92" s="20" t="s">
        <v>52</v>
      </c>
      <c r="K92" s="20" t="s">
        <v>1007</v>
      </c>
      <c r="L92" s="20" t="s">
        <v>515</v>
      </c>
      <c r="N92" s="22">
        <v>6</v>
      </c>
      <c r="O92" s="23">
        <v>3</v>
      </c>
      <c r="P92" s="24">
        <v>10550</v>
      </c>
      <c r="Q92" s="25" t="str">
        <f t="shared" si="8"/>
        <v/>
      </c>
      <c r="R92" s="12">
        <v>1</v>
      </c>
      <c r="S92" s="12">
        <v>0</v>
      </c>
      <c r="U92" s="18" t="str">
        <f t="shared" si="7"/>
        <v>重賞</v>
      </c>
      <c r="X92" s="12" t="str">
        <f>IF(OR(C92="櫃間牧場",C92="特捜フジ"),"hit",IF(OR(C92="土井牧場",C92="土井ムギムギ牧場",C92="むぎむぎ",C92="むぎ"),"doi",IF(OR(C92="阪神",C92="タイガースファーム"),"han",IF(OR(C92="健康牧場",C92="ＯＫ牧場"),"oke",VLOOKUP(C92,[1]Owner!$A:$B,2,FALSE)))))</f>
        <v>oru</v>
      </c>
    </row>
    <row r="93" spans="1:24" ht="11.15" customHeight="1" x14ac:dyDescent="0.65">
      <c r="A93" s="19" t="str">
        <f t="shared" si="6"/>
        <v>0809西原02</v>
      </c>
      <c r="B93" s="10" t="s">
        <v>3162</v>
      </c>
      <c r="C93" s="20" t="s">
        <v>2673</v>
      </c>
      <c r="D93" s="11">
        <v>2</v>
      </c>
      <c r="E93" s="20" t="s">
        <v>3277</v>
      </c>
      <c r="F93" s="10" t="s">
        <v>2279</v>
      </c>
      <c r="G93" s="10" t="s">
        <v>520</v>
      </c>
      <c r="H93" s="20" t="s">
        <v>2123</v>
      </c>
      <c r="I93" s="20" t="s">
        <v>2280</v>
      </c>
      <c r="J93" s="20" t="s">
        <v>3278</v>
      </c>
      <c r="K93" s="20" t="s">
        <v>846</v>
      </c>
      <c r="L93" s="20" t="s">
        <v>515</v>
      </c>
      <c r="M93" s="21">
        <v>110</v>
      </c>
      <c r="N93" s="22">
        <v>8</v>
      </c>
      <c r="O93" s="23">
        <v>3</v>
      </c>
      <c r="P93" s="24">
        <v>10460</v>
      </c>
      <c r="Q93" s="25">
        <f t="shared" si="8"/>
        <v>95.090909090909093</v>
      </c>
      <c r="R93" s="12">
        <v>1</v>
      </c>
      <c r="S93" s="12">
        <v>0</v>
      </c>
      <c r="U93" s="18" t="str">
        <f t="shared" si="7"/>
        <v>重賞</v>
      </c>
      <c r="X93" s="12" t="str">
        <f>IF(OR(C93="櫃間牧場",C93="特捜フジ"),"hit",IF(OR(C93="土井牧場",C93="土井ムギムギ牧場",C93="むぎむぎ",C93="むぎ"),"doi",IF(OR(C93="阪神",C93="タイガースファーム"),"han",IF(OR(C93="健康牧場",C93="ＯＫ牧場"),"oke",VLOOKUP(C93,[1]Owner!$A:$B,2,FALSE)))))</f>
        <v>nis</v>
      </c>
    </row>
    <row r="94" spans="1:24" ht="11.15" customHeight="1" x14ac:dyDescent="0.65">
      <c r="A94" s="19" t="str">
        <f t="shared" si="6"/>
        <v>0304福石01</v>
      </c>
      <c r="B94" s="10" t="s">
        <v>1713</v>
      </c>
      <c r="C94" s="20" t="s">
        <v>913</v>
      </c>
      <c r="D94" s="31">
        <v>1</v>
      </c>
      <c r="E94" s="20" t="s">
        <v>1911</v>
      </c>
      <c r="F94" s="10" t="s">
        <v>14</v>
      </c>
      <c r="G94" s="10" t="s">
        <v>15</v>
      </c>
      <c r="H94" s="20" t="s">
        <v>169</v>
      </c>
      <c r="I94" s="20" t="s">
        <v>38</v>
      </c>
      <c r="J94" s="20" t="s">
        <v>1912</v>
      </c>
      <c r="K94" s="20" t="s">
        <v>795</v>
      </c>
      <c r="L94" s="20" t="s">
        <v>1913</v>
      </c>
      <c r="M94" s="21">
        <v>80</v>
      </c>
      <c r="N94" s="22">
        <v>6</v>
      </c>
      <c r="O94" s="23">
        <v>3</v>
      </c>
      <c r="P94" s="24">
        <v>10180</v>
      </c>
      <c r="Q94" s="25">
        <f t="shared" si="8"/>
        <v>127.25</v>
      </c>
      <c r="R94" s="12">
        <v>1</v>
      </c>
      <c r="S94" s="12">
        <v>0</v>
      </c>
      <c r="U94" s="18" t="str">
        <f t="shared" si="7"/>
        <v>重賞</v>
      </c>
      <c r="X94" s="12" t="str">
        <f>IF(OR(C94="櫃間牧場",C94="特捜フジ"),"hit",IF(OR(C94="土井牧場",C94="土井ムギムギ牧場",C94="むぎむぎ",C94="むぎ"),"doi",IF(OR(C94="阪神",C94="タイガースファーム"),"han",IF(OR(C94="健康牧場",C94="ＯＫ牧場"),"oke",VLOOKUP(C94,[1]Owner!$A:$B,2,FALSE)))))</f>
        <v>fuk</v>
      </c>
    </row>
    <row r="95" spans="1:24" ht="11.15" customHeight="1" x14ac:dyDescent="0.65">
      <c r="A95" s="19" t="str">
        <f t="shared" si="6"/>
        <v>0405大類03</v>
      </c>
      <c r="B95" s="10" t="s">
        <v>1951</v>
      </c>
      <c r="C95" s="20" t="s">
        <v>91</v>
      </c>
      <c r="D95" s="31">
        <v>3</v>
      </c>
      <c r="E95" s="20" t="s">
        <v>2022</v>
      </c>
      <c r="F95" s="10" t="s">
        <v>14</v>
      </c>
      <c r="G95" s="10" t="s">
        <v>520</v>
      </c>
      <c r="H95" s="20" t="s">
        <v>2023</v>
      </c>
      <c r="I95" s="20" t="s">
        <v>38</v>
      </c>
      <c r="J95" s="20" t="s">
        <v>1373</v>
      </c>
      <c r="K95" s="20" t="s">
        <v>1261</v>
      </c>
      <c r="L95" s="20" t="s">
        <v>2024</v>
      </c>
      <c r="M95" s="21">
        <v>100</v>
      </c>
      <c r="N95" s="22">
        <v>6</v>
      </c>
      <c r="O95" s="23">
        <v>2</v>
      </c>
      <c r="P95" s="24">
        <v>10100</v>
      </c>
      <c r="Q95" s="25">
        <f t="shared" si="8"/>
        <v>101</v>
      </c>
      <c r="R95" s="12">
        <v>1</v>
      </c>
      <c r="S95" s="12">
        <v>0</v>
      </c>
      <c r="U95" s="18" t="str">
        <f t="shared" si="7"/>
        <v>重賞</v>
      </c>
      <c r="X95" s="12" t="str">
        <f>IF(OR(C95="櫃間牧場",C95="特捜フジ"),"hit",IF(OR(C95="土井牧場",C95="土井ムギムギ牧場",C95="むぎむぎ",C95="むぎ"),"doi",IF(OR(C95="阪神",C95="タイガースファーム"),"han",IF(OR(C95="健康牧場",C95="ＯＫ牧場"),"oke",VLOOKUP(C95,[1]Owner!$A:$B,2,FALSE)))))</f>
        <v>oru</v>
      </c>
    </row>
    <row r="96" spans="1:24" ht="11.15" customHeight="1" x14ac:dyDescent="0.65">
      <c r="A96" s="19" t="str">
        <f t="shared" si="6"/>
        <v>2021播磨09</v>
      </c>
      <c r="B96" s="10" t="s">
        <v>8314</v>
      </c>
      <c r="C96" s="20" t="s">
        <v>8311</v>
      </c>
      <c r="D96" s="11">
        <v>9</v>
      </c>
      <c r="E96" s="20" t="s">
        <v>8256</v>
      </c>
      <c r="F96" s="10" t="s">
        <v>4478</v>
      </c>
      <c r="G96" s="10" t="s">
        <v>15</v>
      </c>
      <c r="H96" s="20" t="s">
        <v>8404</v>
      </c>
      <c r="I96" s="20" t="s">
        <v>3553</v>
      </c>
      <c r="J96" s="20" t="s">
        <v>5288</v>
      </c>
      <c r="K96" s="20" t="s">
        <v>8405</v>
      </c>
      <c r="L96" s="20" t="s">
        <v>1913</v>
      </c>
      <c r="M96" s="32">
        <v>6</v>
      </c>
      <c r="N96" s="22">
        <v>6</v>
      </c>
      <c r="O96" s="23">
        <v>3</v>
      </c>
      <c r="P96" s="24">
        <v>10085.700000000001</v>
      </c>
      <c r="Q96" s="25">
        <v>159.33230769230767</v>
      </c>
      <c r="R96" s="12">
        <v>2</v>
      </c>
      <c r="S96" s="12">
        <v>0</v>
      </c>
      <c r="T96" s="12">
        <v>0</v>
      </c>
      <c r="U96" s="18" t="str">
        <f t="shared" si="7"/>
        <v>重賞</v>
      </c>
      <c r="V96" s="12" t="s">
        <v>8601</v>
      </c>
      <c r="W96" s="12" t="s">
        <v>8541</v>
      </c>
      <c r="X96" s="12" t="str">
        <f>IF(OR(C96="櫃間牧場",C96="特捜フジ"),"hit",IF(OR(C96="土井牧場",C96="土井ムギムギ牧場",C96="むぎむぎ",C96="むぎ"),"doi",IF(OR(C96="阪神",C96="タイガースファーム"),"han",IF(OR(C96="健康牧場",C96="ＯＫ牧場"),"oke",VLOOKUP(C96,[1]Owner!$A:$B,2,FALSE)))))</f>
        <v>har</v>
      </c>
    </row>
    <row r="97" spans="1:24" ht="11.15" customHeight="1" x14ac:dyDescent="0.65">
      <c r="A97" s="19" t="str">
        <f t="shared" si="6"/>
        <v>0506特捜03</v>
      </c>
      <c r="B97" s="10" t="s">
        <v>2274</v>
      </c>
      <c r="C97" s="20" t="s">
        <v>1376</v>
      </c>
      <c r="D97" s="11">
        <v>3</v>
      </c>
      <c r="E97" s="20" t="s">
        <v>2444</v>
      </c>
      <c r="F97" s="10" t="s">
        <v>2279</v>
      </c>
      <c r="G97" s="10" t="s">
        <v>520</v>
      </c>
      <c r="H97" s="20" t="s">
        <v>2023</v>
      </c>
      <c r="I97" s="20" t="s">
        <v>38</v>
      </c>
      <c r="J97" s="20" t="s">
        <v>1932</v>
      </c>
      <c r="K97" s="20" t="s">
        <v>1261</v>
      </c>
      <c r="L97" s="20" t="s">
        <v>1913</v>
      </c>
      <c r="M97" s="21">
        <v>80</v>
      </c>
      <c r="N97" s="22">
        <v>6</v>
      </c>
      <c r="O97" s="23">
        <v>2</v>
      </c>
      <c r="P97" s="24">
        <v>10080</v>
      </c>
      <c r="Q97" s="25">
        <f>IF(M97="","",IF(M97&lt;=0,P97/10,P97/M97))</f>
        <v>126</v>
      </c>
      <c r="R97" s="12">
        <v>1</v>
      </c>
      <c r="S97" s="12">
        <v>0</v>
      </c>
      <c r="U97" s="18" t="str">
        <f t="shared" si="7"/>
        <v>重賞</v>
      </c>
      <c r="X97" s="12" t="str">
        <f>IF(OR(C97="櫃間牧場",C97="特捜フジ"),"hit",IF(OR(C97="土井牧場",C97="土井ムギムギ牧場",C97="むぎむぎ",C97="むぎ"),"doi",IF(OR(C97="阪神",C97="タイガースファーム"),"han",IF(OR(C97="健康牧場",C97="ＯＫ牧場"),"oke",VLOOKUP(C97,[1]Owner!$A:$B,2,FALSE)))))</f>
        <v>hit</v>
      </c>
    </row>
    <row r="98" spans="1:24" ht="11.15" customHeight="1" x14ac:dyDescent="0.65">
      <c r="A98" s="19" t="str">
        <f t="shared" si="6"/>
        <v>1617若井05</v>
      </c>
      <c r="B98" s="10" t="s">
        <v>5840</v>
      </c>
      <c r="C98" s="20" t="s">
        <v>4763</v>
      </c>
      <c r="D98" s="11">
        <v>5</v>
      </c>
      <c r="E98" s="20" t="s">
        <v>5990</v>
      </c>
      <c r="F98" s="10" t="s">
        <v>5848</v>
      </c>
      <c r="G98" s="10" t="s">
        <v>5996</v>
      </c>
      <c r="H98" s="20" t="s">
        <v>6125</v>
      </c>
      <c r="I98" s="20" t="s">
        <v>2231</v>
      </c>
      <c r="J98" s="20" t="s">
        <v>6128</v>
      </c>
      <c r="K98" s="20" t="s">
        <v>4202</v>
      </c>
      <c r="L98" s="20" t="s">
        <v>6190</v>
      </c>
      <c r="M98" s="21">
        <v>90</v>
      </c>
      <c r="N98" s="22">
        <v>7</v>
      </c>
      <c r="O98" s="23">
        <v>3</v>
      </c>
      <c r="P98" s="24">
        <v>10012</v>
      </c>
      <c r="Q98" s="25">
        <f>IF(M98="","",IF(M98&lt;=0,P98/10,P98/M98))</f>
        <v>111.24444444444444</v>
      </c>
      <c r="R98" s="12">
        <v>1</v>
      </c>
      <c r="S98" s="12">
        <v>0</v>
      </c>
      <c r="U98" s="18" t="str">
        <f t="shared" si="7"/>
        <v>重賞</v>
      </c>
      <c r="X98" s="12" t="str">
        <f>IF(OR(C98="櫃間牧場",C98="特捜フジ"),"hit",IF(OR(C98="土井牧場",C98="土井ムギムギ牧場",C98="むぎむぎ",C98="むぎ"),"doi",IF(OR(C98="阪神",C98="タイガースファーム"),"han",IF(OR(C98="健康牧場",C98="ＯＫ牧場"),"oke",VLOOKUP(C98,[1]Owner!$A:$B,2,FALSE)))))</f>
        <v>wak</v>
      </c>
    </row>
    <row r="99" spans="1:24" ht="11.15" customHeight="1" x14ac:dyDescent="0.65">
      <c r="A99" s="19" t="str">
        <f t="shared" si="6"/>
        <v>2223永之09</v>
      </c>
      <c r="B99" s="10" t="s">
        <v>9192</v>
      </c>
      <c r="C99" s="20" t="s">
        <v>9310</v>
      </c>
      <c r="D99" s="11">
        <v>9</v>
      </c>
      <c r="E99" s="20" t="s">
        <v>9319</v>
      </c>
      <c r="F99" s="10" t="s">
        <v>4413</v>
      </c>
      <c r="G99" s="10" t="s">
        <v>4408</v>
      </c>
      <c r="H99" s="20" t="s">
        <v>9353</v>
      </c>
      <c r="I99" s="20" t="s">
        <v>8836</v>
      </c>
      <c r="J99" s="20" t="s">
        <v>4427</v>
      </c>
      <c r="K99" s="20" t="s">
        <v>791</v>
      </c>
      <c r="L99" s="20" t="s">
        <v>1913</v>
      </c>
      <c r="M99" s="32">
        <v>3</v>
      </c>
      <c r="N99" s="22">
        <v>5</v>
      </c>
      <c r="O99" s="23">
        <v>1</v>
      </c>
      <c r="P99" s="24">
        <v>10001</v>
      </c>
      <c r="Q99" s="25">
        <v>5108.8809523809514</v>
      </c>
      <c r="U99" s="18" t="str">
        <f t="shared" si="7"/>
        <v>一勝</v>
      </c>
      <c r="V99" s="12" t="s">
        <v>9727</v>
      </c>
      <c r="W99" s="12" t="s">
        <v>9607</v>
      </c>
      <c r="X99" s="12" t="str">
        <f>IF(OR(C99="櫃間牧場",C99="特捜フジ"),"hit",IF(OR(C99="土井牧場",C99="土井ムギムギ牧場",C99="むぎむぎ",C99="むぎ"),"doi",IF(OR(C99="阪神",C99="タイガースファーム"),"han",IF(OR(C99="健康牧場",C99="ＯＫ牧場"),"oke",VLOOKUP(C99,[1]Owner!$A:$B,2,FALSE)))))</f>
        <v>yhi</v>
      </c>
    </row>
    <row r="100" spans="1:24" ht="11.15" customHeight="1" x14ac:dyDescent="0.65">
      <c r="A100" s="19" t="str">
        <f t="shared" si="6"/>
        <v>1011土井04</v>
      </c>
      <c r="B100" s="10" t="s">
        <v>3649</v>
      </c>
      <c r="C100" s="20" t="s">
        <v>3887</v>
      </c>
      <c r="D100" s="11">
        <v>4</v>
      </c>
      <c r="E100" s="20" t="s">
        <v>3892</v>
      </c>
      <c r="F100" s="10" t="s">
        <v>14</v>
      </c>
      <c r="G100" s="10" t="s">
        <v>520</v>
      </c>
      <c r="H100" s="20" t="s">
        <v>1321</v>
      </c>
      <c r="I100" s="20" t="s">
        <v>3165</v>
      </c>
      <c r="J100" s="20" t="s">
        <v>3209</v>
      </c>
      <c r="K100" s="20" t="s">
        <v>846</v>
      </c>
      <c r="L100" s="20" t="s">
        <v>515</v>
      </c>
      <c r="M100" s="21">
        <v>60</v>
      </c>
      <c r="N100" s="22">
        <v>7</v>
      </c>
      <c r="O100" s="23">
        <v>2</v>
      </c>
      <c r="P100" s="24">
        <v>9888.2999999999993</v>
      </c>
      <c r="Q100" s="25">
        <f>IF(M100="","",IF(M100&lt;=0,P100/10,P100/M100))</f>
        <v>164.80499999999998</v>
      </c>
      <c r="R100" s="12">
        <v>0</v>
      </c>
      <c r="S100" s="12">
        <v>0</v>
      </c>
      <c r="U100" s="18" t="str">
        <f t="shared" si="7"/>
        <v>二勝</v>
      </c>
      <c r="X100" s="12" t="str">
        <f>IF(OR(C100="櫃間牧場",C100="特捜フジ"),"hit",IF(OR(C100="土井牧場",C100="土井ムギムギ牧場",C100="むぎむぎ",C100="むぎ"),"doi",IF(OR(C100="阪神",C100="タイガースファーム"),"han",IF(OR(C100="健康牧場",C100="ＯＫ牧場"),"oke",VLOOKUP(C100,[1]Owner!$A:$B,2,FALSE)))))</f>
        <v>doi</v>
      </c>
    </row>
    <row r="101" spans="1:24" ht="11.15" customHeight="1" x14ac:dyDescent="0.65">
      <c r="A101" s="19" t="str">
        <f t="shared" si="6"/>
        <v>2223高橋04</v>
      </c>
      <c r="B101" s="10" t="s">
        <v>9192</v>
      </c>
      <c r="C101" s="20" t="s">
        <v>9258</v>
      </c>
      <c r="D101" s="11">
        <v>4</v>
      </c>
      <c r="E101" s="20" t="s">
        <v>9262</v>
      </c>
      <c r="F101" s="10" t="s">
        <v>4413</v>
      </c>
      <c r="G101" s="10" t="s">
        <v>4421</v>
      </c>
      <c r="H101" s="20" t="s">
        <v>7236</v>
      </c>
      <c r="I101" s="20" t="s">
        <v>6718</v>
      </c>
      <c r="J101" s="20" t="s">
        <v>6719</v>
      </c>
      <c r="K101" s="20" t="s">
        <v>791</v>
      </c>
      <c r="L101" s="20" t="s">
        <v>1913</v>
      </c>
      <c r="M101" s="32">
        <v>9</v>
      </c>
      <c r="N101" s="22">
        <v>6</v>
      </c>
      <c r="O101" s="23">
        <v>2</v>
      </c>
      <c r="P101" s="24">
        <v>9856.5</v>
      </c>
      <c r="Q101" s="25">
        <v>1685.8293650793648</v>
      </c>
      <c r="U101" s="18" t="str">
        <f t="shared" si="7"/>
        <v>二勝</v>
      </c>
      <c r="V101" s="12" t="s">
        <v>9680</v>
      </c>
      <c r="W101" s="12" t="s">
        <v>9552</v>
      </c>
      <c r="X101" s="12" t="str">
        <f>IF(OR(C101="櫃間牧場",C101="特捜フジ"),"hit",IF(OR(C101="土井牧場",C101="土井ムギムギ牧場",C101="むぎむぎ",C101="むぎ"),"doi",IF(OR(C101="阪神",C101="タイガースファーム"),"han",IF(OR(C101="健康牧場",C101="ＯＫ牧場"),"oke",VLOOKUP(C101,[1]Owner!$A:$B,2,FALSE)))))</f>
        <v>tkh</v>
      </c>
    </row>
    <row r="102" spans="1:24" ht="11.15" customHeight="1" x14ac:dyDescent="0.65">
      <c r="A102" s="19" t="str">
        <f t="shared" si="6"/>
        <v>0203特捜01</v>
      </c>
      <c r="B102" s="10" t="s">
        <v>1480</v>
      </c>
      <c r="C102" s="20" t="s">
        <v>1376</v>
      </c>
      <c r="D102" s="31">
        <v>1</v>
      </c>
      <c r="E102" s="20" t="s">
        <v>1620</v>
      </c>
      <c r="F102" s="10" t="s">
        <v>14</v>
      </c>
      <c r="G102" s="10" t="s">
        <v>15</v>
      </c>
      <c r="H102" s="20" t="s">
        <v>169</v>
      </c>
      <c r="I102" s="20" t="s">
        <v>38</v>
      </c>
      <c r="J102" s="20" t="s">
        <v>1108</v>
      </c>
      <c r="K102" s="20" t="s">
        <v>795</v>
      </c>
      <c r="L102" s="20" t="s">
        <v>82</v>
      </c>
      <c r="N102" s="22">
        <v>8</v>
      </c>
      <c r="O102" s="23">
        <v>3</v>
      </c>
      <c r="P102" s="24">
        <v>9760</v>
      </c>
      <c r="Q102" s="25" t="str">
        <f t="shared" ref="Q102:Q109" si="9">IF(M102="","",IF(M102&lt;=0,P102/10,P102/M102))</f>
        <v/>
      </c>
      <c r="R102" s="12">
        <v>1</v>
      </c>
      <c r="S102" s="12">
        <v>0</v>
      </c>
      <c r="U102" s="18" t="str">
        <f t="shared" si="7"/>
        <v>重賞</v>
      </c>
      <c r="X102" s="12" t="str">
        <f>IF(OR(C102="櫃間牧場",C102="特捜フジ"),"hit",IF(OR(C102="土井牧場",C102="土井ムギムギ牧場",C102="むぎむぎ",C102="むぎ"),"doi",IF(OR(C102="阪神",C102="タイガースファーム"),"han",IF(OR(C102="健康牧場",C102="ＯＫ牧場"),"oke",VLOOKUP(C102,[1]Owner!$A:$B,2,FALSE)))))</f>
        <v>hit</v>
      </c>
    </row>
    <row r="103" spans="1:24" ht="11.15" customHeight="1" x14ac:dyDescent="0.65">
      <c r="A103" s="19" t="str">
        <f t="shared" si="6"/>
        <v>1415永之04</v>
      </c>
      <c r="B103" s="10" t="s">
        <v>5140</v>
      </c>
      <c r="C103" s="28" t="s">
        <v>5135</v>
      </c>
      <c r="D103" s="29">
        <v>4</v>
      </c>
      <c r="E103" s="20" t="s">
        <v>5206</v>
      </c>
      <c r="F103" s="10" t="s">
        <v>29</v>
      </c>
      <c r="G103" s="10" t="s">
        <v>5335</v>
      </c>
      <c r="H103" s="20" t="s">
        <v>5337</v>
      </c>
      <c r="I103" s="20" t="s">
        <v>2231</v>
      </c>
      <c r="J103" s="20" t="s">
        <v>4270</v>
      </c>
      <c r="K103" s="20" t="s">
        <v>2378</v>
      </c>
      <c r="L103" s="20" t="s">
        <v>1913</v>
      </c>
      <c r="M103" s="21">
        <v>100</v>
      </c>
      <c r="N103" s="22">
        <v>5</v>
      </c>
      <c r="O103" s="23">
        <v>2</v>
      </c>
      <c r="P103" s="24">
        <v>9711.2000000000007</v>
      </c>
      <c r="Q103" s="25">
        <f t="shared" si="9"/>
        <v>97.112000000000009</v>
      </c>
      <c r="R103" s="12">
        <v>0</v>
      </c>
      <c r="S103" s="12">
        <v>0</v>
      </c>
      <c r="U103" s="18" t="str">
        <f t="shared" si="7"/>
        <v>二勝</v>
      </c>
      <c r="X103" s="12" t="str">
        <f>IF(OR(C103="櫃間牧場",C103="特捜フジ"),"hit",IF(OR(C103="土井牧場",C103="土井ムギムギ牧場",C103="むぎむぎ",C103="むぎ"),"doi",IF(OR(C103="阪神",C103="タイガースファーム"),"han",IF(OR(C103="健康牧場",C103="ＯＫ牧場"),"oke",VLOOKUP(C103,[1]Owner!$A:$B,2,FALSE)))))</f>
        <v>yhi</v>
      </c>
    </row>
    <row r="104" spans="1:24" ht="11.15" customHeight="1" x14ac:dyDescent="0.65">
      <c r="A104" s="19" t="str">
        <f t="shared" si="6"/>
        <v>0001心平01</v>
      </c>
      <c r="B104" s="10" t="s">
        <v>963</v>
      </c>
      <c r="C104" s="20" t="s">
        <v>186</v>
      </c>
      <c r="D104" s="31">
        <v>1</v>
      </c>
      <c r="E104" s="20" t="s">
        <v>1054</v>
      </c>
      <c r="F104" s="10" t="s">
        <v>14</v>
      </c>
      <c r="G104" s="10" t="s">
        <v>15</v>
      </c>
      <c r="H104" s="20" t="s">
        <v>606</v>
      </c>
      <c r="I104" s="20" t="s">
        <v>38</v>
      </c>
      <c r="J104" s="20" t="s">
        <v>222</v>
      </c>
      <c r="N104" s="22">
        <v>7</v>
      </c>
      <c r="O104" s="23">
        <v>2</v>
      </c>
      <c r="P104" s="24">
        <v>9700</v>
      </c>
      <c r="Q104" s="25" t="str">
        <f t="shared" si="9"/>
        <v/>
      </c>
      <c r="R104" s="12">
        <v>1</v>
      </c>
      <c r="S104" s="12">
        <v>0</v>
      </c>
      <c r="U104" s="18" t="str">
        <f t="shared" si="7"/>
        <v>重賞</v>
      </c>
      <c r="X104" s="12" t="str">
        <f>IF(OR(C104="櫃間牧場",C104="特捜フジ"),"hit",IF(OR(C104="土井牧場",C104="土井ムギムギ牧場",C104="むぎむぎ",C104="むぎ"),"doi",IF(OR(C104="阪神",C104="タイガースファーム"),"han",IF(OR(C104="健康牧場",C104="ＯＫ牧場"),"oke",VLOOKUP(C104,[1]Owner!$A:$B,2,FALSE)))))</f>
        <v>hsi</v>
      </c>
    </row>
    <row r="105" spans="1:24" ht="11.15" customHeight="1" x14ac:dyDescent="0.65">
      <c r="A105" s="19" t="str">
        <f t="shared" si="6"/>
        <v>9899岡田03</v>
      </c>
      <c r="B105" s="10" t="s">
        <v>377</v>
      </c>
      <c r="C105" s="20" t="s">
        <v>125</v>
      </c>
      <c r="D105" s="31">
        <v>3</v>
      </c>
      <c r="E105" s="20" t="s">
        <v>441</v>
      </c>
      <c r="F105" s="10" t="s">
        <v>29</v>
      </c>
      <c r="G105" s="10" t="s">
        <v>15</v>
      </c>
      <c r="H105" s="20" t="s">
        <v>133</v>
      </c>
      <c r="I105" s="20" t="s">
        <v>225</v>
      </c>
      <c r="J105" s="20" t="s">
        <v>442</v>
      </c>
      <c r="K105" s="20" t="s">
        <v>443</v>
      </c>
      <c r="L105" s="20" t="s">
        <v>444</v>
      </c>
      <c r="N105" s="22">
        <v>8</v>
      </c>
      <c r="O105" s="23">
        <v>3</v>
      </c>
      <c r="P105" s="24">
        <v>9600</v>
      </c>
      <c r="Q105" s="25" t="str">
        <f t="shared" si="9"/>
        <v/>
      </c>
      <c r="R105" s="12">
        <v>0</v>
      </c>
      <c r="S105" s="12">
        <v>0</v>
      </c>
      <c r="U105" s="18" t="str">
        <f t="shared" si="7"/>
        <v>二勝</v>
      </c>
      <c r="X105" s="12" t="str">
        <f>IF(OR(C105="櫃間牧場",C105="特捜フジ"),"hit",IF(OR(C105="土井牧場",C105="土井ムギムギ牧場",C105="むぎむぎ",C105="むぎ"),"doi",IF(OR(C105="阪神",C105="タイガースファーム"),"han",IF(OR(C105="健康牧場",C105="ＯＫ牧場"),"oke",VLOOKUP(C105,[1]Owner!$A:$B,2,FALSE)))))</f>
        <v>oka</v>
      </c>
    </row>
    <row r="106" spans="1:24" ht="11.15" customHeight="1" x14ac:dyDescent="0.65">
      <c r="A106" s="19" t="str">
        <f t="shared" si="6"/>
        <v>0203福石07</v>
      </c>
      <c r="B106" s="10" t="s">
        <v>1480</v>
      </c>
      <c r="C106" s="20" t="s">
        <v>913</v>
      </c>
      <c r="D106" s="31">
        <v>7</v>
      </c>
      <c r="E106" s="20" t="s">
        <v>1700</v>
      </c>
      <c r="F106" s="10" t="s">
        <v>14</v>
      </c>
      <c r="G106" s="10" t="s">
        <v>510</v>
      </c>
      <c r="H106" s="20" t="s">
        <v>1701</v>
      </c>
      <c r="I106" s="20" t="s">
        <v>1702</v>
      </c>
      <c r="J106" s="20" t="s">
        <v>1703</v>
      </c>
      <c r="K106" s="20" t="s">
        <v>297</v>
      </c>
      <c r="L106" s="20" t="s">
        <v>1704</v>
      </c>
      <c r="N106" s="22">
        <v>12</v>
      </c>
      <c r="O106" s="23">
        <v>3</v>
      </c>
      <c r="P106" s="24">
        <v>9510</v>
      </c>
      <c r="Q106" s="25" t="str">
        <f t="shared" si="9"/>
        <v/>
      </c>
      <c r="R106" s="12">
        <v>0</v>
      </c>
      <c r="S106" s="12">
        <v>0</v>
      </c>
      <c r="U106" s="18" t="str">
        <f t="shared" si="7"/>
        <v>二勝</v>
      </c>
      <c r="X106" s="12" t="str">
        <f>IF(OR(C106="櫃間牧場",C106="特捜フジ"),"hit",IF(OR(C106="土井牧場",C106="土井ムギムギ牧場",C106="むぎむぎ",C106="むぎ"),"doi",IF(OR(C106="阪神",C106="タイガースファーム"),"han",IF(OR(C106="健康牧場",C106="ＯＫ牧場"),"oke",VLOOKUP(C106,[1]Owner!$A:$B,2,FALSE)))))</f>
        <v>fuk</v>
      </c>
    </row>
    <row r="107" spans="1:24" ht="11.15" customHeight="1" x14ac:dyDescent="0.65">
      <c r="A107" s="19" t="str">
        <f t="shared" si="6"/>
        <v>0405大類10</v>
      </c>
      <c r="B107" s="10" t="s">
        <v>1951</v>
      </c>
      <c r="C107" s="20" t="s">
        <v>91</v>
      </c>
      <c r="D107" s="31">
        <v>10</v>
      </c>
      <c r="E107" s="20" t="s">
        <v>2043</v>
      </c>
      <c r="F107" s="10" t="s">
        <v>29</v>
      </c>
      <c r="G107" s="10" t="s">
        <v>520</v>
      </c>
      <c r="H107" s="20" t="s">
        <v>600</v>
      </c>
      <c r="I107" s="20" t="s">
        <v>38</v>
      </c>
      <c r="J107" s="20" t="s">
        <v>1851</v>
      </c>
      <c r="K107" s="20" t="s">
        <v>1989</v>
      </c>
      <c r="L107" s="20" t="s">
        <v>515</v>
      </c>
      <c r="M107" s="21">
        <v>70</v>
      </c>
      <c r="N107" s="22">
        <v>6</v>
      </c>
      <c r="O107" s="23">
        <v>2</v>
      </c>
      <c r="P107" s="24">
        <v>9500</v>
      </c>
      <c r="Q107" s="25">
        <f t="shared" si="9"/>
        <v>135.71428571428572</v>
      </c>
      <c r="R107" s="12">
        <v>0</v>
      </c>
      <c r="S107" s="12">
        <v>0</v>
      </c>
      <c r="U107" s="18" t="str">
        <f t="shared" si="7"/>
        <v>二勝</v>
      </c>
      <c r="X107" s="12" t="str">
        <f>IF(OR(C107="櫃間牧場",C107="特捜フジ"),"hit",IF(OR(C107="土井牧場",C107="土井ムギムギ牧場",C107="むぎむぎ",C107="むぎ"),"doi",IF(OR(C107="阪神",C107="タイガースファーム"),"han",IF(OR(C107="健康牧場",C107="ＯＫ牧場"),"oke",VLOOKUP(C107,[1]Owner!$A:$B,2,FALSE)))))</f>
        <v>oru</v>
      </c>
    </row>
    <row r="108" spans="1:24" ht="11.15" customHeight="1" x14ac:dyDescent="0.65">
      <c r="A108" s="19" t="str">
        <f t="shared" si="6"/>
        <v>0607西原10</v>
      </c>
      <c r="B108" s="10" t="s">
        <v>2579</v>
      </c>
      <c r="C108" s="20" t="s">
        <v>2673</v>
      </c>
      <c r="D108" s="11">
        <v>10</v>
      </c>
      <c r="E108" s="20" t="s">
        <v>2691</v>
      </c>
      <c r="F108" s="10" t="s">
        <v>14</v>
      </c>
      <c r="G108" s="10" t="s">
        <v>520</v>
      </c>
      <c r="H108" s="21" t="s">
        <v>2035</v>
      </c>
      <c r="I108" s="20" t="s">
        <v>1832</v>
      </c>
      <c r="J108" s="20" t="s">
        <v>2692</v>
      </c>
      <c r="K108" s="20" t="s">
        <v>2693</v>
      </c>
      <c r="L108" s="20" t="s">
        <v>515</v>
      </c>
      <c r="M108" s="21">
        <v>10</v>
      </c>
      <c r="N108" s="22">
        <v>6</v>
      </c>
      <c r="O108" s="23">
        <v>4</v>
      </c>
      <c r="P108" s="24">
        <v>9500</v>
      </c>
      <c r="Q108" s="25">
        <f t="shared" si="9"/>
        <v>950</v>
      </c>
      <c r="R108" s="12">
        <v>1</v>
      </c>
      <c r="S108" s="12">
        <v>0</v>
      </c>
      <c r="U108" s="18" t="str">
        <f t="shared" si="7"/>
        <v>重賞</v>
      </c>
      <c r="X108" s="12" t="str">
        <f>IF(OR(C108="櫃間牧場",C108="特捜フジ"),"hit",IF(OR(C108="土井牧場",C108="土井ムギムギ牧場",C108="むぎむぎ",C108="むぎ"),"doi",IF(OR(C108="阪神",C108="タイガースファーム"),"han",IF(OR(C108="健康牧場",C108="ＯＫ牧場"),"oke",VLOOKUP(C108,[1]Owner!$A:$B,2,FALSE)))))</f>
        <v>nis</v>
      </c>
    </row>
    <row r="109" spans="1:24" ht="11.15" customHeight="1" x14ac:dyDescent="0.65">
      <c r="A109" s="19" t="str">
        <f t="shared" si="6"/>
        <v>0405心平10</v>
      </c>
      <c r="B109" s="10" t="s">
        <v>1951</v>
      </c>
      <c r="C109" s="20" t="s">
        <v>186</v>
      </c>
      <c r="D109" s="31">
        <v>10</v>
      </c>
      <c r="E109" s="20" t="s">
        <v>2109</v>
      </c>
      <c r="F109" s="10" t="s">
        <v>14</v>
      </c>
      <c r="G109" s="10" t="s">
        <v>520</v>
      </c>
      <c r="H109" s="20" t="s">
        <v>995</v>
      </c>
      <c r="I109" s="20" t="s">
        <v>38</v>
      </c>
      <c r="J109" s="20" t="s">
        <v>651</v>
      </c>
      <c r="K109" s="20" t="s">
        <v>997</v>
      </c>
      <c r="L109" s="20" t="s">
        <v>2110</v>
      </c>
      <c r="M109" s="21">
        <v>90</v>
      </c>
      <c r="N109" s="22">
        <v>6</v>
      </c>
      <c r="O109" s="23">
        <v>3</v>
      </c>
      <c r="P109" s="24">
        <v>9380</v>
      </c>
      <c r="Q109" s="25">
        <f t="shared" si="9"/>
        <v>104.22222222222223</v>
      </c>
      <c r="R109" s="12">
        <v>1</v>
      </c>
      <c r="S109" s="12">
        <v>0</v>
      </c>
      <c r="U109" s="18" t="str">
        <f t="shared" si="7"/>
        <v>重賞</v>
      </c>
      <c r="X109" s="12" t="str">
        <f>IF(OR(C109="櫃間牧場",C109="特捜フジ"),"hit",IF(OR(C109="土井牧場",C109="土井ムギムギ牧場",C109="むぎむぎ",C109="むぎ"),"doi",IF(OR(C109="阪神",C109="タイガースファーム"),"han",IF(OR(C109="健康牧場",C109="ＯＫ牧場"),"oke",VLOOKUP(C109,[1]Owner!$A:$B,2,FALSE)))))</f>
        <v>hsi</v>
      </c>
    </row>
    <row r="110" spans="1:24" ht="11.15" customHeight="1" x14ac:dyDescent="0.65">
      <c r="A110" s="19" t="str">
        <f t="shared" si="6"/>
        <v>1920阪神02</v>
      </c>
      <c r="B110" s="10" t="s">
        <v>7651</v>
      </c>
      <c r="C110" s="20" t="s">
        <v>4398</v>
      </c>
      <c r="D110" s="11">
        <v>2</v>
      </c>
      <c r="E110" s="20" t="s">
        <v>7740</v>
      </c>
      <c r="F110" s="10" t="s">
        <v>4766</v>
      </c>
      <c r="G110" s="10" t="s">
        <v>4767</v>
      </c>
      <c r="H110" s="20" t="s">
        <v>7888</v>
      </c>
      <c r="I110" s="20" t="s">
        <v>4547</v>
      </c>
      <c r="J110" s="20" t="s">
        <v>5742</v>
      </c>
      <c r="K110" s="20" t="s">
        <v>4202</v>
      </c>
      <c r="L110" s="20" t="s">
        <v>4202</v>
      </c>
      <c r="M110" s="32">
        <v>1</v>
      </c>
      <c r="N110" s="22">
        <v>7</v>
      </c>
      <c r="O110" s="23">
        <v>3</v>
      </c>
      <c r="P110" s="24">
        <v>9303.5</v>
      </c>
      <c r="Q110" s="25">
        <v>908.89230769230778</v>
      </c>
      <c r="R110" s="12">
        <v>2</v>
      </c>
      <c r="S110" s="12">
        <v>0</v>
      </c>
      <c r="T110" s="12">
        <v>0</v>
      </c>
      <c r="U110" s="18" t="str">
        <f t="shared" si="7"/>
        <v>重賞</v>
      </c>
      <c r="V110" s="12" t="s">
        <v>7987</v>
      </c>
      <c r="W110" s="12" t="s">
        <v>8118</v>
      </c>
      <c r="X110" s="12" t="str">
        <f>IF(OR(C110="櫃間牧場",C110="特捜フジ"),"hit",IF(OR(C110="土井牧場",C110="土井ムギムギ牧場",C110="むぎむぎ",C110="むぎ"),"doi",IF(OR(C110="阪神",C110="タイガースファーム"),"han",IF(OR(C110="健康牧場",C110="ＯＫ牧場"),"oke",VLOOKUP(C110,[1]Owner!$A:$B,2,FALSE)))))</f>
        <v>han</v>
      </c>
    </row>
    <row r="111" spans="1:24" ht="11.15" customHeight="1" x14ac:dyDescent="0.65">
      <c r="A111" s="19" t="str">
        <f t="shared" si="6"/>
        <v>0203特捜10</v>
      </c>
      <c r="B111" s="10" t="s">
        <v>1480</v>
      </c>
      <c r="C111" s="20" t="s">
        <v>1376</v>
      </c>
      <c r="D111" s="31">
        <v>10</v>
      </c>
      <c r="E111" s="20" t="s">
        <v>1637</v>
      </c>
      <c r="F111" s="10" t="s">
        <v>29</v>
      </c>
      <c r="G111" s="10" t="s">
        <v>520</v>
      </c>
      <c r="H111" s="20" t="s">
        <v>1638</v>
      </c>
      <c r="I111" s="20" t="s">
        <v>1378</v>
      </c>
      <c r="J111" s="20" t="s">
        <v>1639</v>
      </c>
      <c r="K111" s="20" t="s">
        <v>1640</v>
      </c>
      <c r="L111" s="20" t="s">
        <v>1641</v>
      </c>
      <c r="N111" s="22">
        <v>13</v>
      </c>
      <c r="O111" s="23">
        <v>2</v>
      </c>
      <c r="P111" s="24">
        <v>9250</v>
      </c>
      <c r="Q111" s="25" t="str">
        <f t="shared" ref="Q111:Q123" si="10">IF(M111="","",IF(M111&lt;=0,P111/10,P111/M111))</f>
        <v/>
      </c>
      <c r="R111" s="12">
        <v>1</v>
      </c>
      <c r="S111" s="12">
        <v>0</v>
      </c>
      <c r="U111" s="18" t="str">
        <f t="shared" si="7"/>
        <v>重賞</v>
      </c>
      <c r="X111" s="12" t="str">
        <f>IF(OR(C111="櫃間牧場",C111="特捜フジ"),"hit",IF(OR(C111="土井牧場",C111="土井ムギムギ牧場",C111="むぎむぎ",C111="むぎ"),"doi",IF(OR(C111="阪神",C111="タイガースファーム"),"han",IF(OR(C111="健康牧場",C111="ＯＫ牧場"),"oke",VLOOKUP(C111,[1]Owner!$A:$B,2,FALSE)))))</f>
        <v>hit</v>
      </c>
    </row>
    <row r="112" spans="1:24" ht="11.15" customHeight="1" x14ac:dyDescent="0.65">
      <c r="A112" s="19" t="str">
        <f t="shared" si="6"/>
        <v>0809心平07</v>
      </c>
      <c r="B112" s="10" t="s">
        <v>3162</v>
      </c>
      <c r="C112" s="20" t="s">
        <v>2649</v>
      </c>
      <c r="D112" s="11">
        <v>7</v>
      </c>
      <c r="E112" s="20" t="s">
        <v>3267</v>
      </c>
      <c r="F112" s="10" t="s">
        <v>14</v>
      </c>
      <c r="G112" s="10" t="s">
        <v>520</v>
      </c>
      <c r="H112" s="20" t="s">
        <v>2401</v>
      </c>
      <c r="I112" s="20" t="s">
        <v>2850</v>
      </c>
      <c r="J112" s="20" t="s">
        <v>2403</v>
      </c>
      <c r="K112" s="20" t="s">
        <v>791</v>
      </c>
      <c r="L112" s="20" t="s">
        <v>1913</v>
      </c>
      <c r="M112" s="21">
        <v>140</v>
      </c>
      <c r="N112" s="22">
        <v>6</v>
      </c>
      <c r="O112" s="23">
        <v>3</v>
      </c>
      <c r="P112" s="24">
        <v>9210</v>
      </c>
      <c r="Q112" s="25">
        <f t="shared" si="10"/>
        <v>65.785714285714292</v>
      </c>
      <c r="R112" s="12">
        <v>1</v>
      </c>
      <c r="S112" s="12">
        <v>0</v>
      </c>
      <c r="U112" s="18" t="str">
        <f t="shared" si="7"/>
        <v>重賞</v>
      </c>
      <c r="X112" s="12" t="str">
        <f>IF(OR(C112="櫃間牧場",C112="特捜フジ"),"hit",IF(OR(C112="土井牧場",C112="土井ムギムギ牧場",C112="むぎむぎ",C112="むぎ"),"doi",IF(OR(C112="阪神",C112="タイガースファーム"),"han",IF(OR(C112="健康牧場",C112="ＯＫ牧場"),"oke",VLOOKUP(C112,[1]Owner!$A:$B,2,FALSE)))))</f>
        <v>hsi</v>
      </c>
    </row>
    <row r="113" spans="1:24" ht="11.15" customHeight="1" x14ac:dyDescent="0.65">
      <c r="A113" s="19" t="str">
        <f t="shared" si="6"/>
        <v>0405特捜10</v>
      </c>
      <c r="B113" s="10" t="s">
        <v>1951</v>
      </c>
      <c r="C113" s="20" t="s">
        <v>1376</v>
      </c>
      <c r="D113" s="31">
        <v>10</v>
      </c>
      <c r="E113" s="20" t="s">
        <v>2150</v>
      </c>
      <c r="F113" s="10" t="s">
        <v>14</v>
      </c>
      <c r="G113" s="10" t="s">
        <v>520</v>
      </c>
      <c r="H113" s="20" t="s">
        <v>842</v>
      </c>
      <c r="I113" s="20" t="s">
        <v>2129</v>
      </c>
      <c r="J113" s="20" t="s">
        <v>1866</v>
      </c>
      <c r="K113" s="20" t="s">
        <v>1261</v>
      </c>
      <c r="L113" s="20" t="s">
        <v>2151</v>
      </c>
      <c r="M113" s="21">
        <v>0</v>
      </c>
      <c r="N113" s="22">
        <v>8</v>
      </c>
      <c r="O113" s="23">
        <v>2</v>
      </c>
      <c r="P113" s="24">
        <v>9170</v>
      </c>
      <c r="Q113" s="25">
        <f t="shared" si="10"/>
        <v>917</v>
      </c>
      <c r="R113" s="12">
        <v>0</v>
      </c>
      <c r="S113" s="12">
        <v>0</v>
      </c>
      <c r="U113" s="18" t="str">
        <f t="shared" si="7"/>
        <v>二勝</v>
      </c>
      <c r="X113" s="12" t="str">
        <f>IF(OR(C113="櫃間牧場",C113="特捜フジ"),"hit",IF(OR(C113="土井牧場",C113="土井ムギムギ牧場",C113="むぎむぎ",C113="むぎ"),"doi",IF(OR(C113="阪神",C113="タイガースファーム"),"han",IF(OR(C113="健康牧場",C113="ＯＫ牧場"),"oke",VLOOKUP(C113,[1]Owner!$A:$B,2,FALSE)))))</f>
        <v>hit</v>
      </c>
    </row>
    <row r="114" spans="1:24" ht="11.15" customHeight="1" x14ac:dyDescent="0.65">
      <c r="A114" s="19" t="str">
        <f t="shared" si="6"/>
        <v>1011福石10</v>
      </c>
      <c r="B114" s="10" t="s">
        <v>3649</v>
      </c>
      <c r="C114" s="20" t="s">
        <v>913</v>
      </c>
      <c r="D114" s="11">
        <v>10</v>
      </c>
      <c r="E114" s="20" t="s">
        <v>3796</v>
      </c>
      <c r="F114" s="10" t="s">
        <v>14</v>
      </c>
      <c r="G114" s="10" t="s">
        <v>520</v>
      </c>
      <c r="H114" s="20" t="s">
        <v>2429</v>
      </c>
      <c r="I114" s="20" t="s">
        <v>2906</v>
      </c>
      <c r="J114" s="20" t="s">
        <v>3797</v>
      </c>
      <c r="K114" s="20" t="s">
        <v>2747</v>
      </c>
      <c r="L114" s="20" t="s">
        <v>3798</v>
      </c>
      <c r="M114" s="21">
        <v>20</v>
      </c>
      <c r="N114" s="22">
        <v>10</v>
      </c>
      <c r="O114" s="23">
        <v>3</v>
      </c>
      <c r="P114" s="24">
        <v>9145.6</v>
      </c>
      <c r="Q114" s="25">
        <f t="shared" si="10"/>
        <v>457.28000000000003</v>
      </c>
      <c r="R114" s="12">
        <v>1</v>
      </c>
      <c r="S114" s="12">
        <v>0</v>
      </c>
      <c r="U114" s="18" t="str">
        <f t="shared" si="7"/>
        <v>重賞</v>
      </c>
      <c r="X114" s="12" t="str">
        <f>IF(OR(C114="櫃間牧場",C114="特捜フジ"),"hit",IF(OR(C114="土井牧場",C114="土井ムギムギ牧場",C114="むぎむぎ",C114="むぎ"),"doi",IF(OR(C114="阪神",C114="タイガースファーム"),"han",IF(OR(C114="健康牧場",C114="ＯＫ牧場"),"oke",VLOOKUP(C114,[1]Owner!$A:$B,2,FALSE)))))</f>
        <v>fuk</v>
      </c>
    </row>
    <row r="115" spans="1:24" ht="11.15" customHeight="1" x14ac:dyDescent="0.65">
      <c r="A115" s="19" t="str">
        <f t="shared" si="6"/>
        <v>0203戸田01</v>
      </c>
      <c r="B115" s="10" t="s">
        <v>1480</v>
      </c>
      <c r="C115" s="20" t="s">
        <v>320</v>
      </c>
      <c r="D115" s="31">
        <v>1</v>
      </c>
      <c r="E115" s="20" t="s">
        <v>1642</v>
      </c>
      <c r="F115" s="10" t="s">
        <v>14</v>
      </c>
      <c r="G115" s="10" t="s">
        <v>15</v>
      </c>
      <c r="H115" s="20" t="s">
        <v>394</v>
      </c>
      <c r="I115" s="20" t="s">
        <v>26</v>
      </c>
      <c r="J115" s="20" t="s">
        <v>1643</v>
      </c>
      <c r="K115" s="20" t="s">
        <v>1644</v>
      </c>
      <c r="L115" s="20" t="s">
        <v>1645</v>
      </c>
      <c r="N115" s="22">
        <v>11</v>
      </c>
      <c r="O115" s="23">
        <v>3</v>
      </c>
      <c r="P115" s="24">
        <v>9020</v>
      </c>
      <c r="Q115" s="25" t="str">
        <f t="shared" si="10"/>
        <v/>
      </c>
      <c r="R115" s="12">
        <v>1</v>
      </c>
      <c r="S115" s="12">
        <v>0</v>
      </c>
      <c r="U115" s="18" t="str">
        <f t="shared" si="7"/>
        <v>重賞</v>
      </c>
      <c r="X115" s="12" t="str">
        <f>IF(OR(C115="櫃間牧場",C115="特捜フジ"),"hit",IF(OR(C115="土井牧場",C115="土井ムギムギ牧場",C115="むぎむぎ",C115="むぎ"),"doi",IF(OR(C115="阪神",C115="タイガースファーム"),"han",IF(OR(C115="健康牧場",C115="ＯＫ牧場"),"oke",VLOOKUP(C115,[1]Owner!$A:$B,2,FALSE)))))</f>
        <v>tod</v>
      </c>
    </row>
    <row r="116" spans="1:24" ht="11.15" customHeight="1" x14ac:dyDescent="0.65">
      <c r="A116" s="19" t="str">
        <f t="shared" si="6"/>
        <v>0405伸吾06</v>
      </c>
      <c r="B116" s="10" t="s">
        <v>1951</v>
      </c>
      <c r="C116" s="20" t="s">
        <v>768</v>
      </c>
      <c r="D116" s="31">
        <v>6</v>
      </c>
      <c r="E116" s="20" t="s">
        <v>2070</v>
      </c>
      <c r="F116" s="10" t="s">
        <v>29</v>
      </c>
      <c r="G116" s="10" t="s">
        <v>520</v>
      </c>
      <c r="H116" s="20" t="s">
        <v>1321</v>
      </c>
      <c r="I116" s="20" t="s">
        <v>1995</v>
      </c>
      <c r="J116" s="20" t="s">
        <v>2071</v>
      </c>
      <c r="K116" s="20" t="s">
        <v>2042</v>
      </c>
      <c r="L116" s="20" t="s">
        <v>82</v>
      </c>
      <c r="M116" s="21">
        <v>20</v>
      </c>
      <c r="N116" s="22">
        <v>9</v>
      </c>
      <c r="O116" s="23">
        <v>3</v>
      </c>
      <c r="P116" s="24">
        <v>8980</v>
      </c>
      <c r="Q116" s="25">
        <f t="shared" si="10"/>
        <v>449</v>
      </c>
      <c r="R116" s="12">
        <v>1</v>
      </c>
      <c r="S116" s="12">
        <v>0</v>
      </c>
      <c r="U116" s="18" t="str">
        <f t="shared" si="7"/>
        <v>重賞</v>
      </c>
      <c r="X116" s="12" t="str">
        <f>IF(OR(C116="櫃間牧場",C116="特捜フジ"),"hit",IF(OR(C116="土井牧場",C116="土井ムギムギ牧場",C116="むぎむぎ",C116="むぎ"),"doi",IF(OR(C116="阪神",C116="タイガースファーム"),"han",IF(OR(C116="健康牧場",C116="ＯＫ牧場"),"oke",VLOOKUP(C116,[1]Owner!$A:$B,2,FALSE)))))</f>
        <v>tsi</v>
      </c>
    </row>
    <row r="117" spans="1:24" ht="11.15" customHeight="1" x14ac:dyDescent="0.65">
      <c r="A117" s="19" t="str">
        <f t="shared" si="6"/>
        <v>0506福石10</v>
      </c>
      <c r="B117" s="10" t="s">
        <v>2274</v>
      </c>
      <c r="C117" s="20" t="s">
        <v>913</v>
      </c>
      <c r="D117" s="11">
        <v>10</v>
      </c>
      <c r="E117" s="20" t="s">
        <v>2554</v>
      </c>
      <c r="F117" s="10" t="s">
        <v>2279</v>
      </c>
      <c r="G117" s="10" t="s">
        <v>520</v>
      </c>
      <c r="H117" s="20" t="s">
        <v>2433</v>
      </c>
      <c r="I117" s="20" t="s">
        <v>38</v>
      </c>
      <c r="J117" s="20" t="s">
        <v>2257</v>
      </c>
      <c r="K117" s="20" t="s">
        <v>2277</v>
      </c>
      <c r="L117" s="20" t="s">
        <v>1913</v>
      </c>
      <c r="M117" s="21">
        <v>90</v>
      </c>
      <c r="N117" s="22">
        <v>8</v>
      </c>
      <c r="O117" s="23">
        <v>2</v>
      </c>
      <c r="P117" s="24">
        <v>8880</v>
      </c>
      <c r="Q117" s="25">
        <f t="shared" si="10"/>
        <v>98.666666666666671</v>
      </c>
      <c r="R117" s="12">
        <v>0</v>
      </c>
      <c r="S117" s="12">
        <v>0</v>
      </c>
      <c r="U117" s="18" t="str">
        <f t="shared" si="7"/>
        <v>二勝</v>
      </c>
      <c r="X117" s="12" t="str">
        <f>IF(OR(C117="櫃間牧場",C117="特捜フジ"),"hit",IF(OR(C117="土井牧場",C117="土井ムギムギ牧場",C117="むぎむぎ",C117="むぎ"),"doi",IF(OR(C117="阪神",C117="タイガースファーム"),"han",IF(OR(C117="健康牧場",C117="ＯＫ牧場"),"oke",VLOOKUP(C117,[1]Owner!$A:$B,2,FALSE)))))</f>
        <v>fuk</v>
      </c>
    </row>
    <row r="118" spans="1:24" ht="11.15" customHeight="1" x14ac:dyDescent="0.65">
      <c r="A118" s="19" t="str">
        <f t="shared" si="6"/>
        <v>1718西原08</v>
      </c>
      <c r="B118" s="10" t="s">
        <v>6476</v>
      </c>
      <c r="C118" s="20" t="s">
        <v>4370</v>
      </c>
      <c r="D118" s="11">
        <v>8</v>
      </c>
      <c r="E118" s="20" t="s">
        <v>6494</v>
      </c>
      <c r="F118" s="10" t="s">
        <v>5142</v>
      </c>
      <c r="G118" s="10" t="s">
        <v>5295</v>
      </c>
      <c r="H118" s="20" t="s">
        <v>6632</v>
      </c>
      <c r="I118" s="20" t="s">
        <v>6717</v>
      </c>
      <c r="J118" s="20" t="s">
        <v>3010</v>
      </c>
      <c r="K118" s="20" t="s">
        <v>4202</v>
      </c>
      <c r="L118" s="20" t="s">
        <v>5825</v>
      </c>
      <c r="M118" s="21">
        <v>50</v>
      </c>
      <c r="N118" s="22">
        <v>6</v>
      </c>
      <c r="O118" s="23">
        <v>2</v>
      </c>
      <c r="P118" s="24">
        <v>8776.7999999999993</v>
      </c>
      <c r="Q118" s="25">
        <f t="shared" si="10"/>
        <v>175.53599999999997</v>
      </c>
      <c r="R118" s="12">
        <v>1</v>
      </c>
      <c r="S118" s="12">
        <v>0</v>
      </c>
      <c r="U118" s="18" t="str">
        <f t="shared" si="7"/>
        <v>重賞</v>
      </c>
      <c r="V118" s="12" t="s">
        <v>6934</v>
      </c>
      <c r="W118" s="26" t="s">
        <v>7063</v>
      </c>
      <c r="X118" s="12" t="str">
        <f>IF(OR(C118="櫃間牧場",C118="特捜フジ"),"hit",IF(OR(C118="土井牧場",C118="土井ムギムギ牧場",C118="むぎむぎ",C118="むぎ"),"doi",IF(OR(C118="阪神",C118="タイガースファーム"),"han",IF(OR(C118="健康牧場",C118="ＯＫ牧場"),"oke",VLOOKUP(C118,[1]Owner!$A:$B,2,FALSE)))))</f>
        <v>nis</v>
      </c>
    </row>
    <row r="119" spans="1:24" ht="11.15" customHeight="1" x14ac:dyDescent="0.65">
      <c r="A119" s="19" t="str">
        <f t="shared" si="6"/>
        <v>0102大類03</v>
      </c>
      <c r="B119" s="10" t="s">
        <v>1206</v>
      </c>
      <c r="C119" s="20" t="s">
        <v>91</v>
      </c>
      <c r="D119" s="31">
        <v>3</v>
      </c>
      <c r="E119" s="20" t="s">
        <v>1260</v>
      </c>
      <c r="F119" s="10" t="s">
        <v>14</v>
      </c>
      <c r="G119" s="10" t="s">
        <v>15</v>
      </c>
      <c r="H119" s="20" t="s">
        <v>715</v>
      </c>
      <c r="I119" s="20" t="s">
        <v>774</v>
      </c>
      <c r="J119" s="20" t="s">
        <v>843</v>
      </c>
      <c r="K119" s="20" t="s">
        <v>1261</v>
      </c>
      <c r="L119" s="20" t="s">
        <v>82</v>
      </c>
      <c r="N119" s="22">
        <v>6</v>
      </c>
      <c r="O119" s="23">
        <v>3</v>
      </c>
      <c r="P119" s="24">
        <v>8680</v>
      </c>
      <c r="Q119" s="25" t="str">
        <f t="shared" si="10"/>
        <v/>
      </c>
      <c r="R119" s="12">
        <v>0</v>
      </c>
      <c r="S119" s="12">
        <v>1</v>
      </c>
      <c r="U119" s="18" t="str">
        <f t="shared" si="7"/>
        <v>G1</v>
      </c>
      <c r="X119" s="12" t="str">
        <f>IF(OR(C119="櫃間牧場",C119="特捜フジ"),"hit",IF(OR(C119="土井牧場",C119="土井ムギムギ牧場",C119="むぎむぎ",C119="むぎ"),"doi",IF(OR(C119="阪神",C119="タイガースファーム"),"han",IF(OR(C119="健康牧場",C119="ＯＫ牧場"),"oke",VLOOKUP(C119,[1]Owner!$A:$B,2,FALSE)))))</f>
        <v>oru</v>
      </c>
    </row>
    <row r="120" spans="1:24" ht="11.15" customHeight="1" x14ac:dyDescent="0.65">
      <c r="A120" s="19" t="str">
        <f t="shared" si="6"/>
        <v>1617永之10</v>
      </c>
      <c r="B120" s="10" t="s">
        <v>5840</v>
      </c>
      <c r="C120" s="20" t="s">
        <v>5135</v>
      </c>
      <c r="D120" s="11">
        <v>10</v>
      </c>
      <c r="E120" s="20" t="s">
        <v>5915</v>
      </c>
      <c r="F120" s="10" t="s">
        <v>2818</v>
      </c>
      <c r="G120" s="10" t="s">
        <v>5996</v>
      </c>
      <c r="H120" s="20" t="s">
        <v>6072</v>
      </c>
      <c r="I120" s="20" t="s">
        <v>5708</v>
      </c>
      <c r="J120" s="20" t="s">
        <v>6073</v>
      </c>
      <c r="K120" s="20" t="s">
        <v>5803</v>
      </c>
      <c r="L120" s="20" t="s">
        <v>1913</v>
      </c>
      <c r="M120" s="21">
        <v>30</v>
      </c>
      <c r="N120" s="22">
        <v>6</v>
      </c>
      <c r="O120" s="23">
        <v>2</v>
      </c>
      <c r="P120" s="24">
        <v>8601.4</v>
      </c>
      <c r="Q120" s="25">
        <f t="shared" si="10"/>
        <v>286.71333333333331</v>
      </c>
      <c r="R120" s="12">
        <v>1</v>
      </c>
      <c r="S120" s="12">
        <v>0</v>
      </c>
      <c r="U120" s="18" t="str">
        <f t="shared" si="7"/>
        <v>重賞</v>
      </c>
      <c r="X120" s="12" t="str">
        <f>IF(OR(C120="櫃間牧場",C120="特捜フジ"),"hit",IF(OR(C120="土井牧場",C120="土井ムギムギ牧場",C120="むぎむぎ",C120="むぎ"),"doi",IF(OR(C120="阪神",C120="タイガースファーム"),"han",IF(OR(C120="健康牧場",C120="ＯＫ牧場"),"oke",VLOOKUP(C120,[1]Owner!$A:$B,2,FALSE)))))</f>
        <v>yhi</v>
      </c>
    </row>
    <row r="121" spans="1:24" ht="11.15" customHeight="1" x14ac:dyDescent="0.65">
      <c r="A121" s="19" t="str">
        <f t="shared" si="6"/>
        <v>1213播磨01</v>
      </c>
      <c r="B121" s="10" t="s">
        <v>4405</v>
      </c>
      <c r="C121" s="20" t="s">
        <v>4740</v>
      </c>
      <c r="D121" s="11">
        <v>1</v>
      </c>
      <c r="E121" s="20" t="s">
        <v>4693</v>
      </c>
      <c r="F121" s="10" t="s">
        <v>4407</v>
      </c>
      <c r="G121" s="10" t="s">
        <v>4421</v>
      </c>
      <c r="H121" s="20" t="s">
        <v>4436</v>
      </c>
      <c r="I121" s="20" t="s">
        <v>2231</v>
      </c>
      <c r="J121" s="20" t="s">
        <v>2100</v>
      </c>
      <c r="K121" s="20" t="s">
        <v>4500</v>
      </c>
      <c r="L121" s="20" t="s">
        <v>1913</v>
      </c>
      <c r="M121" s="21">
        <v>50</v>
      </c>
      <c r="N121" s="22">
        <v>5</v>
      </c>
      <c r="O121" s="23">
        <v>3</v>
      </c>
      <c r="P121" s="24">
        <v>8572.7999999999993</v>
      </c>
      <c r="Q121" s="25">
        <f t="shared" si="10"/>
        <v>171.45599999999999</v>
      </c>
      <c r="R121" s="12">
        <v>1</v>
      </c>
      <c r="S121" s="12">
        <v>0</v>
      </c>
      <c r="U121" s="18" t="str">
        <f t="shared" si="7"/>
        <v>重賞</v>
      </c>
      <c r="X121" s="12" t="str">
        <f>IF(OR(C121="櫃間牧場",C121="特捜フジ"),"hit",IF(OR(C121="土井牧場",C121="土井ムギムギ牧場",C121="むぎむぎ",C121="むぎ"),"doi",IF(OR(C121="阪神",C121="タイガースファーム"),"han",IF(OR(C121="健康牧場",C121="ＯＫ牧場"),"oke",VLOOKUP(C121,[1]Owner!$A:$B,2,FALSE)))))</f>
        <v>har</v>
      </c>
    </row>
    <row r="122" spans="1:24" ht="11.15" customHeight="1" x14ac:dyDescent="0.65">
      <c r="A122" s="19" t="str">
        <f t="shared" si="6"/>
        <v>0506大熊09</v>
      </c>
      <c r="B122" s="10" t="s">
        <v>2274</v>
      </c>
      <c r="C122" s="20" t="s">
        <v>1481</v>
      </c>
      <c r="D122" s="11">
        <v>9</v>
      </c>
      <c r="E122" s="20" t="s">
        <v>2308</v>
      </c>
      <c r="F122" s="10" t="s">
        <v>14</v>
      </c>
      <c r="G122" s="10" t="s">
        <v>510</v>
      </c>
      <c r="H122" s="20" t="s">
        <v>294</v>
      </c>
      <c r="I122" s="20" t="s">
        <v>2038</v>
      </c>
      <c r="J122" s="20" t="s">
        <v>2309</v>
      </c>
      <c r="K122" s="20" t="s">
        <v>1836</v>
      </c>
      <c r="L122" s="20" t="s">
        <v>2310</v>
      </c>
      <c r="M122" s="21">
        <v>10</v>
      </c>
      <c r="N122" s="22">
        <v>8</v>
      </c>
      <c r="O122" s="23">
        <v>3</v>
      </c>
      <c r="P122" s="24">
        <v>8480</v>
      </c>
      <c r="Q122" s="25">
        <f t="shared" si="10"/>
        <v>848</v>
      </c>
      <c r="R122" s="12">
        <v>1</v>
      </c>
      <c r="S122" s="12">
        <v>0</v>
      </c>
      <c r="U122" s="18" t="str">
        <f t="shared" si="7"/>
        <v>重賞</v>
      </c>
      <c r="X122" s="12" t="str">
        <f>IF(OR(C122="櫃間牧場",C122="特捜フジ"),"hit",IF(OR(C122="土井牧場",C122="土井ムギムギ牧場",C122="むぎむぎ",C122="むぎ"),"doi",IF(OR(C122="阪神",C122="タイガースファーム"),"han",IF(OR(C122="健康牧場",C122="ＯＫ牧場"),"oke",VLOOKUP(C122,[1]Owner!$A:$B,2,FALSE)))))</f>
        <v>oku</v>
      </c>
    </row>
    <row r="123" spans="1:24" ht="11.15" customHeight="1" x14ac:dyDescent="0.65">
      <c r="A123" s="19" t="str">
        <f t="shared" si="6"/>
        <v>1415光生03</v>
      </c>
      <c r="B123" s="10" t="s">
        <v>5140</v>
      </c>
      <c r="C123" s="28" t="s">
        <v>4755</v>
      </c>
      <c r="D123" s="29">
        <v>3</v>
      </c>
      <c r="E123" s="20" t="s">
        <v>5245</v>
      </c>
      <c r="F123" s="10" t="s">
        <v>5144</v>
      </c>
      <c r="G123" s="10" t="s">
        <v>5293</v>
      </c>
      <c r="H123" s="20" t="s">
        <v>5355</v>
      </c>
      <c r="I123" s="20" t="s">
        <v>2231</v>
      </c>
      <c r="J123" s="20" t="s">
        <v>5420</v>
      </c>
      <c r="K123" s="20" t="s">
        <v>5476</v>
      </c>
      <c r="L123" s="20" t="s">
        <v>5497</v>
      </c>
      <c r="M123" s="21">
        <v>50</v>
      </c>
      <c r="N123" s="22">
        <v>4</v>
      </c>
      <c r="O123" s="23">
        <v>3</v>
      </c>
      <c r="P123" s="24">
        <v>8417.5</v>
      </c>
      <c r="Q123" s="25">
        <f t="shared" si="10"/>
        <v>168.35</v>
      </c>
      <c r="R123" s="12">
        <v>0</v>
      </c>
      <c r="S123" s="12">
        <v>1</v>
      </c>
      <c r="U123" s="18" t="str">
        <f t="shared" si="7"/>
        <v>G1</v>
      </c>
      <c r="X123" s="12" t="str">
        <f>IF(OR(C123="櫃間牧場",C123="特捜フジ"),"hit",IF(OR(C123="土井牧場",C123="土井ムギムギ牧場",C123="むぎむぎ",C123="むぎ"),"doi",IF(OR(C123="阪神",C123="タイガースファーム"),"han",IF(OR(C123="健康牧場",C123="ＯＫ牧場"),"oke",VLOOKUP(C123,[1]Owner!$A:$B,2,FALSE)))))</f>
        <v>ymi</v>
      </c>
    </row>
    <row r="124" spans="1:24" ht="11.15" customHeight="1" x14ac:dyDescent="0.65">
      <c r="A124" s="19" t="str">
        <f t="shared" si="6"/>
        <v>2122播磨01</v>
      </c>
      <c r="B124" s="10" t="s">
        <v>8826</v>
      </c>
      <c r="C124" s="20" t="s">
        <v>8311</v>
      </c>
      <c r="D124" s="11">
        <v>1</v>
      </c>
      <c r="E124" s="20" t="s">
        <v>8766</v>
      </c>
      <c r="F124" s="10" t="s">
        <v>4478</v>
      </c>
      <c r="G124" s="10" t="s">
        <v>4408</v>
      </c>
      <c r="H124" s="20" t="s">
        <v>8863</v>
      </c>
      <c r="I124" s="20" t="s">
        <v>2231</v>
      </c>
      <c r="J124" s="20" t="s">
        <v>8913</v>
      </c>
      <c r="K124" s="20" t="s">
        <v>2378</v>
      </c>
      <c r="L124" s="20" t="s">
        <v>1913</v>
      </c>
      <c r="M124" s="32">
        <v>10</v>
      </c>
      <c r="N124" s="22">
        <v>6</v>
      </c>
      <c r="O124" s="23">
        <v>2</v>
      </c>
      <c r="P124" s="24">
        <v>8368.7999999999993</v>
      </c>
      <c r="Q124" s="25">
        <v>105.62523076923077</v>
      </c>
      <c r="R124" s="12">
        <v>0</v>
      </c>
      <c r="S124" s="12">
        <v>1</v>
      </c>
      <c r="U124" s="18" t="str">
        <f t="shared" si="7"/>
        <v>G1</v>
      </c>
      <c r="V124" s="12" t="s">
        <v>9012</v>
      </c>
      <c r="W124" s="34" t="s">
        <v>9190</v>
      </c>
      <c r="X124" s="12" t="str">
        <f>IF(OR(C124="櫃間牧場",C124="特捜フジ"),"hit",IF(OR(C124="土井牧場",C124="土井ムギムギ牧場",C124="むぎむぎ",C124="むぎ"),"doi",IF(OR(C124="阪神",C124="タイガースファーム"),"han",IF(OR(C124="健康牧場",C124="ＯＫ牧場"),"oke",VLOOKUP(C124,[1]Owner!$A:$B,2,FALSE)))))</f>
        <v>har</v>
      </c>
    </row>
    <row r="125" spans="1:24" ht="11.15" customHeight="1" x14ac:dyDescent="0.65">
      <c r="A125" s="19" t="str">
        <f t="shared" si="6"/>
        <v>0203伸吾06</v>
      </c>
      <c r="B125" s="10" t="s">
        <v>1480</v>
      </c>
      <c r="C125" s="20" t="s">
        <v>768</v>
      </c>
      <c r="D125" s="31">
        <v>6</v>
      </c>
      <c r="E125" s="20" t="s">
        <v>1549</v>
      </c>
      <c r="F125" s="10" t="s">
        <v>14</v>
      </c>
      <c r="G125" s="10" t="s">
        <v>520</v>
      </c>
      <c r="H125" s="20" t="s">
        <v>1550</v>
      </c>
      <c r="I125" s="20" t="s">
        <v>1044</v>
      </c>
      <c r="J125" s="20" t="s">
        <v>893</v>
      </c>
      <c r="K125" s="20" t="s">
        <v>846</v>
      </c>
      <c r="L125" s="20" t="s">
        <v>515</v>
      </c>
      <c r="N125" s="22">
        <v>6</v>
      </c>
      <c r="O125" s="23">
        <v>2</v>
      </c>
      <c r="P125" s="24">
        <v>8240</v>
      </c>
      <c r="Q125" s="25" t="str">
        <f t="shared" ref="Q125:Q131" si="11">IF(M125="","",IF(M125&lt;=0,P125/10,P125/M125))</f>
        <v/>
      </c>
      <c r="R125" s="12">
        <v>1</v>
      </c>
      <c r="S125" s="12">
        <v>0</v>
      </c>
      <c r="U125" s="18" t="str">
        <f t="shared" si="7"/>
        <v>重賞</v>
      </c>
      <c r="X125" s="12" t="str">
        <f>IF(OR(C125="櫃間牧場",C125="特捜フジ"),"hit",IF(OR(C125="土井牧場",C125="土井ムギムギ牧場",C125="むぎむぎ",C125="むぎ"),"doi",IF(OR(C125="阪神",C125="タイガースファーム"),"han",IF(OR(C125="健康牧場",C125="ＯＫ牧場"),"oke",VLOOKUP(C125,[1]Owner!$A:$B,2,FALSE)))))</f>
        <v>tsi</v>
      </c>
    </row>
    <row r="126" spans="1:24" ht="11.15" customHeight="1" x14ac:dyDescent="0.65">
      <c r="A126" s="19" t="str">
        <f t="shared" si="6"/>
        <v>1415光生05</v>
      </c>
      <c r="B126" s="10" t="s">
        <v>5140</v>
      </c>
      <c r="C126" s="28" t="s">
        <v>4755</v>
      </c>
      <c r="D126" s="29">
        <v>5</v>
      </c>
      <c r="E126" s="20" t="s">
        <v>5247</v>
      </c>
      <c r="F126" s="10" t="s">
        <v>5142</v>
      </c>
      <c r="G126" s="10" t="s">
        <v>5295</v>
      </c>
      <c r="H126" s="20" t="s">
        <v>5356</v>
      </c>
      <c r="I126" s="20" t="s">
        <v>3165</v>
      </c>
      <c r="J126" s="20" t="s">
        <v>5421</v>
      </c>
      <c r="K126" s="20" t="s">
        <v>5477</v>
      </c>
      <c r="L126" s="20" t="s">
        <v>5498</v>
      </c>
      <c r="M126" s="21">
        <v>20</v>
      </c>
      <c r="N126" s="22">
        <v>10</v>
      </c>
      <c r="O126" s="23">
        <v>3</v>
      </c>
      <c r="P126" s="24">
        <v>8235.2000000000007</v>
      </c>
      <c r="Q126" s="25">
        <f t="shared" si="11"/>
        <v>411.76000000000005</v>
      </c>
      <c r="R126" s="12">
        <v>1</v>
      </c>
      <c r="S126" s="12">
        <v>0</v>
      </c>
      <c r="U126" s="18" t="str">
        <f t="shared" si="7"/>
        <v>重賞</v>
      </c>
      <c r="X126" s="12" t="str">
        <f>IF(OR(C126="櫃間牧場",C126="特捜フジ"),"hit",IF(OR(C126="土井牧場",C126="土井ムギムギ牧場",C126="むぎむぎ",C126="むぎ"),"doi",IF(OR(C126="阪神",C126="タイガースファーム"),"han",IF(OR(C126="健康牧場",C126="ＯＫ牧場"),"oke",VLOOKUP(C126,[1]Owner!$A:$B,2,FALSE)))))</f>
        <v>ymi</v>
      </c>
    </row>
    <row r="127" spans="1:24" ht="11.15" customHeight="1" x14ac:dyDescent="0.65">
      <c r="A127" s="19" t="str">
        <f t="shared" si="6"/>
        <v>1819むぎ07</v>
      </c>
      <c r="B127" s="10" t="s">
        <v>7067</v>
      </c>
      <c r="C127" s="20" t="s">
        <v>4396</v>
      </c>
      <c r="D127" s="11">
        <v>7</v>
      </c>
      <c r="E127" s="20" t="s">
        <v>7176</v>
      </c>
      <c r="F127" s="10" t="s">
        <v>4407</v>
      </c>
      <c r="G127" s="10" t="s">
        <v>4408</v>
      </c>
      <c r="H127" s="20" t="s">
        <v>4536</v>
      </c>
      <c r="I127" s="20" t="s">
        <v>3553</v>
      </c>
      <c r="J127" s="20" t="s">
        <v>2662</v>
      </c>
      <c r="K127" s="20" t="s">
        <v>7344</v>
      </c>
      <c r="L127" s="20" t="s">
        <v>1913</v>
      </c>
      <c r="M127" s="21">
        <v>90</v>
      </c>
      <c r="N127" s="22">
        <v>9</v>
      </c>
      <c r="O127" s="23">
        <v>3</v>
      </c>
      <c r="P127" s="24">
        <v>8221</v>
      </c>
      <c r="Q127" s="25">
        <f t="shared" si="11"/>
        <v>91.344444444444449</v>
      </c>
      <c r="R127" s="12">
        <v>1</v>
      </c>
      <c r="S127" s="12">
        <v>0</v>
      </c>
      <c r="T127" s="12">
        <v>0</v>
      </c>
      <c r="U127" s="18" t="str">
        <f t="shared" si="7"/>
        <v>重賞</v>
      </c>
      <c r="V127" s="12" t="s">
        <v>7384</v>
      </c>
      <c r="W127" s="12" t="s">
        <v>7506</v>
      </c>
      <c r="X127" s="12" t="str">
        <f>IF(OR(C127="櫃間牧場",C127="特捜フジ"),"hit",IF(OR(C127="土井牧場",C127="土井ムギムギ牧場",C127="むぎむぎ",C127="むぎ"),"doi",IF(OR(C127="阪神",C127="タイガースファーム"),"han",IF(OR(C127="健康牧場",C127="ＯＫ牧場"),"oke",VLOOKUP(C127,[1]Owner!$A:$B,2,FALSE)))))</f>
        <v>doi</v>
      </c>
    </row>
    <row r="128" spans="1:24" ht="11.15" customHeight="1" x14ac:dyDescent="0.65">
      <c r="A128" s="19" t="str">
        <f t="shared" si="6"/>
        <v>1112播磨01</v>
      </c>
      <c r="B128" s="10" t="s">
        <v>4369</v>
      </c>
      <c r="C128" s="20" t="s">
        <v>4105</v>
      </c>
      <c r="D128" s="11">
        <v>1</v>
      </c>
      <c r="E128" s="20" t="s">
        <v>4106</v>
      </c>
      <c r="F128" s="10" t="s">
        <v>3910</v>
      </c>
      <c r="G128" s="10" t="s">
        <v>3906</v>
      </c>
      <c r="H128" s="20" t="s">
        <v>4107</v>
      </c>
      <c r="I128" s="20" t="s">
        <v>2231</v>
      </c>
      <c r="J128" s="20" t="s">
        <v>1373</v>
      </c>
      <c r="K128" s="20" t="s">
        <v>791</v>
      </c>
      <c r="L128" s="20" t="s">
        <v>1913</v>
      </c>
      <c r="M128" s="21">
        <v>110</v>
      </c>
      <c r="N128" s="22">
        <v>4</v>
      </c>
      <c r="O128" s="23">
        <v>2</v>
      </c>
      <c r="P128" s="24">
        <v>8194.7999999999993</v>
      </c>
      <c r="Q128" s="25">
        <f t="shared" si="11"/>
        <v>74.498181818181806</v>
      </c>
      <c r="R128" s="12">
        <v>0</v>
      </c>
      <c r="S128" s="12">
        <v>1</v>
      </c>
      <c r="U128" s="18" t="str">
        <f t="shared" si="7"/>
        <v>G1</v>
      </c>
      <c r="X128" s="12" t="str">
        <f>IF(OR(C128="櫃間牧場",C128="特捜フジ"),"hit",IF(OR(C128="土井牧場",C128="土井ムギムギ牧場",C128="むぎむぎ",C128="むぎ"),"doi",IF(OR(C128="阪神",C128="タイガースファーム"),"han",IF(OR(C128="健康牧場",C128="ＯＫ牧場"),"oke",VLOOKUP(C128,[1]Owner!$A:$B,2,FALSE)))))</f>
        <v>har</v>
      </c>
    </row>
    <row r="129" spans="1:24" ht="11.15" customHeight="1" x14ac:dyDescent="0.65">
      <c r="A129" s="19" t="str">
        <f t="shared" si="6"/>
        <v>1516西原01</v>
      </c>
      <c r="B129" s="10" t="s">
        <v>5510</v>
      </c>
      <c r="C129" s="20" t="s">
        <v>4049</v>
      </c>
      <c r="D129" s="11">
        <v>1</v>
      </c>
      <c r="E129" s="20" t="s">
        <v>5545</v>
      </c>
      <c r="F129" s="10" t="s">
        <v>3905</v>
      </c>
      <c r="G129" s="10" t="s">
        <v>3906</v>
      </c>
      <c r="H129" s="20" t="s">
        <v>4015</v>
      </c>
      <c r="I129" s="20" t="s">
        <v>2231</v>
      </c>
      <c r="J129" s="20" t="s">
        <v>5732</v>
      </c>
      <c r="K129" s="20" t="s">
        <v>5789</v>
      </c>
      <c r="L129" s="20" t="s">
        <v>3922</v>
      </c>
      <c r="M129" s="21">
        <v>200</v>
      </c>
      <c r="N129" s="22">
        <v>8</v>
      </c>
      <c r="O129" s="23">
        <v>3</v>
      </c>
      <c r="P129" s="24">
        <v>7918.3</v>
      </c>
      <c r="Q129" s="25">
        <f t="shared" si="11"/>
        <v>39.591500000000003</v>
      </c>
      <c r="R129" s="12">
        <v>1</v>
      </c>
      <c r="S129" s="12">
        <v>0</v>
      </c>
      <c r="U129" s="18" t="str">
        <f t="shared" si="7"/>
        <v>重賞</v>
      </c>
      <c r="X129" s="12" t="str">
        <f>IF(OR(C129="櫃間牧場",C129="特捜フジ"),"hit",IF(OR(C129="土井牧場",C129="土井ムギムギ牧場",C129="むぎむぎ",C129="むぎ"),"doi",IF(OR(C129="阪神",C129="タイガースファーム"),"han",IF(OR(C129="健康牧場",C129="ＯＫ牧場"),"oke",VLOOKUP(C129,[1]Owner!$A:$B,2,FALSE)))))</f>
        <v>nis</v>
      </c>
    </row>
    <row r="130" spans="1:24" ht="11.15" customHeight="1" x14ac:dyDescent="0.65">
      <c r="A130" s="19" t="str">
        <f t="shared" ref="A130:A193" si="12">MID(B130,3,2)&amp;MID(B130,8,2)&amp;MID(C130,1,2)&amp;TEXT(D130,"00")</f>
        <v>0506羽田01</v>
      </c>
      <c r="B130" s="10" t="s">
        <v>2274</v>
      </c>
      <c r="C130" s="20" t="s">
        <v>2482</v>
      </c>
      <c r="D130" s="11">
        <v>1</v>
      </c>
      <c r="E130" s="20" t="s">
        <v>2483</v>
      </c>
      <c r="F130" s="10" t="s">
        <v>14</v>
      </c>
      <c r="G130" s="10" t="s">
        <v>520</v>
      </c>
      <c r="H130" s="20" t="s">
        <v>2484</v>
      </c>
      <c r="I130" s="20" t="s">
        <v>38</v>
      </c>
      <c r="J130" s="20" t="s">
        <v>1448</v>
      </c>
      <c r="K130" s="20" t="s">
        <v>2277</v>
      </c>
      <c r="L130" s="20" t="s">
        <v>515</v>
      </c>
      <c r="M130" s="21">
        <v>90</v>
      </c>
      <c r="N130" s="22">
        <v>6</v>
      </c>
      <c r="O130" s="23">
        <v>4</v>
      </c>
      <c r="P130" s="24">
        <v>7900</v>
      </c>
      <c r="Q130" s="25">
        <f t="shared" si="11"/>
        <v>87.777777777777771</v>
      </c>
      <c r="R130" s="12">
        <v>0</v>
      </c>
      <c r="S130" s="12">
        <v>1</v>
      </c>
      <c r="U130" s="18" t="str">
        <f t="shared" ref="U130:U193" si="13">IF(S130&gt;=1,"G1",IF(R130&gt;=1,"重賞",IF(O130&gt;=2,"二勝",IF(O130=1,"一勝",IF(AND(O130=0,N130&gt;=1),"未勝利","未出走")))))</f>
        <v>G1</v>
      </c>
      <c r="X130" s="12" t="str">
        <f>IF(OR(C130="櫃間牧場",C130="特捜フジ"),"hit",IF(OR(C130="土井牧場",C130="土井ムギムギ牧場",C130="むぎむぎ",C130="むぎ"),"doi",IF(OR(C130="阪神",C130="タイガースファーム"),"han",IF(OR(C130="健康牧場",C130="ＯＫ牧場"),"oke",VLOOKUP(C130,[1]Owner!$A:$B,2,FALSE)))))</f>
        <v>had</v>
      </c>
    </row>
    <row r="131" spans="1:24" ht="11.15" customHeight="1" x14ac:dyDescent="0.65">
      <c r="A131" s="19" t="str">
        <f t="shared" si="12"/>
        <v>0405戸田01</v>
      </c>
      <c r="B131" s="10" t="s">
        <v>1951</v>
      </c>
      <c r="C131" s="20" t="s">
        <v>320</v>
      </c>
      <c r="D131" s="31">
        <v>1</v>
      </c>
      <c r="E131" s="20" t="s">
        <v>2152</v>
      </c>
      <c r="F131" s="10" t="s">
        <v>14</v>
      </c>
      <c r="G131" s="10" t="s">
        <v>520</v>
      </c>
      <c r="H131" s="20" t="s">
        <v>1550</v>
      </c>
      <c r="I131" s="20" t="s">
        <v>38</v>
      </c>
      <c r="J131" s="20" t="s">
        <v>1025</v>
      </c>
      <c r="K131" s="20" t="s">
        <v>2042</v>
      </c>
      <c r="L131" s="20" t="s">
        <v>82</v>
      </c>
      <c r="M131" s="21">
        <v>70</v>
      </c>
      <c r="N131" s="22">
        <v>7</v>
      </c>
      <c r="O131" s="23">
        <v>3</v>
      </c>
      <c r="P131" s="24">
        <v>7880</v>
      </c>
      <c r="Q131" s="25">
        <f t="shared" si="11"/>
        <v>112.57142857142857</v>
      </c>
      <c r="R131" s="12">
        <v>1</v>
      </c>
      <c r="S131" s="12">
        <v>0</v>
      </c>
      <c r="U131" s="18" t="str">
        <f t="shared" si="13"/>
        <v>重賞</v>
      </c>
      <c r="X131" s="12" t="str">
        <f>IF(OR(C131="櫃間牧場",C131="特捜フジ"),"hit",IF(OR(C131="土井牧場",C131="土井ムギムギ牧場",C131="むぎむぎ",C131="むぎ"),"doi",IF(OR(C131="阪神",C131="タイガースファーム"),"han",IF(OR(C131="健康牧場",C131="ＯＫ牧場"),"oke",VLOOKUP(C131,[1]Owner!$A:$B,2,FALSE)))))</f>
        <v>tod</v>
      </c>
    </row>
    <row r="132" spans="1:24" ht="11.15" customHeight="1" x14ac:dyDescent="0.65">
      <c r="A132" s="19" t="str">
        <f t="shared" si="12"/>
        <v>1920健康01</v>
      </c>
      <c r="B132" s="10" t="s">
        <v>7651</v>
      </c>
      <c r="C132" s="20" t="s">
        <v>7653</v>
      </c>
      <c r="D132" s="11">
        <v>1</v>
      </c>
      <c r="E132" s="20" t="s">
        <v>7669</v>
      </c>
      <c r="F132" s="10" t="s">
        <v>4766</v>
      </c>
      <c r="G132" s="10" t="s">
        <v>5339</v>
      </c>
      <c r="H132" s="20" t="s">
        <v>4896</v>
      </c>
      <c r="I132" s="20" t="s">
        <v>2231</v>
      </c>
      <c r="J132" s="20" t="s">
        <v>7814</v>
      </c>
      <c r="K132" s="20" t="s">
        <v>7281</v>
      </c>
      <c r="L132" s="20" t="s">
        <v>1913</v>
      </c>
      <c r="M132" s="32">
        <v>8</v>
      </c>
      <c r="N132" s="22">
        <v>6</v>
      </c>
      <c r="O132" s="23">
        <v>3</v>
      </c>
      <c r="P132" s="24">
        <v>7808.4</v>
      </c>
      <c r="Q132" s="25">
        <v>109.23596153846154</v>
      </c>
      <c r="R132" s="12">
        <v>1</v>
      </c>
      <c r="S132" s="12">
        <v>0</v>
      </c>
      <c r="T132" s="12">
        <v>0</v>
      </c>
      <c r="U132" s="18" t="str">
        <f t="shared" si="13"/>
        <v>重賞</v>
      </c>
      <c r="V132" s="12" t="s">
        <v>7946</v>
      </c>
      <c r="W132" s="12" t="s">
        <v>8047</v>
      </c>
      <c r="X132" s="12" t="str">
        <f>IF(OR(C132="櫃間牧場",C132="特捜フジ"),"hit",IF(OR(C132="土井牧場",C132="土井ムギムギ牧場",C132="むぎむぎ",C132="むぎ"),"doi",IF(OR(C132="阪神",C132="タイガースファーム"),"han",IF(OR(C132="健康牧場",C132="ＯＫ牧場"),"oke",VLOOKUP(C132,[1]Owner!$A:$B,2,FALSE)))))</f>
        <v>oke</v>
      </c>
    </row>
    <row r="133" spans="1:24" ht="11.15" customHeight="1" x14ac:dyDescent="0.65">
      <c r="A133" s="19" t="str">
        <f t="shared" si="12"/>
        <v>2021健太05</v>
      </c>
      <c r="B133" s="10" t="s">
        <v>8314</v>
      </c>
      <c r="C133" s="20" t="s">
        <v>7654</v>
      </c>
      <c r="D133" s="11">
        <v>5</v>
      </c>
      <c r="E133" s="20" t="s">
        <v>8203</v>
      </c>
      <c r="F133" s="10" t="s">
        <v>4478</v>
      </c>
      <c r="G133" s="10" t="s">
        <v>15</v>
      </c>
      <c r="H133" s="20" t="s">
        <v>8350</v>
      </c>
      <c r="I133" s="20" t="s">
        <v>3165</v>
      </c>
      <c r="J133" s="20" t="s">
        <v>6127</v>
      </c>
      <c r="K133" s="20" t="s">
        <v>6191</v>
      </c>
      <c r="L133" s="20" t="s">
        <v>1913</v>
      </c>
      <c r="M133" s="32">
        <v>8</v>
      </c>
      <c r="N133" s="22">
        <v>7</v>
      </c>
      <c r="O133" s="23">
        <v>3</v>
      </c>
      <c r="P133" s="24">
        <v>7773</v>
      </c>
      <c r="Q133" s="25">
        <v>72.094230769230776</v>
      </c>
      <c r="R133" s="12">
        <v>1</v>
      </c>
      <c r="S133" s="12">
        <v>0</v>
      </c>
      <c r="T133" s="12">
        <v>0</v>
      </c>
      <c r="U133" s="18" t="str">
        <f t="shared" si="13"/>
        <v>重賞</v>
      </c>
      <c r="V133" s="12" t="s">
        <v>8627</v>
      </c>
      <c r="W133" s="12" t="s">
        <v>8487</v>
      </c>
      <c r="X133" s="12" t="str">
        <f>IF(OR(C133="櫃間牧場",C133="特捜フジ"),"hit",IF(OR(C133="土井牧場",C133="土井ムギムギ牧場",C133="むぎむぎ",C133="むぎ"),"doi",IF(OR(C133="阪神",C133="タイガースファーム"),"han",IF(OR(C133="健康牧場",C133="ＯＫ牧場"),"oke",VLOOKUP(C133,[1]Owner!$A:$B,2,FALSE)))))</f>
        <v>tke</v>
      </c>
    </row>
    <row r="134" spans="1:24" ht="11.15" customHeight="1" x14ac:dyDescent="0.65">
      <c r="A134" s="19" t="str">
        <f t="shared" si="12"/>
        <v>0102福石05</v>
      </c>
      <c r="B134" s="10" t="s">
        <v>1206</v>
      </c>
      <c r="C134" s="20" t="s">
        <v>913</v>
      </c>
      <c r="D134" s="31">
        <v>5</v>
      </c>
      <c r="E134" s="20" t="s">
        <v>1447</v>
      </c>
      <c r="F134" s="10" t="s">
        <v>14</v>
      </c>
      <c r="G134" s="10" t="s">
        <v>33</v>
      </c>
      <c r="H134" s="20" t="s">
        <v>596</v>
      </c>
      <c r="I134" s="20" t="s">
        <v>38</v>
      </c>
      <c r="J134" s="20" t="s">
        <v>1448</v>
      </c>
      <c r="K134" s="20" t="s">
        <v>1449</v>
      </c>
      <c r="L134" s="20" t="s">
        <v>515</v>
      </c>
      <c r="N134" s="22">
        <v>8</v>
      </c>
      <c r="O134" s="23">
        <v>2</v>
      </c>
      <c r="P134" s="24">
        <v>7750</v>
      </c>
      <c r="Q134" s="25" t="str">
        <f>IF(M134="","",IF(M134&lt;=0,P134/10,P134/M134))</f>
        <v/>
      </c>
      <c r="R134" s="12">
        <v>0</v>
      </c>
      <c r="S134" s="12">
        <v>0</v>
      </c>
      <c r="U134" s="18" t="str">
        <f t="shared" si="13"/>
        <v>二勝</v>
      </c>
      <c r="X134" s="12" t="str">
        <f>IF(OR(C134="櫃間牧場",C134="特捜フジ"),"hit",IF(OR(C134="土井牧場",C134="土井ムギムギ牧場",C134="むぎむぎ",C134="むぎ"),"doi",IF(OR(C134="阪神",C134="タイガースファーム"),"han",IF(OR(C134="健康牧場",C134="ＯＫ牧場"),"oke",VLOOKUP(C134,[1]Owner!$A:$B,2,FALSE)))))</f>
        <v>fuk</v>
      </c>
    </row>
    <row r="135" spans="1:24" ht="11.15" customHeight="1" x14ac:dyDescent="0.65">
      <c r="A135" s="19" t="str">
        <f t="shared" si="12"/>
        <v>0708健太07</v>
      </c>
      <c r="B135" s="10" t="s">
        <v>2844</v>
      </c>
      <c r="C135" s="20" t="s">
        <v>156</v>
      </c>
      <c r="D135" s="11">
        <v>7</v>
      </c>
      <c r="E135" s="20" t="s">
        <v>2896</v>
      </c>
      <c r="F135" s="10" t="s">
        <v>14</v>
      </c>
      <c r="G135" s="10" t="s">
        <v>520</v>
      </c>
      <c r="H135" s="20" t="s">
        <v>842</v>
      </c>
      <c r="I135" s="20" t="s">
        <v>2280</v>
      </c>
      <c r="J135" s="20" t="s">
        <v>2897</v>
      </c>
      <c r="K135" s="20" t="s">
        <v>1261</v>
      </c>
      <c r="L135" s="20" t="s">
        <v>1913</v>
      </c>
      <c r="M135" s="21">
        <v>200</v>
      </c>
      <c r="N135" s="22">
        <v>4</v>
      </c>
      <c r="O135" s="23">
        <v>2</v>
      </c>
      <c r="P135" s="24">
        <v>7700</v>
      </c>
      <c r="Q135" s="25">
        <f>IF(M135="","",IF(M135&lt;=0,P135/10,P135/M135))</f>
        <v>38.5</v>
      </c>
      <c r="R135" s="12">
        <v>1</v>
      </c>
      <c r="S135" s="12">
        <v>0</v>
      </c>
      <c r="U135" s="18" t="str">
        <f t="shared" si="13"/>
        <v>重賞</v>
      </c>
      <c r="X135" s="12" t="str">
        <f>IF(OR(C135="櫃間牧場",C135="特捜フジ"),"hit",IF(OR(C135="土井牧場",C135="土井ムギムギ牧場",C135="むぎむぎ",C135="むぎ"),"doi",IF(OR(C135="阪神",C135="タイガースファーム"),"han",IF(OR(C135="健康牧場",C135="ＯＫ牧場"),"oke",VLOOKUP(C135,[1]Owner!$A:$B,2,FALSE)))))</f>
        <v>tke</v>
      </c>
    </row>
    <row r="136" spans="1:24" ht="11.15" customHeight="1" x14ac:dyDescent="0.65">
      <c r="A136" s="19" t="str">
        <f t="shared" si="12"/>
        <v>1011松山03</v>
      </c>
      <c r="B136" s="10" t="s">
        <v>3649</v>
      </c>
      <c r="C136" s="20" t="s">
        <v>3820</v>
      </c>
      <c r="D136" s="11">
        <v>3</v>
      </c>
      <c r="E136" s="20" t="s">
        <v>3823</v>
      </c>
      <c r="F136" s="10" t="s">
        <v>14</v>
      </c>
      <c r="G136" s="10" t="s">
        <v>520</v>
      </c>
      <c r="H136" s="20" t="s">
        <v>948</v>
      </c>
      <c r="I136" s="20" t="s">
        <v>2231</v>
      </c>
      <c r="J136" s="20" t="s">
        <v>3498</v>
      </c>
      <c r="K136" s="20" t="s">
        <v>795</v>
      </c>
      <c r="L136" s="20" t="s">
        <v>515</v>
      </c>
      <c r="M136" s="21">
        <v>60</v>
      </c>
      <c r="N136" s="22">
        <v>8</v>
      </c>
      <c r="O136" s="23">
        <v>1</v>
      </c>
      <c r="P136" s="24">
        <v>7536.4</v>
      </c>
      <c r="Q136" s="25">
        <f>IF(M136="","",IF(M136&lt;=0,P136/10,P136/M136))</f>
        <v>125.60666666666665</v>
      </c>
      <c r="R136" s="12">
        <v>0</v>
      </c>
      <c r="S136" s="12">
        <v>0</v>
      </c>
      <c r="U136" s="18" t="str">
        <f t="shared" si="13"/>
        <v>一勝</v>
      </c>
      <c r="X136" s="12" t="str">
        <f>IF(OR(C136="櫃間牧場",C136="特捜フジ"),"hit",IF(OR(C136="土井牧場",C136="土井ムギムギ牧場",C136="むぎむぎ",C136="むぎ"),"doi",IF(OR(C136="阪神",C136="タイガースファーム"),"han",IF(OR(C136="健康牧場",C136="ＯＫ牧場"),"oke",VLOOKUP(C136,[1]Owner!$A:$B,2,FALSE)))))</f>
        <v>mat</v>
      </c>
    </row>
    <row r="137" spans="1:24" ht="11.15" customHeight="1" x14ac:dyDescent="0.65">
      <c r="A137" s="19" t="str">
        <f t="shared" si="12"/>
        <v>1819播磨01</v>
      </c>
      <c r="B137" s="10" t="s">
        <v>7067</v>
      </c>
      <c r="C137" s="20" t="s">
        <v>4761</v>
      </c>
      <c r="D137" s="11">
        <v>1</v>
      </c>
      <c r="E137" s="20" t="s">
        <v>7088</v>
      </c>
      <c r="F137" s="10" t="s">
        <v>4407</v>
      </c>
      <c r="G137" s="10" t="s">
        <v>5335</v>
      </c>
      <c r="H137" s="20" t="s">
        <v>7231</v>
      </c>
      <c r="I137" s="20" t="s">
        <v>2231</v>
      </c>
      <c r="J137" s="20" t="s">
        <v>7279</v>
      </c>
      <c r="K137" s="20" t="s">
        <v>3023</v>
      </c>
      <c r="L137" s="20" t="s">
        <v>1913</v>
      </c>
      <c r="M137" s="21">
        <v>150</v>
      </c>
      <c r="N137" s="22">
        <v>6</v>
      </c>
      <c r="O137" s="23">
        <v>3</v>
      </c>
      <c r="P137" s="24">
        <v>7471.2</v>
      </c>
      <c r="Q137" s="25">
        <f>IF(M137="","",IF(M137&lt;=0,P137/10,P137/M137))</f>
        <v>49.808</v>
      </c>
      <c r="R137" s="12">
        <v>1</v>
      </c>
      <c r="S137" s="12">
        <v>0</v>
      </c>
      <c r="T137" s="12">
        <v>0</v>
      </c>
      <c r="U137" s="18" t="str">
        <f t="shared" si="13"/>
        <v>重賞</v>
      </c>
      <c r="V137" s="12" t="s">
        <v>7385</v>
      </c>
      <c r="W137" s="12" t="s">
        <v>7507</v>
      </c>
      <c r="X137" s="12" t="str">
        <f>IF(OR(C137="櫃間牧場",C137="特捜フジ"),"hit",IF(OR(C137="土井牧場",C137="土井ムギムギ牧場",C137="むぎむぎ",C137="むぎ"),"doi",IF(OR(C137="阪神",C137="タイガースファーム"),"han",IF(OR(C137="健康牧場",C137="ＯＫ牧場"),"oke",VLOOKUP(C137,[1]Owner!$A:$B,2,FALSE)))))</f>
        <v>har</v>
      </c>
    </row>
    <row r="138" spans="1:24" ht="11.15" customHeight="1" x14ac:dyDescent="0.65">
      <c r="A138" s="19" t="str">
        <f t="shared" si="12"/>
        <v>2021むぎ01</v>
      </c>
      <c r="B138" s="10" t="s">
        <v>8314</v>
      </c>
      <c r="C138" s="20" t="s">
        <v>4396</v>
      </c>
      <c r="D138" s="11">
        <v>1</v>
      </c>
      <c r="E138" s="20" t="s">
        <v>8288</v>
      </c>
      <c r="F138" s="10" t="s">
        <v>4478</v>
      </c>
      <c r="G138" s="10" t="s">
        <v>15</v>
      </c>
      <c r="H138" s="20" t="s">
        <v>8342</v>
      </c>
      <c r="I138" s="20" t="s">
        <v>2231</v>
      </c>
      <c r="J138" s="20" t="s">
        <v>8446</v>
      </c>
      <c r="K138" s="20" t="s">
        <v>8315</v>
      </c>
      <c r="L138" s="20" t="s">
        <v>1913</v>
      </c>
      <c r="M138" s="32">
        <v>7</v>
      </c>
      <c r="N138" s="22">
        <v>8</v>
      </c>
      <c r="O138" s="23">
        <v>3</v>
      </c>
      <c r="P138" s="24">
        <v>7416.9</v>
      </c>
      <c r="Q138" s="25">
        <v>96.831208791208795</v>
      </c>
      <c r="R138" s="12">
        <v>1</v>
      </c>
      <c r="S138" s="12">
        <v>0</v>
      </c>
      <c r="T138" s="12">
        <v>0</v>
      </c>
      <c r="U138" s="18" t="str">
        <f t="shared" si="13"/>
        <v>重賞</v>
      </c>
      <c r="V138" s="12" t="s">
        <v>8675</v>
      </c>
      <c r="W138" s="12" t="s">
        <v>8573</v>
      </c>
      <c r="X138" s="12" t="str">
        <f>IF(OR(C138="櫃間牧場",C138="特捜フジ"),"hit",IF(OR(C138="土井牧場",C138="土井ムギムギ牧場",C138="むぎむぎ",C138="むぎ"),"doi",IF(OR(C138="阪神",C138="タイガースファーム"),"han",IF(OR(C138="健康牧場",C138="ＯＫ牧場"),"oke",VLOOKUP(C138,[1]Owner!$A:$B,2,FALSE)))))</f>
        <v>doi</v>
      </c>
    </row>
    <row r="139" spans="1:24" ht="11.15" customHeight="1" x14ac:dyDescent="0.65">
      <c r="A139" s="19" t="str">
        <f t="shared" si="12"/>
        <v>1011藤田10</v>
      </c>
      <c r="B139" s="10" t="s">
        <v>3649</v>
      </c>
      <c r="C139" s="20" t="s">
        <v>3112</v>
      </c>
      <c r="D139" s="11">
        <v>10</v>
      </c>
      <c r="E139" s="20" t="s">
        <v>3819</v>
      </c>
      <c r="F139" s="10" t="s">
        <v>14</v>
      </c>
      <c r="G139" s="10" t="s">
        <v>510</v>
      </c>
      <c r="H139" s="20" t="s">
        <v>2590</v>
      </c>
      <c r="I139" s="20" t="s">
        <v>2231</v>
      </c>
      <c r="J139" s="20" t="s">
        <v>2578</v>
      </c>
      <c r="K139" s="20" t="s">
        <v>2378</v>
      </c>
      <c r="L139" s="20" t="s">
        <v>1913</v>
      </c>
      <c r="M139" s="21">
        <v>50</v>
      </c>
      <c r="N139" s="22">
        <v>5</v>
      </c>
      <c r="O139" s="23">
        <v>1</v>
      </c>
      <c r="P139" s="24">
        <v>7406.6</v>
      </c>
      <c r="Q139" s="25">
        <f>IF(M139="","",IF(M139&lt;=0,P139/10,P139/M139))</f>
        <v>148.13200000000001</v>
      </c>
      <c r="R139" s="12">
        <v>0</v>
      </c>
      <c r="S139" s="12">
        <v>0</v>
      </c>
      <c r="U139" s="18" t="str">
        <f t="shared" si="13"/>
        <v>一勝</v>
      </c>
      <c r="X139" s="12" t="str">
        <f>IF(OR(C139="櫃間牧場",C139="特捜フジ"),"hit",IF(OR(C139="土井牧場",C139="土井ムギムギ牧場",C139="むぎむぎ",C139="むぎ"),"doi",IF(OR(C139="阪神",C139="タイガースファーム"),"han",IF(OR(C139="健康牧場",C139="ＯＫ牧場"),"oke",VLOOKUP(C139,[1]Owner!$A:$B,2,FALSE)))))</f>
        <v>fut</v>
      </c>
    </row>
    <row r="140" spans="1:24" ht="11.15" customHeight="1" x14ac:dyDescent="0.65">
      <c r="A140" s="19" t="str">
        <f t="shared" si="12"/>
        <v>2223西原06</v>
      </c>
      <c r="B140" s="10" t="s">
        <v>9192</v>
      </c>
      <c r="C140" s="20" t="s">
        <v>4737</v>
      </c>
      <c r="D140" s="11">
        <v>6</v>
      </c>
      <c r="E140" s="20" t="s">
        <v>9285</v>
      </c>
      <c r="F140" s="10" t="s">
        <v>4407</v>
      </c>
      <c r="G140" s="10" t="s">
        <v>4421</v>
      </c>
      <c r="H140" s="20" t="s">
        <v>7236</v>
      </c>
      <c r="I140" s="20" t="s">
        <v>8836</v>
      </c>
      <c r="J140" s="20" t="s">
        <v>8397</v>
      </c>
      <c r="K140" s="20" t="s">
        <v>2378</v>
      </c>
      <c r="L140" s="20" t="s">
        <v>1913</v>
      </c>
      <c r="M140" s="32">
        <v>4</v>
      </c>
      <c r="N140" s="22">
        <v>5</v>
      </c>
      <c r="O140" s="23">
        <v>3</v>
      </c>
      <c r="P140" s="24">
        <v>7402.2999999999993</v>
      </c>
      <c r="Q140" s="25">
        <v>3400.8910714285716</v>
      </c>
      <c r="R140" s="12">
        <v>1</v>
      </c>
      <c r="U140" s="18" t="str">
        <f t="shared" si="13"/>
        <v>重賞</v>
      </c>
      <c r="V140" s="12" t="s">
        <v>9702</v>
      </c>
      <c r="W140" s="12" t="s">
        <v>9574</v>
      </c>
      <c r="X140" s="12" t="str">
        <f>IF(OR(C140="櫃間牧場",C140="特捜フジ"),"hit",IF(OR(C140="土井牧場",C140="土井ムギムギ牧場",C140="むぎむぎ",C140="むぎ"),"doi",IF(OR(C140="阪神",C140="タイガースファーム"),"han",IF(OR(C140="健康牧場",C140="ＯＫ牧場"),"oke",VLOOKUP(C140,[1]Owner!$A:$B,2,FALSE)))))</f>
        <v>nis</v>
      </c>
    </row>
    <row r="141" spans="1:24" ht="11.15" customHeight="1" x14ac:dyDescent="0.65">
      <c r="A141" s="19" t="str">
        <f t="shared" si="12"/>
        <v>9900伸吾05</v>
      </c>
      <c r="B141" s="10" t="s">
        <v>683</v>
      </c>
      <c r="C141" s="20" t="s">
        <v>768</v>
      </c>
      <c r="D141" s="31">
        <v>5</v>
      </c>
      <c r="E141" s="20" t="s">
        <v>779</v>
      </c>
      <c r="F141" s="10" t="s">
        <v>14</v>
      </c>
      <c r="G141" s="10" t="s">
        <v>15</v>
      </c>
      <c r="H141" s="20" t="s">
        <v>770</v>
      </c>
      <c r="I141" s="20" t="s">
        <v>38</v>
      </c>
      <c r="J141" s="20" t="s">
        <v>161</v>
      </c>
      <c r="K141" s="20" t="s">
        <v>780</v>
      </c>
      <c r="L141" s="20" t="s">
        <v>515</v>
      </c>
      <c r="N141" s="22">
        <v>4</v>
      </c>
      <c r="O141" s="23">
        <v>3</v>
      </c>
      <c r="P141" s="24">
        <v>7400</v>
      </c>
      <c r="Q141" s="25" t="str">
        <f>IF(M141="","",IF(M141&lt;=0,P141/10,P141/M141))</f>
        <v/>
      </c>
      <c r="R141" s="12">
        <v>1</v>
      </c>
      <c r="S141" s="12">
        <v>0</v>
      </c>
      <c r="U141" s="18" t="str">
        <f t="shared" si="13"/>
        <v>重賞</v>
      </c>
      <c r="X141" s="12" t="str">
        <f>IF(OR(C141="櫃間牧場",C141="特捜フジ"),"hit",IF(OR(C141="土井牧場",C141="土井ムギムギ牧場",C141="むぎむぎ",C141="むぎ"),"doi",IF(OR(C141="阪神",C141="タイガースファーム"),"han",IF(OR(C141="健康牧場",C141="ＯＫ牧場"),"oke",VLOOKUP(C141,[1]Owner!$A:$B,2,FALSE)))))</f>
        <v>tsi</v>
      </c>
    </row>
    <row r="142" spans="1:24" ht="11.15" customHeight="1" x14ac:dyDescent="0.65">
      <c r="A142" s="19" t="str">
        <f t="shared" si="12"/>
        <v>0809松山01</v>
      </c>
      <c r="B142" s="10" t="s">
        <v>3162</v>
      </c>
      <c r="C142" s="20" t="s">
        <v>3226</v>
      </c>
      <c r="D142" s="11">
        <v>1</v>
      </c>
      <c r="E142" s="20" t="s">
        <v>3227</v>
      </c>
      <c r="F142" s="10" t="s">
        <v>3228</v>
      </c>
      <c r="G142" s="10" t="s">
        <v>510</v>
      </c>
      <c r="H142" s="20" t="s">
        <v>1291</v>
      </c>
      <c r="I142" s="20" t="s">
        <v>1567</v>
      </c>
      <c r="J142" s="20" t="s">
        <v>3229</v>
      </c>
      <c r="K142" s="20" t="s">
        <v>3027</v>
      </c>
      <c r="L142" s="20" t="s">
        <v>1774</v>
      </c>
      <c r="M142" s="21">
        <v>110</v>
      </c>
      <c r="N142" s="22">
        <v>5</v>
      </c>
      <c r="O142" s="23">
        <v>2</v>
      </c>
      <c r="P142" s="24">
        <v>7400</v>
      </c>
      <c r="Q142" s="25">
        <f>IF(M142="","",IF(M142&lt;=0,P142/10,P142/M142))</f>
        <v>67.272727272727266</v>
      </c>
      <c r="R142" s="12">
        <v>0</v>
      </c>
      <c r="S142" s="12">
        <v>0</v>
      </c>
      <c r="U142" s="18" t="str">
        <f t="shared" si="13"/>
        <v>二勝</v>
      </c>
      <c r="X142" s="12" t="str">
        <f>IF(OR(C142="櫃間牧場",C142="特捜フジ"),"hit",IF(OR(C142="土井牧場",C142="土井ムギムギ牧場",C142="むぎむぎ",C142="むぎ"),"doi",IF(OR(C142="阪神",C142="タイガースファーム"),"han",IF(OR(C142="健康牧場",C142="ＯＫ牧場"),"oke",VLOOKUP(C142,[1]Owner!$A:$B,2,FALSE)))))</f>
        <v>mat</v>
      </c>
    </row>
    <row r="143" spans="1:24" ht="11.15" customHeight="1" x14ac:dyDescent="0.65">
      <c r="A143" s="19" t="str">
        <f t="shared" si="12"/>
        <v>0304杉田06</v>
      </c>
      <c r="B143" s="10" t="s">
        <v>1713</v>
      </c>
      <c r="C143" s="20" t="s">
        <v>1337</v>
      </c>
      <c r="D143" s="31">
        <v>6</v>
      </c>
      <c r="E143" s="20" t="s">
        <v>1818</v>
      </c>
      <c r="F143" s="10" t="s">
        <v>14</v>
      </c>
      <c r="G143" s="10" t="s">
        <v>15</v>
      </c>
      <c r="H143" s="20" t="s">
        <v>1819</v>
      </c>
      <c r="I143" s="20" t="s">
        <v>38</v>
      </c>
      <c r="J143" s="20" t="s">
        <v>1608</v>
      </c>
      <c r="K143" s="20" t="s">
        <v>1820</v>
      </c>
      <c r="L143" s="20" t="s">
        <v>1820</v>
      </c>
      <c r="M143" s="21">
        <v>0</v>
      </c>
      <c r="N143" s="22">
        <v>9</v>
      </c>
      <c r="O143" s="23">
        <v>2</v>
      </c>
      <c r="P143" s="24">
        <v>7400</v>
      </c>
      <c r="Q143" s="25">
        <f>IF(M143="","",IF(M143&lt;=0,P143/10,P143/M143))</f>
        <v>740</v>
      </c>
      <c r="R143" s="12">
        <v>0</v>
      </c>
      <c r="S143" s="12">
        <v>0</v>
      </c>
      <c r="U143" s="18" t="str">
        <f t="shared" si="13"/>
        <v>二勝</v>
      </c>
      <c r="X143" s="12" t="str">
        <f>IF(OR(C143="櫃間牧場",C143="特捜フジ"),"hit",IF(OR(C143="土井牧場",C143="土井ムギムギ牧場",C143="むぎむぎ",C143="むぎ"),"doi",IF(OR(C143="阪神",C143="タイガースファーム"),"han",IF(OR(C143="健康牧場",C143="ＯＫ牧場"),"oke",VLOOKUP(C143,[1]Owner!$A:$B,2,FALSE)))))</f>
        <v>sug</v>
      </c>
    </row>
    <row r="144" spans="1:24" ht="11.15" customHeight="1" x14ac:dyDescent="0.65">
      <c r="A144" s="19" t="str">
        <f t="shared" si="12"/>
        <v>1516藤田01</v>
      </c>
      <c r="B144" s="10" t="s">
        <v>5510</v>
      </c>
      <c r="C144" s="20" t="s">
        <v>4200</v>
      </c>
      <c r="D144" s="11">
        <v>1</v>
      </c>
      <c r="E144" s="20" t="s">
        <v>5595</v>
      </c>
      <c r="F144" s="10" t="s">
        <v>3905</v>
      </c>
      <c r="G144" s="10" t="s">
        <v>3911</v>
      </c>
      <c r="H144" s="20" t="s">
        <v>5683</v>
      </c>
      <c r="I144" s="20" t="s">
        <v>2231</v>
      </c>
      <c r="J144" s="20" t="s">
        <v>3564</v>
      </c>
      <c r="K144" s="20" t="s">
        <v>4020</v>
      </c>
      <c r="L144" s="20" t="s">
        <v>1913</v>
      </c>
      <c r="M144" s="21">
        <v>90</v>
      </c>
      <c r="N144" s="22">
        <v>7</v>
      </c>
      <c r="O144" s="23">
        <v>3</v>
      </c>
      <c r="P144" s="24">
        <v>7377.8</v>
      </c>
      <c r="Q144" s="25">
        <f>IF(M144="","",IF(M144&lt;=0,P144/10,P144/M144))</f>
        <v>81.975555555555559</v>
      </c>
      <c r="R144" s="12">
        <v>1</v>
      </c>
      <c r="S144" s="12">
        <v>0</v>
      </c>
      <c r="U144" s="18" t="str">
        <f t="shared" si="13"/>
        <v>重賞</v>
      </c>
      <c r="X144" s="12" t="str">
        <f>IF(OR(C144="櫃間牧場",C144="特捜フジ"),"hit",IF(OR(C144="土井牧場",C144="土井ムギムギ牧場",C144="むぎむぎ",C144="むぎ"),"doi",IF(OR(C144="阪神",C144="タイガースファーム"),"han",IF(OR(C144="健康牧場",C144="ＯＫ牧場"),"oke",VLOOKUP(C144,[1]Owner!$A:$B,2,FALSE)))))</f>
        <v>fut</v>
      </c>
    </row>
    <row r="145" spans="1:24" ht="11.15" customHeight="1" x14ac:dyDescent="0.65">
      <c r="A145" s="19" t="str">
        <f t="shared" si="12"/>
        <v>1415むぎ04</v>
      </c>
      <c r="B145" s="10" t="s">
        <v>5140</v>
      </c>
      <c r="C145" s="28" t="s">
        <v>5138</v>
      </c>
      <c r="D145" s="29">
        <v>4</v>
      </c>
      <c r="E145" s="20" t="s">
        <v>5266</v>
      </c>
      <c r="F145" s="10" t="s">
        <v>5142</v>
      </c>
      <c r="G145" s="10" t="s">
        <v>5293</v>
      </c>
      <c r="H145" s="20" t="s">
        <v>5326</v>
      </c>
      <c r="I145" s="20" t="s">
        <v>3280</v>
      </c>
      <c r="J145" s="20" t="s">
        <v>4968</v>
      </c>
      <c r="K145" s="20" t="s">
        <v>5446</v>
      </c>
      <c r="L145" s="20" t="s">
        <v>1913</v>
      </c>
      <c r="M145" s="21">
        <v>70</v>
      </c>
      <c r="N145" s="22">
        <v>5</v>
      </c>
      <c r="O145" s="23">
        <v>2</v>
      </c>
      <c r="P145" s="24">
        <v>7373.1</v>
      </c>
      <c r="Q145" s="25">
        <f>IF(M145="","",IF(M145&lt;=0,P145/10,P145/M145))</f>
        <v>105.33</v>
      </c>
      <c r="R145" s="12">
        <v>1</v>
      </c>
      <c r="S145" s="12">
        <v>0</v>
      </c>
      <c r="U145" s="18" t="str">
        <f t="shared" si="13"/>
        <v>重賞</v>
      </c>
      <c r="X145" s="12" t="str">
        <f>IF(OR(C145="櫃間牧場",C145="特捜フジ"),"hit",IF(OR(C145="土井牧場",C145="土井ムギムギ牧場",C145="むぎむぎ",C145="むぎ"),"doi",IF(OR(C145="阪神",C145="タイガースファーム"),"han",IF(OR(C145="健康牧場",C145="ＯＫ牧場"),"oke",VLOOKUP(C145,[1]Owner!$A:$B,2,FALSE)))))</f>
        <v>doi</v>
      </c>
    </row>
    <row r="146" spans="1:24" ht="11.15" customHeight="1" x14ac:dyDescent="0.65">
      <c r="A146" s="19" t="str">
        <f t="shared" si="12"/>
        <v>2223小金08</v>
      </c>
      <c r="B146" s="10" t="s">
        <v>9192</v>
      </c>
      <c r="C146" s="20" t="s">
        <v>9237</v>
      </c>
      <c r="D146" s="11">
        <v>8</v>
      </c>
      <c r="E146" s="20" t="s">
        <v>9245</v>
      </c>
      <c r="F146" s="10" t="s">
        <v>4407</v>
      </c>
      <c r="G146" s="10" t="s">
        <v>4408</v>
      </c>
      <c r="H146" s="20" t="s">
        <v>9342</v>
      </c>
      <c r="I146" s="20" t="s">
        <v>5638</v>
      </c>
      <c r="J146" s="20" t="s">
        <v>7293</v>
      </c>
      <c r="K146" s="20" t="s">
        <v>7281</v>
      </c>
      <c r="L146" s="20" t="s">
        <v>1913</v>
      </c>
      <c r="M146" s="32">
        <v>6</v>
      </c>
      <c r="N146" s="22">
        <v>6</v>
      </c>
      <c r="O146" s="23">
        <v>3</v>
      </c>
      <c r="P146" s="24">
        <v>7315.5</v>
      </c>
      <c r="Q146" s="25">
        <v>2145.4940476190477</v>
      </c>
      <c r="R146" s="12">
        <v>1</v>
      </c>
      <c r="U146" s="18" t="str">
        <f t="shared" si="13"/>
        <v>重賞</v>
      </c>
      <c r="W146" s="12" t="s">
        <v>9537</v>
      </c>
      <c r="X146" s="12" t="str">
        <f>IF(OR(C146="櫃間牧場",C146="特捜フジ"),"hit",IF(OR(C146="土井牧場",C146="土井ムギムギ牧場",C146="むぎむぎ",C146="むぎ"),"doi",IF(OR(C146="阪神",C146="タイガースファーム"),"han",IF(OR(C146="健康牧場",C146="ＯＫ牧場"),"oke",VLOOKUP(C146,[1]Owner!$A:$B,2,FALSE)))))</f>
        <v>kog</v>
      </c>
    </row>
    <row r="147" spans="1:24" ht="11.15" customHeight="1" x14ac:dyDescent="0.65">
      <c r="A147" s="19" t="str">
        <f t="shared" si="12"/>
        <v>1718永之10</v>
      </c>
      <c r="B147" s="10" t="s">
        <v>6476</v>
      </c>
      <c r="C147" s="20" t="s">
        <v>6517</v>
      </c>
      <c r="D147" s="11">
        <v>10</v>
      </c>
      <c r="E147" s="20" t="s">
        <v>6527</v>
      </c>
      <c r="F147" s="10" t="s">
        <v>5144</v>
      </c>
      <c r="G147" s="10" t="s">
        <v>5295</v>
      </c>
      <c r="H147" s="20" t="s">
        <v>5360</v>
      </c>
      <c r="I147" s="20" t="s">
        <v>2231</v>
      </c>
      <c r="J147" s="20" t="s">
        <v>6735</v>
      </c>
      <c r="K147" s="20" t="s">
        <v>5472</v>
      </c>
      <c r="L147" s="20" t="s">
        <v>6660</v>
      </c>
      <c r="M147" s="21">
        <v>80</v>
      </c>
      <c r="N147" s="22">
        <v>5</v>
      </c>
      <c r="O147" s="23">
        <v>3</v>
      </c>
      <c r="P147" s="24">
        <v>7299.9</v>
      </c>
      <c r="Q147" s="25">
        <f>IF(M147="","",IF(M147&lt;=0,P147/10,P147/M147))</f>
        <v>91.248750000000001</v>
      </c>
      <c r="R147" s="12">
        <v>1</v>
      </c>
      <c r="S147" s="12">
        <v>0</v>
      </c>
      <c r="U147" s="18" t="str">
        <f t="shared" si="13"/>
        <v>重賞</v>
      </c>
      <c r="V147" s="12" t="s">
        <v>6957</v>
      </c>
      <c r="W147" s="12" t="s">
        <v>6815</v>
      </c>
      <c r="X147" s="12" t="str">
        <f>IF(OR(C147="櫃間牧場",C147="特捜フジ"),"hit",IF(OR(C147="土井牧場",C147="土井ムギムギ牧場",C147="むぎむぎ",C147="むぎ"),"doi",IF(OR(C147="阪神",C147="タイガースファーム"),"han",IF(OR(C147="健康牧場",C147="ＯＫ牧場"),"oke",VLOOKUP(C147,[1]Owner!$A:$B,2,FALSE)))))</f>
        <v>yhi</v>
      </c>
    </row>
    <row r="148" spans="1:24" ht="11.15" customHeight="1" x14ac:dyDescent="0.65">
      <c r="A148" s="19" t="str">
        <f t="shared" si="12"/>
        <v>0809羽田06</v>
      </c>
      <c r="B148" s="10" t="s">
        <v>3162</v>
      </c>
      <c r="C148" s="20" t="s">
        <v>2580</v>
      </c>
      <c r="D148" s="11">
        <v>6</v>
      </c>
      <c r="E148" s="20" t="s">
        <v>3178</v>
      </c>
      <c r="F148" s="10" t="s">
        <v>14</v>
      </c>
      <c r="G148" s="10" t="s">
        <v>520</v>
      </c>
      <c r="H148" s="20" t="s">
        <v>3179</v>
      </c>
      <c r="I148" s="20" t="s">
        <v>2915</v>
      </c>
      <c r="J148" s="20" t="s">
        <v>3180</v>
      </c>
      <c r="K148" s="20" t="s">
        <v>2747</v>
      </c>
      <c r="L148" s="20" t="s">
        <v>3181</v>
      </c>
      <c r="M148" s="21">
        <v>50</v>
      </c>
      <c r="N148" s="22">
        <v>12</v>
      </c>
      <c r="O148" s="23">
        <v>3</v>
      </c>
      <c r="P148" s="24">
        <v>7270</v>
      </c>
      <c r="Q148" s="25">
        <f>IF(M148="","",IF(M148&lt;=0,P148/10,P148/M148))</f>
        <v>145.4</v>
      </c>
      <c r="R148" s="12">
        <v>0</v>
      </c>
      <c r="S148" s="12">
        <v>0</v>
      </c>
      <c r="U148" s="18" t="str">
        <f t="shared" si="13"/>
        <v>二勝</v>
      </c>
      <c r="X148" s="12" t="str">
        <f>IF(OR(C148="櫃間牧場",C148="特捜フジ"),"hit",IF(OR(C148="土井牧場",C148="土井ムギムギ牧場",C148="むぎむぎ",C148="むぎ"),"doi",IF(OR(C148="阪神",C148="タイガースファーム"),"han",IF(OR(C148="健康牧場",C148="ＯＫ牧場"),"oke",VLOOKUP(C148,[1]Owner!$A:$B,2,FALSE)))))</f>
        <v>had</v>
      </c>
    </row>
    <row r="149" spans="1:24" ht="11.15" customHeight="1" x14ac:dyDescent="0.65">
      <c r="A149" s="19" t="str">
        <f t="shared" si="12"/>
        <v>1415健太03</v>
      </c>
      <c r="B149" s="10" t="s">
        <v>5140</v>
      </c>
      <c r="C149" s="28" t="s">
        <v>4758</v>
      </c>
      <c r="D149" s="29">
        <v>3</v>
      </c>
      <c r="E149" s="20" t="s">
        <v>5155</v>
      </c>
      <c r="F149" s="10" t="s">
        <v>5142</v>
      </c>
      <c r="G149" s="10" t="s">
        <v>5295</v>
      </c>
      <c r="H149" s="20" t="s">
        <v>5305</v>
      </c>
      <c r="I149" s="20" t="s">
        <v>2231</v>
      </c>
      <c r="J149" s="20" t="s">
        <v>4019</v>
      </c>
      <c r="K149" s="20" t="s">
        <v>2378</v>
      </c>
      <c r="L149" s="20" t="s">
        <v>1913</v>
      </c>
      <c r="M149" s="21">
        <v>90</v>
      </c>
      <c r="N149" s="22">
        <v>3</v>
      </c>
      <c r="O149" s="23">
        <v>2</v>
      </c>
      <c r="P149" s="24">
        <v>7263.7</v>
      </c>
      <c r="Q149" s="25">
        <f>IF(M149="","",IF(M149&lt;=0,P149/10,P149/M149))</f>
        <v>80.707777777777778</v>
      </c>
      <c r="R149" s="12">
        <v>1</v>
      </c>
      <c r="S149" s="12">
        <v>0</v>
      </c>
      <c r="U149" s="18" t="str">
        <f t="shared" si="13"/>
        <v>重賞</v>
      </c>
      <c r="X149" s="12" t="str">
        <f>IF(OR(C149="櫃間牧場",C149="特捜フジ"),"hit",IF(OR(C149="土井牧場",C149="土井ムギムギ牧場",C149="むぎむぎ",C149="むぎ"),"doi",IF(OR(C149="阪神",C149="タイガースファーム"),"han",IF(OR(C149="健康牧場",C149="ＯＫ牧場"),"oke",VLOOKUP(C149,[1]Owner!$A:$B,2,FALSE)))))</f>
        <v>tke</v>
      </c>
    </row>
    <row r="150" spans="1:24" ht="11.15" customHeight="1" x14ac:dyDescent="0.65">
      <c r="A150" s="19" t="str">
        <f t="shared" si="12"/>
        <v>1516播磨02</v>
      </c>
      <c r="B150" s="10" t="s">
        <v>5510</v>
      </c>
      <c r="C150" s="20" t="s">
        <v>4105</v>
      </c>
      <c r="D150" s="11">
        <v>2</v>
      </c>
      <c r="E150" s="20" t="s">
        <v>5556</v>
      </c>
      <c r="F150" s="10" t="s">
        <v>3905</v>
      </c>
      <c r="G150" s="10" t="s">
        <v>3911</v>
      </c>
      <c r="H150" s="20" t="s">
        <v>5672</v>
      </c>
      <c r="I150" s="20" t="s">
        <v>2231</v>
      </c>
      <c r="J150" s="20" t="s">
        <v>5736</v>
      </c>
      <c r="K150" s="20" t="s">
        <v>791</v>
      </c>
      <c r="L150" s="20" t="s">
        <v>1913</v>
      </c>
      <c r="M150" s="21">
        <v>180</v>
      </c>
      <c r="N150" s="22">
        <v>3</v>
      </c>
      <c r="O150" s="23">
        <v>2</v>
      </c>
      <c r="P150" s="24">
        <v>7247.6</v>
      </c>
      <c r="Q150" s="25">
        <f>IF(M150="","",IF(M150&lt;=0,P150/10,P150/M150))</f>
        <v>40.264444444444443</v>
      </c>
      <c r="R150" s="12">
        <v>1</v>
      </c>
      <c r="S150" s="12">
        <v>0</v>
      </c>
      <c r="U150" s="18" t="str">
        <f t="shared" si="13"/>
        <v>重賞</v>
      </c>
      <c r="X150" s="12" t="str">
        <f>IF(OR(C150="櫃間牧場",C150="特捜フジ"),"hit",IF(OR(C150="土井牧場",C150="土井ムギムギ牧場",C150="むぎむぎ",C150="むぎ"),"doi",IF(OR(C150="阪神",C150="タイガースファーム"),"han",IF(OR(C150="健康牧場",C150="ＯＫ牧場"),"oke",VLOOKUP(C150,[1]Owner!$A:$B,2,FALSE)))))</f>
        <v>har</v>
      </c>
    </row>
    <row r="151" spans="1:24" ht="11.15" customHeight="1" x14ac:dyDescent="0.65">
      <c r="A151" s="19" t="str">
        <f t="shared" si="12"/>
        <v>1011福石04</v>
      </c>
      <c r="B151" s="10" t="s">
        <v>3649</v>
      </c>
      <c r="C151" s="20" t="s">
        <v>913</v>
      </c>
      <c r="D151" s="11">
        <v>4</v>
      </c>
      <c r="E151" s="20" t="s">
        <v>3782</v>
      </c>
      <c r="F151" s="10" t="s">
        <v>14</v>
      </c>
      <c r="G151" s="10" t="s">
        <v>520</v>
      </c>
      <c r="H151" s="20" t="s">
        <v>3677</v>
      </c>
      <c r="I151" s="20" t="s">
        <v>2231</v>
      </c>
      <c r="J151" s="20" t="s">
        <v>3783</v>
      </c>
      <c r="K151" s="20" t="s">
        <v>3023</v>
      </c>
      <c r="L151" s="20" t="s">
        <v>3283</v>
      </c>
      <c r="M151" s="21">
        <v>40</v>
      </c>
      <c r="N151" s="22">
        <v>5</v>
      </c>
      <c r="O151" s="23">
        <v>2</v>
      </c>
      <c r="P151" s="24">
        <v>7224</v>
      </c>
      <c r="Q151" s="25">
        <f>IF(M151="","",IF(M151&lt;=0,P151/10,P151/M151))</f>
        <v>180.6</v>
      </c>
      <c r="R151" s="12">
        <v>1</v>
      </c>
      <c r="S151" s="12">
        <v>0</v>
      </c>
      <c r="U151" s="18" t="str">
        <f t="shared" si="13"/>
        <v>重賞</v>
      </c>
      <c r="X151" s="12" t="str">
        <f>IF(OR(C151="櫃間牧場",C151="特捜フジ"),"hit",IF(OR(C151="土井牧場",C151="土井ムギムギ牧場",C151="むぎむぎ",C151="むぎ"),"doi",IF(OR(C151="阪神",C151="タイガースファーム"),"han",IF(OR(C151="健康牧場",C151="ＯＫ牧場"),"oke",VLOOKUP(C151,[1]Owner!$A:$B,2,FALSE)))))</f>
        <v>fuk</v>
      </c>
    </row>
    <row r="152" spans="1:24" ht="11.15" customHeight="1" x14ac:dyDescent="0.65">
      <c r="A152" s="19" t="str">
        <f t="shared" si="12"/>
        <v>2021ＯＫ09</v>
      </c>
      <c r="B152" s="10" t="s">
        <v>8314</v>
      </c>
      <c r="C152" s="20" t="s">
        <v>8308</v>
      </c>
      <c r="D152" s="11">
        <v>9</v>
      </c>
      <c r="E152" s="20" t="s">
        <v>8187</v>
      </c>
      <c r="F152" s="10" t="s">
        <v>4478</v>
      </c>
      <c r="G152" s="10" t="s">
        <v>15</v>
      </c>
      <c r="H152" s="20" t="s">
        <v>8325</v>
      </c>
      <c r="I152" s="20" t="s">
        <v>1739</v>
      </c>
      <c r="J152" s="20" t="s">
        <v>8326</v>
      </c>
      <c r="K152" s="20" t="s">
        <v>2378</v>
      </c>
      <c r="L152" s="20" t="s">
        <v>1913</v>
      </c>
      <c r="M152" s="32">
        <v>8</v>
      </c>
      <c r="N152" s="22">
        <v>7</v>
      </c>
      <c r="O152" s="23">
        <v>2</v>
      </c>
      <c r="P152" s="24">
        <v>7202.5</v>
      </c>
      <c r="Q152" s="25">
        <v>51.24038461538462</v>
      </c>
      <c r="R152" s="12">
        <v>1</v>
      </c>
      <c r="S152" s="12">
        <v>0</v>
      </c>
      <c r="T152" s="12">
        <v>0</v>
      </c>
      <c r="U152" s="18" t="str">
        <f t="shared" si="13"/>
        <v>重賞</v>
      </c>
      <c r="V152" s="12" t="s">
        <v>8611</v>
      </c>
      <c r="W152" s="12" t="s">
        <v>8471</v>
      </c>
      <c r="X152" s="12" t="str">
        <f>IF(OR(C152="櫃間牧場",C152="特捜フジ"),"hit",IF(OR(C152="土井牧場",C152="土井ムギムギ牧場",C152="むぎむぎ",C152="むぎ"),"doi",IF(OR(C152="阪神",C152="タイガースファーム"),"han",IF(OR(C152="健康牧場",C152="ＯＫ牧場"),"oke",VLOOKUP(C152,[1]Owner!$A:$B,2,FALSE)))))</f>
        <v>oke</v>
      </c>
    </row>
    <row r="153" spans="1:24" ht="11.15" customHeight="1" x14ac:dyDescent="0.65">
      <c r="A153" s="19" t="str">
        <f t="shared" si="12"/>
        <v>0708土井06</v>
      </c>
      <c r="B153" s="10" t="s">
        <v>2844</v>
      </c>
      <c r="C153" s="20" t="s">
        <v>1601</v>
      </c>
      <c r="D153" s="11">
        <v>6</v>
      </c>
      <c r="E153" s="20" t="s">
        <v>2965</v>
      </c>
      <c r="F153" s="10" t="s">
        <v>14</v>
      </c>
      <c r="G153" s="10" t="s">
        <v>510</v>
      </c>
      <c r="H153" s="20" t="s">
        <v>992</v>
      </c>
      <c r="I153" s="20" t="s">
        <v>2614</v>
      </c>
      <c r="J153" s="20" t="s">
        <v>2966</v>
      </c>
      <c r="K153" s="20" t="s">
        <v>2510</v>
      </c>
      <c r="L153" s="20" t="s">
        <v>2712</v>
      </c>
      <c r="M153" s="21">
        <v>0</v>
      </c>
      <c r="N153" s="22">
        <v>7</v>
      </c>
      <c r="O153" s="23">
        <v>3</v>
      </c>
      <c r="P153" s="24">
        <v>7180</v>
      </c>
      <c r="Q153" s="25">
        <f>IF(M153="","",IF(M153&lt;=0,P153/10,P153/M153))</f>
        <v>718</v>
      </c>
      <c r="R153" s="12">
        <v>1</v>
      </c>
      <c r="S153" s="12">
        <v>0</v>
      </c>
      <c r="U153" s="18" t="str">
        <f t="shared" si="13"/>
        <v>重賞</v>
      </c>
      <c r="X153" s="12" t="str">
        <f>IF(OR(C153="櫃間牧場",C153="特捜フジ"),"hit",IF(OR(C153="土井牧場",C153="土井ムギムギ牧場",C153="むぎむぎ",C153="むぎ"),"doi",IF(OR(C153="阪神",C153="タイガースファーム"),"han",IF(OR(C153="健康牧場",C153="ＯＫ牧場"),"oke",VLOOKUP(C153,[1]Owner!$A:$B,2,FALSE)))))</f>
        <v>doi</v>
      </c>
    </row>
    <row r="154" spans="1:24" ht="11.15" customHeight="1" x14ac:dyDescent="0.65">
      <c r="A154" s="19" t="str">
        <f t="shared" si="12"/>
        <v>1415福石02</v>
      </c>
      <c r="B154" s="10" t="s">
        <v>5140</v>
      </c>
      <c r="C154" s="28" t="s">
        <v>4757</v>
      </c>
      <c r="D154" s="29">
        <v>2</v>
      </c>
      <c r="E154" s="20" t="s">
        <v>5214</v>
      </c>
      <c r="F154" s="10" t="s">
        <v>5142</v>
      </c>
      <c r="G154" s="10" t="s">
        <v>5295</v>
      </c>
      <c r="H154" s="20" t="s">
        <v>5319</v>
      </c>
      <c r="I154" s="20" t="s">
        <v>3165</v>
      </c>
      <c r="J154" s="20" t="s">
        <v>2403</v>
      </c>
      <c r="K154" s="20" t="s">
        <v>791</v>
      </c>
      <c r="L154" s="20" t="s">
        <v>1913</v>
      </c>
      <c r="M154" s="21">
        <v>200</v>
      </c>
      <c r="N154" s="22">
        <v>6</v>
      </c>
      <c r="O154" s="23">
        <v>3</v>
      </c>
      <c r="P154" s="24">
        <v>7154.2</v>
      </c>
      <c r="Q154" s="25">
        <f>IF(M154="","",IF(M154&lt;=0,P154/10,P154/M154))</f>
        <v>35.771000000000001</v>
      </c>
      <c r="R154" s="12">
        <v>1</v>
      </c>
      <c r="S154" s="12">
        <v>0</v>
      </c>
      <c r="U154" s="18" t="str">
        <f t="shared" si="13"/>
        <v>重賞</v>
      </c>
      <c r="X154" s="12" t="str">
        <f>IF(OR(C154="櫃間牧場",C154="特捜フジ"),"hit",IF(OR(C154="土井牧場",C154="土井ムギムギ牧場",C154="むぎむぎ",C154="むぎ"),"doi",IF(OR(C154="阪神",C154="タイガースファーム"),"han",IF(OR(C154="健康牧場",C154="ＯＫ牧場"),"oke",VLOOKUP(C154,[1]Owner!$A:$B,2,FALSE)))))</f>
        <v>fuk</v>
      </c>
    </row>
    <row r="155" spans="1:24" ht="11.15" customHeight="1" x14ac:dyDescent="0.65">
      <c r="A155" s="19" t="str">
        <f t="shared" si="12"/>
        <v>0708福石04</v>
      </c>
      <c r="B155" s="10" t="s">
        <v>2844</v>
      </c>
      <c r="C155" s="20" t="s">
        <v>913</v>
      </c>
      <c r="D155" s="11">
        <v>4</v>
      </c>
      <c r="E155" s="20" t="s">
        <v>3094</v>
      </c>
      <c r="F155" s="10" t="s">
        <v>2279</v>
      </c>
      <c r="G155" s="10" t="s">
        <v>520</v>
      </c>
      <c r="H155" s="20" t="s">
        <v>948</v>
      </c>
      <c r="I155" s="20" t="s">
        <v>2276</v>
      </c>
      <c r="J155" s="20" t="s">
        <v>3095</v>
      </c>
      <c r="K155" s="20" t="s">
        <v>1893</v>
      </c>
      <c r="L155" s="20" t="s">
        <v>1893</v>
      </c>
      <c r="M155" s="21">
        <v>160</v>
      </c>
      <c r="N155" s="22">
        <v>8</v>
      </c>
      <c r="O155" s="23">
        <v>2</v>
      </c>
      <c r="P155" s="24">
        <v>7100</v>
      </c>
      <c r="Q155" s="25">
        <f>IF(M155="","",IF(M155&lt;=0,P155/10,P155/M155))</f>
        <v>44.375</v>
      </c>
      <c r="R155" s="12">
        <v>1</v>
      </c>
      <c r="S155" s="12">
        <v>0</v>
      </c>
      <c r="U155" s="18" t="str">
        <f t="shared" si="13"/>
        <v>重賞</v>
      </c>
      <c r="X155" s="12" t="str">
        <f>IF(OR(C155="櫃間牧場",C155="特捜フジ"),"hit",IF(OR(C155="土井牧場",C155="土井ムギムギ牧場",C155="むぎむぎ",C155="むぎ"),"doi",IF(OR(C155="阪神",C155="タイガースファーム"),"han",IF(OR(C155="健康牧場",C155="ＯＫ牧場"),"oke",VLOOKUP(C155,[1]Owner!$A:$B,2,FALSE)))))</f>
        <v>fuk</v>
      </c>
    </row>
    <row r="156" spans="1:24" ht="11.15" customHeight="1" x14ac:dyDescent="0.65">
      <c r="A156" s="19" t="str">
        <f t="shared" si="12"/>
        <v>2223健太07</v>
      </c>
      <c r="B156" s="10" t="s">
        <v>9192</v>
      </c>
      <c r="C156" s="20" t="s">
        <v>9226</v>
      </c>
      <c r="D156" s="11">
        <v>7</v>
      </c>
      <c r="E156" s="20" t="s">
        <v>9233</v>
      </c>
      <c r="F156" s="10" t="s">
        <v>4407</v>
      </c>
      <c r="G156" s="10" t="s">
        <v>4408</v>
      </c>
      <c r="H156" s="20" t="s">
        <v>9345</v>
      </c>
      <c r="I156" s="20" t="s">
        <v>6718</v>
      </c>
      <c r="J156" s="20" t="s">
        <v>7889</v>
      </c>
      <c r="K156" s="20" t="s">
        <v>3023</v>
      </c>
      <c r="L156" s="20" t="s">
        <v>1913</v>
      </c>
      <c r="M156" s="32">
        <v>9</v>
      </c>
      <c r="N156" s="22">
        <v>5</v>
      </c>
      <c r="O156" s="23">
        <v>1</v>
      </c>
      <c r="P156" s="24">
        <v>7045</v>
      </c>
      <c r="Q156" s="25">
        <v>992.42063492063482</v>
      </c>
      <c r="U156" s="18" t="str">
        <f t="shared" si="13"/>
        <v>一勝</v>
      </c>
      <c r="V156" s="12" t="s">
        <v>9663</v>
      </c>
      <c r="W156" s="12" t="s">
        <v>9526</v>
      </c>
      <c r="X156" s="12" t="str">
        <f>IF(OR(C156="櫃間牧場",C156="特捜フジ"),"hit",IF(OR(C156="土井牧場",C156="土井ムギムギ牧場",C156="むぎむぎ",C156="むぎ"),"doi",IF(OR(C156="阪神",C156="タイガースファーム"),"han",IF(OR(C156="健康牧場",C156="ＯＫ牧場"),"oke",VLOOKUP(C156,[1]Owner!$A:$B,2,FALSE)))))</f>
        <v>tke</v>
      </c>
    </row>
    <row r="157" spans="1:24" ht="11.15" customHeight="1" x14ac:dyDescent="0.65">
      <c r="A157" s="19" t="str">
        <f t="shared" si="12"/>
        <v>9900竹島02</v>
      </c>
      <c r="B157" s="10" t="s">
        <v>683</v>
      </c>
      <c r="C157" s="20" t="s">
        <v>251</v>
      </c>
      <c r="D157" s="31">
        <v>2</v>
      </c>
      <c r="E157" s="20" t="s">
        <v>844</v>
      </c>
      <c r="F157" s="10" t="s">
        <v>29</v>
      </c>
      <c r="G157" s="10" t="s">
        <v>15</v>
      </c>
      <c r="H157" s="20" t="s">
        <v>603</v>
      </c>
      <c r="I157" s="20" t="s">
        <v>774</v>
      </c>
      <c r="J157" s="20" t="s">
        <v>845</v>
      </c>
      <c r="K157" s="20" t="s">
        <v>846</v>
      </c>
      <c r="L157" s="20" t="s">
        <v>515</v>
      </c>
      <c r="N157" s="22">
        <v>13</v>
      </c>
      <c r="O157" s="23">
        <v>3</v>
      </c>
      <c r="P157" s="24">
        <v>6988</v>
      </c>
      <c r="Q157" s="25" t="str">
        <f t="shared" ref="Q157:Q164" si="14">IF(M157="","",IF(M157&lt;=0,P157/10,P157/M157))</f>
        <v/>
      </c>
      <c r="R157" s="12">
        <v>0</v>
      </c>
      <c r="S157" s="12">
        <v>0</v>
      </c>
      <c r="U157" s="18" t="str">
        <f t="shared" si="13"/>
        <v>二勝</v>
      </c>
      <c r="X157" s="12" t="str">
        <f>IF(OR(C157="櫃間牧場",C157="特捜フジ"),"hit",IF(OR(C157="土井牧場",C157="土井ムギムギ牧場",C157="むぎむぎ",C157="むぎ"),"doi",IF(OR(C157="阪神",C157="タイガースファーム"),"han",IF(OR(C157="健康牧場",C157="ＯＫ牧場"),"oke",VLOOKUP(C157,[1]Owner!$A:$B,2,FALSE)))))</f>
        <v>tak</v>
      </c>
    </row>
    <row r="158" spans="1:24" ht="11.15" customHeight="1" x14ac:dyDescent="0.65">
      <c r="A158" s="19" t="str">
        <f t="shared" si="12"/>
        <v>2324永之05</v>
      </c>
      <c r="B158" s="10" t="s">
        <v>9878</v>
      </c>
      <c r="C158" s="20" t="s">
        <v>9310</v>
      </c>
      <c r="D158" s="11">
        <v>5</v>
      </c>
      <c r="E158" s="20" t="s">
        <v>9862</v>
      </c>
      <c r="F158" s="10" t="s">
        <v>4413</v>
      </c>
      <c r="G158" s="10" t="s">
        <v>4408</v>
      </c>
      <c r="H158" s="20" t="s">
        <v>9890</v>
      </c>
      <c r="I158" s="20" t="s">
        <v>4547</v>
      </c>
      <c r="J158" s="20" t="s">
        <v>8406</v>
      </c>
      <c r="K158" s="20" t="s">
        <v>791</v>
      </c>
      <c r="L158" s="20" t="s">
        <v>1913</v>
      </c>
      <c r="M158" s="37">
        <v>10</v>
      </c>
      <c r="N158" s="22">
        <v>5</v>
      </c>
      <c r="O158" s="23">
        <v>2</v>
      </c>
      <c r="P158" s="24">
        <v>6986.2</v>
      </c>
      <c r="Q158" s="25">
        <f t="shared" si="14"/>
        <v>698.62</v>
      </c>
      <c r="R158" s="12">
        <v>1</v>
      </c>
      <c r="U158" s="18" t="str">
        <f t="shared" si="13"/>
        <v>重賞</v>
      </c>
      <c r="V158" s="12" t="s">
        <v>10208</v>
      </c>
      <c r="W158" s="36" t="s">
        <v>10222</v>
      </c>
      <c r="X158" s="12" t="str">
        <f>IF(OR(C158="櫃間牧場",C158="特捜フジ"),"hit",IF(OR(C158="土井牧場",C158="土井ムギムギ牧場",C158="むぎむぎ",C158="むぎ"),"doi",IF(OR(C158="阪神",C158="タイガースファーム"),"han",IF(OR(C158="健康牧場",C158="ＯＫ牧場"),"oke",VLOOKUP(C158,[1]Owner!$A:$B,2,FALSE)))))</f>
        <v>yhi</v>
      </c>
    </row>
    <row r="159" spans="1:24" ht="11.15" customHeight="1" x14ac:dyDescent="0.65">
      <c r="A159" s="19" t="str">
        <f t="shared" si="12"/>
        <v>1213藤田01</v>
      </c>
      <c r="B159" s="10" t="s">
        <v>4405</v>
      </c>
      <c r="C159" s="20" t="s">
        <v>4739</v>
      </c>
      <c r="D159" s="11">
        <v>1</v>
      </c>
      <c r="E159" s="20" t="s">
        <v>4673</v>
      </c>
      <c r="F159" s="10" t="s">
        <v>4407</v>
      </c>
      <c r="G159" s="10" t="s">
        <v>4408</v>
      </c>
      <c r="H159" s="20" t="s">
        <v>4632</v>
      </c>
      <c r="I159" s="20" t="s">
        <v>2280</v>
      </c>
      <c r="J159" s="20" t="s">
        <v>3572</v>
      </c>
      <c r="K159" s="20" t="s">
        <v>4437</v>
      </c>
      <c r="L159" s="20" t="s">
        <v>2324</v>
      </c>
      <c r="M159" s="21">
        <v>20</v>
      </c>
      <c r="N159" s="22">
        <v>10</v>
      </c>
      <c r="O159" s="23">
        <v>2</v>
      </c>
      <c r="P159" s="24">
        <v>6919.3</v>
      </c>
      <c r="Q159" s="25">
        <f t="shared" si="14"/>
        <v>345.96500000000003</v>
      </c>
      <c r="R159" s="12">
        <v>0</v>
      </c>
      <c r="S159" s="12">
        <v>0</v>
      </c>
      <c r="U159" s="18" t="str">
        <f t="shared" si="13"/>
        <v>二勝</v>
      </c>
      <c r="X159" s="12" t="str">
        <f>IF(OR(C159="櫃間牧場",C159="特捜フジ"),"hit",IF(OR(C159="土井牧場",C159="土井ムギムギ牧場",C159="むぎむぎ",C159="むぎ"),"doi",IF(OR(C159="阪神",C159="タイガースファーム"),"han",IF(OR(C159="健康牧場",C159="ＯＫ牧場"),"oke",VLOOKUP(C159,[1]Owner!$A:$B,2,FALSE)))))</f>
        <v>fut</v>
      </c>
    </row>
    <row r="160" spans="1:24" ht="11.15" customHeight="1" x14ac:dyDescent="0.65">
      <c r="A160" s="19" t="str">
        <f t="shared" si="12"/>
        <v>1112藤田01</v>
      </c>
      <c r="B160" s="10" t="s">
        <v>4369</v>
      </c>
      <c r="C160" s="20" t="s">
        <v>4200</v>
      </c>
      <c r="D160" s="11">
        <v>1</v>
      </c>
      <c r="E160" s="20" t="s">
        <v>4201</v>
      </c>
      <c r="F160" s="10" t="s">
        <v>3905</v>
      </c>
      <c r="G160" s="10" t="s">
        <v>3906</v>
      </c>
      <c r="H160" s="20" t="s">
        <v>4154</v>
      </c>
      <c r="I160" s="20" t="s">
        <v>1044</v>
      </c>
      <c r="J160" s="20" t="s">
        <v>3572</v>
      </c>
      <c r="K160" s="20" t="s">
        <v>4202</v>
      </c>
      <c r="L160" s="20" t="s">
        <v>1893</v>
      </c>
      <c r="M160" s="21">
        <v>40</v>
      </c>
      <c r="N160" s="22">
        <v>7</v>
      </c>
      <c r="O160" s="23">
        <v>2</v>
      </c>
      <c r="P160" s="24">
        <v>6897.8</v>
      </c>
      <c r="Q160" s="25">
        <f t="shared" si="14"/>
        <v>172.44499999999999</v>
      </c>
      <c r="R160" s="12">
        <v>1</v>
      </c>
      <c r="S160" s="12">
        <v>0</v>
      </c>
      <c r="U160" s="18" t="str">
        <f t="shared" si="13"/>
        <v>重賞</v>
      </c>
      <c r="X160" s="12" t="str">
        <f>IF(OR(C160="櫃間牧場",C160="特捜フジ"),"hit",IF(OR(C160="土井牧場",C160="土井ムギムギ牧場",C160="むぎむぎ",C160="むぎ"),"doi",IF(OR(C160="阪神",C160="タイガースファーム"),"han",IF(OR(C160="健康牧場",C160="ＯＫ牧場"),"oke",VLOOKUP(C160,[1]Owner!$A:$B,2,FALSE)))))</f>
        <v>fut</v>
      </c>
    </row>
    <row r="161" spans="1:24" ht="11.15" customHeight="1" x14ac:dyDescent="0.65">
      <c r="A161" s="19" t="str">
        <f t="shared" si="12"/>
        <v>1819村山03</v>
      </c>
      <c r="B161" s="10" t="s">
        <v>7067</v>
      </c>
      <c r="C161" s="20" t="s">
        <v>4764</v>
      </c>
      <c r="D161" s="11">
        <v>3</v>
      </c>
      <c r="E161" s="20" t="s">
        <v>7130</v>
      </c>
      <c r="F161" s="10" t="s">
        <v>4407</v>
      </c>
      <c r="G161" s="10" t="s">
        <v>4408</v>
      </c>
      <c r="H161" s="20" t="s">
        <v>7231</v>
      </c>
      <c r="I161" s="20" t="s">
        <v>3165</v>
      </c>
      <c r="J161" s="20" t="s">
        <v>7308</v>
      </c>
      <c r="K161" s="20" t="s">
        <v>2378</v>
      </c>
      <c r="L161" s="20" t="s">
        <v>1913</v>
      </c>
      <c r="M161" s="21">
        <v>100</v>
      </c>
      <c r="N161" s="22">
        <v>6</v>
      </c>
      <c r="O161" s="23">
        <v>2</v>
      </c>
      <c r="P161" s="24">
        <v>6873.5</v>
      </c>
      <c r="Q161" s="25">
        <f t="shared" si="14"/>
        <v>68.734999999999999</v>
      </c>
      <c r="R161" s="12">
        <v>1</v>
      </c>
      <c r="S161" s="12">
        <v>0</v>
      </c>
      <c r="T161" s="12">
        <v>0</v>
      </c>
      <c r="U161" s="18" t="str">
        <f t="shared" si="13"/>
        <v>重賞</v>
      </c>
      <c r="V161" s="12" t="s">
        <v>7386</v>
      </c>
      <c r="W161" s="12" t="s">
        <v>7508</v>
      </c>
      <c r="X161" s="12" t="str">
        <f>IF(OR(C161="櫃間牧場",C161="特捜フジ"),"hit",IF(OR(C161="土井牧場",C161="土井ムギムギ牧場",C161="むぎむぎ",C161="むぎ"),"doi",IF(OR(C161="阪神",C161="タイガースファーム"),"han",IF(OR(C161="健康牧場",C161="ＯＫ牧場"),"oke",VLOOKUP(C161,[1]Owner!$A:$B,2,FALSE)))))</f>
        <v>mur</v>
      </c>
    </row>
    <row r="162" spans="1:24" ht="11.15" customHeight="1" x14ac:dyDescent="0.65">
      <c r="A162" s="19" t="str">
        <f t="shared" si="12"/>
        <v>9899竹島01</v>
      </c>
      <c r="B162" s="10" t="s">
        <v>377</v>
      </c>
      <c r="C162" s="20" t="s">
        <v>251</v>
      </c>
      <c r="D162" s="31">
        <v>1</v>
      </c>
      <c r="E162" s="20" t="s">
        <v>573</v>
      </c>
      <c r="F162" s="10" t="s">
        <v>14</v>
      </c>
      <c r="G162" s="10" t="s">
        <v>33</v>
      </c>
      <c r="H162" s="20" t="s">
        <v>533</v>
      </c>
      <c r="I162" s="20" t="s">
        <v>38</v>
      </c>
      <c r="J162" s="20" t="s">
        <v>574</v>
      </c>
      <c r="N162" s="22">
        <v>10</v>
      </c>
      <c r="O162" s="23">
        <v>3</v>
      </c>
      <c r="P162" s="24">
        <v>6820</v>
      </c>
      <c r="Q162" s="25" t="str">
        <f t="shared" si="14"/>
        <v/>
      </c>
      <c r="R162" s="12">
        <v>0</v>
      </c>
      <c r="S162" s="12">
        <v>0</v>
      </c>
      <c r="U162" s="18" t="str">
        <f t="shared" si="13"/>
        <v>二勝</v>
      </c>
      <c r="X162" s="12" t="str">
        <f>IF(OR(C162="櫃間牧場",C162="特捜フジ"),"hit",IF(OR(C162="土井牧場",C162="土井ムギムギ牧場",C162="むぎむぎ",C162="むぎ"),"doi",IF(OR(C162="阪神",C162="タイガースファーム"),"han",IF(OR(C162="健康牧場",C162="ＯＫ牧場"),"oke",VLOOKUP(C162,[1]Owner!$A:$B,2,FALSE)))))</f>
        <v>tak</v>
      </c>
    </row>
    <row r="163" spans="1:24" ht="11.15" customHeight="1" x14ac:dyDescent="0.65">
      <c r="A163" s="19" t="str">
        <f t="shared" si="12"/>
        <v>0304播磨02</v>
      </c>
      <c r="B163" s="10" t="s">
        <v>1713</v>
      </c>
      <c r="C163" s="20" t="s">
        <v>626</v>
      </c>
      <c r="D163" s="31">
        <v>2</v>
      </c>
      <c r="E163" s="20" t="s">
        <v>1891</v>
      </c>
      <c r="F163" s="10" t="s">
        <v>14</v>
      </c>
      <c r="G163" s="10" t="s">
        <v>15</v>
      </c>
      <c r="H163" s="20" t="s">
        <v>169</v>
      </c>
      <c r="I163" s="20" t="s">
        <v>38</v>
      </c>
      <c r="J163" s="20" t="s">
        <v>1892</v>
      </c>
      <c r="K163" s="20" t="s">
        <v>1893</v>
      </c>
      <c r="L163" s="20" t="s">
        <v>1893</v>
      </c>
      <c r="M163" s="21">
        <v>0</v>
      </c>
      <c r="N163" s="22">
        <v>8</v>
      </c>
      <c r="O163" s="23">
        <v>2</v>
      </c>
      <c r="P163" s="24">
        <v>6680</v>
      </c>
      <c r="Q163" s="25">
        <f t="shared" si="14"/>
        <v>668</v>
      </c>
      <c r="R163" s="12">
        <v>1</v>
      </c>
      <c r="S163" s="12">
        <v>0</v>
      </c>
      <c r="U163" s="18" t="str">
        <f t="shared" si="13"/>
        <v>重賞</v>
      </c>
      <c r="X163" s="12" t="str">
        <f>IF(OR(C163="櫃間牧場",C163="特捜フジ"),"hit",IF(OR(C163="土井牧場",C163="土井ムギムギ牧場",C163="むぎむぎ",C163="むぎ"),"doi",IF(OR(C163="阪神",C163="タイガースファーム"),"han",IF(OR(C163="健康牧場",C163="ＯＫ牧場"),"oke",VLOOKUP(C163,[1]Owner!$A:$B,2,FALSE)))))</f>
        <v>har</v>
      </c>
    </row>
    <row r="164" spans="1:24" ht="11.15" customHeight="1" x14ac:dyDescent="0.65">
      <c r="A164" s="19" t="str">
        <f t="shared" si="12"/>
        <v>9899心平05</v>
      </c>
      <c r="B164" s="10" t="s">
        <v>377</v>
      </c>
      <c r="C164" s="20" t="s">
        <v>186</v>
      </c>
      <c r="D164" s="31">
        <v>5</v>
      </c>
      <c r="E164" s="20" t="s">
        <v>538</v>
      </c>
      <c r="F164" s="10" t="s">
        <v>29</v>
      </c>
      <c r="G164" s="10" t="s">
        <v>15</v>
      </c>
      <c r="H164" s="20" t="s">
        <v>394</v>
      </c>
      <c r="I164" s="20" t="s">
        <v>112</v>
      </c>
      <c r="J164" s="20" t="s">
        <v>539</v>
      </c>
      <c r="N164" s="22">
        <v>8</v>
      </c>
      <c r="O164" s="23">
        <v>3</v>
      </c>
      <c r="P164" s="24">
        <v>6680</v>
      </c>
      <c r="Q164" s="25" t="str">
        <f t="shared" si="14"/>
        <v/>
      </c>
      <c r="R164" s="12">
        <v>1</v>
      </c>
      <c r="S164" s="12">
        <v>0</v>
      </c>
      <c r="U164" s="18" t="str">
        <f t="shared" si="13"/>
        <v>重賞</v>
      </c>
      <c r="X164" s="12" t="str">
        <f>IF(OR(C164="櫃間牧場",C164="特捜フジ"),"hit",IF(OR(C164="土井牧場",C164="土井ムギムギ牧場",C164="むぎむぎ",C164="むぎ"),"doi",IF(OR(C164="阪神",C164="タイガースファーム"),"han",IF(OR(C164="健康牧場",C164="ＯＫ牧場"),"oke",VLOOKUP(C164,[1]Owner!$A:$B,2,FALSE)))))</f>
        <v>hsi</v>
      </c>
    </row>
    <row r="165" spans="1:24" ht="11.15" customHeight="1" x14ac:dyDescent="0.65">
      <c r="A165" s="19" t="str">
        <f t="shared" si="12"/>
        <v>2223播磨04</v>
      </c>
      <c r="B165" s="10" t="s">
        <v>9192</v>
      </c>
      <c r="C165" s="20" t="s">
        <v>4740</v>
      </c>
      <c r="D165" s="11">
        <v>4</v>
      </c>
      <c r="E165" s="20" t="s">
        <v>9293</v>
      </c>
      <c r="F165" s="10" t="s">
        <v>4407</v>
      </c>
      <c r="G165" s="10" t="s">
        <v>4421</v>
      </c>
      <c r="H165" s="20" t="s">
        <v>7236</v>
      </c>
      <c r="I165" s="20" t="s">
        <v>8317</v>
      </c>
      <c r="J165" s="20" t="s">
        <v>5651</v>
      </c>
      <c r="K165" s="20" t="s">
        <v>791</v>
      </c>
      <c r="L165" s="20" t="s">
        <v>1913</v>
      </c>
      <c r="M165" s="32">
        <v>6</v>
      </c>
      <c r="N165" s="22">
        <v>6</v>
      </c>
      <c r="O165" s="23">
        <v>2</v>
      </c>
      <c r="P165" s="24">
        <v>6593.4</v>
      </c>
      <c r="Q165" s="25">
        <v>1577.0738095238096</v>
      </c>
      <c r="U165" s="18" t="str">
        <f t="shared" si="13"/>
        <v>二勝</v>
      </c>
      <c r="V165" s="12" t="s">
        <v>9710</v>
      </c>
      <c r="W165" s="12" t="s">
        <v>9582</v>
      </c>
      <c r="X165" s="12" t="str">
        <f>IF(OR(C165="櫃間牧場",C165="特捜フジ"),"hit",IF(OR(C165="土井牧場",C165="土井ムギムギ牧場",C165="むぎむぎ",C165="むぎ"),"doi",IF(OR(C165="阪神",C165="タイガースファーム"),"han",IF(OR(C165="健康牧場",C165="ＯＫ牧場"),"oke",VLOOKUP(C165,[1]Owner!$A:$B,2,FALSE)))))</f>
        <v>har</v>
      </c>
    </row>
    <row r="166" spans="1:24" ht="11.15" customHeight="1" x14ac:dyDescent="0.65">
      <c r="A166" s="19" t="str">
        <f t="shared" si="12"/>
        <v>1112阪神08</v>
      </c>
      <c r="B166" s="10" t="s">
        <v>4369</v>
      </c>
      <c r="C166" s="20" t="s">
        <v>4137</v>
      </c>
      <c r="D166" s="11">
        <v>8</v>
      </c>
      <c r="E166" s="20" t="s">
        <v>4153</v>
      </c>
      <c r="F166" s="10" t="s">
        <v>3905</v>
      </c>
      <c r="G166" s="10" t="s">
        <v>3906</v>
      </c>
      <c r="H166" s="20" t="s">
        <v>4154</v>
      </c>
      <c r="I166" s="20" t="s">
        <v>1739</v>
      </c>
      <c r="J166" s="20" t="s">
        <v>1402</v>
      </c>
      <c r="K166" s="20" t="s">
        <v>4155</v>
      </c>
      <c r="L166" s="20" t="s">
        <v>3914</v>
      </c>
      <c r="M166" s="21">
        <v>50</v>
      </c>
      <c r="N166" s="22">
        <v>10</v>
      </c>
      <c r="O166" s="23">
        <v>2</v>
      </c>
      <c r="P166" s="24">
        <v>6539.5999999999995</v>
      </c>
      <c r="Q166" s="25">
        <f>IF(M166="","",IF(M166&lt;=0,P166/10,P166/M166))</f>
        <v>130.792</v>
      </c>
      <c r="R166" s="12">
        <v>0</v>
      </c>
      <c r="S166" s="12">
        <v>0</v>
      </c>
      <c r="U166" s="18" t="str">
        <f t="shared" si="13"/>
        <v>二勝</v>
      </c>
      <c r="X166" s="12" t="str">
        <f>IF(OR(C166="櫃間牧場",C166="特捜フジ"),"hit",IF(OR(C166="土井牧場",C166="土井ムギムギ牧場",C166="むぎむぎ",C166="むぎ"),"doi",IF(OR(C166="阪神",C166="タイガースファーム"),"han",IF(OR(C166="健康牧場",C166="ＯＫ牧場"),"oke",VLOOKUP(C166,[1]Owner!$A:$B,2,FALSE)))))</f>
        <v>han</v>
      </c>
    </row>
    <row r="167" spans="1:24" ht="11.15" customHeight="1" x14ac:dyDescent="0.65">
      <c r="A167" s="19" t="str">
        <f t="shared" si="12"/>
        <v>1213阪神09</v>
      </c>
      <c r="B167" s="10" t="s">
        <v>4405</v>
      </c>
      <c r="C167" s="20" t="s">
        <v>4734</v>
      </c>
      <c r="D167" s="11">
        <v>9</v>
      </c>
      <c r="E167" s="20" t="s">
        <v>4568</v>
      </c>
      <c r="F167" s="10" t="s">
        <v>4407</v>
      </c>
      <c r="G167" s="10" t="s">
        <v>4408</v>
      </c>
      <c r="H167" s="20" t="s">
        <v>4569</v>
      </c>
      <c r="I167" s="20" t="s">
        <v>4570</v>
      </c>
      <c r="J167" s="20" t="s">
        <v>4571</v>
      </c>
      <c r="K167" s="20" t="s">
        <v>4572</v>
      </c>
      <c r="L167" s="20" t="s">
        <v>2923</v>
      </c>
      <c r="M167" s="21">
        <v>20</v>
      </c>
      <c r="N167" s="22">
        <v>10</v>
      </c>
      <c r="O167" s="23">
        <v>3</v>
      </c>
      <c r="P167" s="24">
        <v>6534.0000000000009</v>
      </c>
      <c r="Q167" s="25">
        <f>IF(M167="","",IF(M167&lt;=0,P167/10,P167/M167))</f>
        <v>326.70000000000005</v>
      </c>
      <c r="R167" s="12">
        <v>0</v>
      </c>
      <c r="S167" s="12">
        <v>0</v>
      </c>
      <c r="U167" s="18" t="str">
        <f t="shared" si="13"/>
        <v>二勝</v>
      </c>
      <c r="X167" s="12" t="str">
        <f>IF(OR(C167="櫃間牧場",C167="特捜フジ"),"hit",IF(OR(C167="土井牧場",C167="土井ムギムギ牧場",C167="むぎむぎ",C167="むぎ"),"doi",IF(OR(C167="阪神",C167="タイガースファーム"),"han",IF(OR(C167="健康牧場",C167="ＯＫ牧場"),"oke",VLOOKUP(C167,[1]Owner!$A:$B,2,FALSE)))))</f>
        <v>han</v>
      </c>
    </row>
    <row r="168" spans="1:24" ht="11.15" customHeight="1" x14ac:dyDescent="0.65">
      <c r="A168" s="19" t="str">
        <f t="shared" si="12"/>
        <v>0001本木03</v>
      </c>
      <c r="B168" s="10" t="s">
        <v>963</v>
      </c>
      <c r="C168" s="20" t="s">
        <v>1161</v>
      </c>
      <c r="D168" s="31">
        <v>3</v>
      </c>
      <c r="E168" s="20" t="s">
        <v>1164</v>
      </c>
      <c r="F168" s="10" t="s">
        <v>14</v>
      </c>
      <c r="G168" s="10" t="s">
        <v>15</v>
      </c>
      <c r="H168" s="20" t="s">
        <v>1050</v>
      </c>
      <c r="I168" s="20" t="s">
        <v>17</v>
      </c>
      <c r="J168" s="20" t="s">
        <v>1165</v>
      </c>
      <c r="N168" s="22">
        <v>8</v>
      </c>
      <c r="O168" s="23">
        <v>2</v>
      </c>
      <c r="P168" s="24">
        <v>6500</v>
      </c>
      <c r="Q168" s="25" t="str">
        <f>IF(M168="","",IF(M168&lt;=0,P168/10,P168/M168))</f>
        <v/>
      </c>
      <c r="R168" s="12">
        <v>1</v>
      </c>
      <c r="S168" s="12">
        <v>0</v>
      </c>
      <c r="U168" s="18" t="str">
        <f t="shared" si="13"/>
        <v>重賞</v>
      </c>
      <c r="X168" s="12" t="str">
        <f>IF(OR(C168="櫃間牧場",C168="特捜フジ"),"hit",IF(OR(C168="土井牧場",C168="土井ムギムギ牧場",C168="むぎむぎ",C168="むぎ"),"doi",IF(OR(C168="阪神",C168="タイガースファーム"),"han",IF(OR(C168="健康牧場",C168="ＯＫ牧場"),"oke",VLOOKUP(C168,[1]Owner!$A:$B,2,FALSE)))))</f>
        <v>mot</v>
      </c>
    </row>
    <row r="169" spans="1:24" ht="11.15" customHeight="1" x14ac:dyDescent="0.65">
      <c r="A169" s="19" t="str">
        <f t="shared" si="12"/>
        <v>1819みど06</v>
      </c>
      <c r="B169" s="10" t="s">
        <v>7067</v>
      </c>
      <c r="C169" s="20" t="s">
        <v>4754</v>
      </c>
      <c r="D169" s="11">
        <v>6</v>
      </c>
      <c r="E169" s="20" t="s">
        <v>7103</v>
      </c>
      <c r="F169" s="10" t="s">
        <v>4407</v>
      </c>
      <c r="G169" s="10" t="s">
        <v>4408</v>
      </c>
      <c r="H169" s="20" t="s">
        <v>7234</v>
      </c>
      <c r="I169" s="20" t="s">
        <v>1755</v>
      </c>
      <c r="J169" s="20" t="s">
        <v>5407</v>
      </c>
      <c r="K169" s="20" t="s">
        <v>2378</v>
      </c>
      <c r="L169" s="20" t="s">
        <v>1913</v>
      </c>
      <c r="M169" s="21">
        <v>80</v>
      </c>
      <c r="N169" s="22">
        <v>6</v>
      </c>
      <c r="O169" s="23">
        <v>2</v>
      </c>
      <c r="P169" s="24">
        <v>6488.7</v>
      </c>
      <c r="Q169" s="25">
        <f>IF(M169="","",IF(M169&lt;=0,P169/10,P169/M169))</f>
        <v>81.108750000000001</v>
      </c>
      <c r="R169" s="12">
        <v>0</v>
      </c>
      <c r="S169" s="12">
        <v>0</v>
      </c>
      <c r="T169" s="12">
        <v>0</v>
      </c>
      <c r="U169" s="18" t="str">
        <f t="shared" si="13"/>
        <v>二勝</v>
      </c>
      <c r="V169" s="12" t="s">
        <v>7387</v>
      </c>
      <c r="W169" s="12" t="s">
        <v>7509</v>
      </c>
      <c r="X169" s="12" t="str">
        <f>IF(OR(C169="櫃間牧場",C169="特捜フジ"),"hit",IF(OR(C169="土井牧場",C169="土井ムギムギ牧場",C169="むぎむぎ",C169="むぎ"),"doi",IF(OR(C169="阪神",C169="タイガースファーム"),"han",IF(OR(C169="健康牧場",C169="ＯＫ牧場"),"oke",VLOOKUP(C169,[1]Owner!$A:$B,2,FALSE)))))</f>
        <v>mid</v>
      </c>
    </row>
    <row r="170" spans="1:24" ht="11.15" customHeight="1" x14ac:dyDescent="0.65">
      <c r="A170" s="19" t="str">
        <f t="shared" si="12"/>
        <v>0304土井04</v>
      </c>
      <c r="B170" s="10" t="s">
        <v>1713</v>
      </c>
      <c r="C170" s="20" t="s">
        <v>1601</v>
      </c>
      <c r="D170" s="31">
        <v>4</v>
      </c>
      <c r="E170" s="20" t="s">
        <v>1834</v>
      </c>
      <c r="F170" s="10" t="s">
        <v>14</v>
      </c>
      <c r="G170" s="10" t="s">
        <v>15</v>
      </c>
      <c r="H170" s="20" t="s">
        <v>408</v>
      </c>
      <c r="I170" s="20" t="s">
        <v>436</v>
      </c>
      <c r="J170" s="20" t="s">
        <v>1835</v>
      </c>
      <c r="K170" s="20" t="s">
        <v>1836</v>
      </c>
      <c r="L170" s="20" t="s">
        <v>1837</v>
      </c>
      <c r="M170" s="21">
        <v>0</v>
      </c>
      <c r="N170" s="22">
        <v>12</v>
      </c>
      <c r="O170" s="23">
        <v>2</v>
      </c>
      <c r="P170" s="24">
        <v>6470</v>
      </c>
      <c r="Q170" s="25">
        <f>IF(M170="","",IF(M170&lt;=0,P170/10,P170/M170))</f>
        <v>647</v>
      </c>
      <c r="R170" s="12">
        <v>0</v>
      </c>
      <c r="S170" s="12">
        <v>0</v>
      </c>
      <c r="U170" s="18" t="str">
        <f t="shared" si="13"/>
        <v>二勝</v>
      </c>
      <c r="X170" s="12" t="str">
        <f>IF(OR(C170="櫃間牧場",C170="特捜フジ"),"hit",IF(OR(C170="土井牧場",C170="土井ムギムギ牧場",C170="むぎむぎ",C170="むぎ"),"doi",IF(OR(C170="阪神",C170="タイガースファーム"),"han",IF(OR(C170="健康牧場",C170="ＯＫ牧場"),"oke",VLOOKUP(C170,[1]Owner!$A:$B,2,FALSE)))))</f>
        <v>doi</v>
      </c>
    </row>
    <row r="171" spans="1:24" ht="11.15" customHeight="1" x14ac:dyDescent="0.65">
      <c r="A171" s="19" t="str">
        <f t="shared" si="12"/>
        <v>1920健康02</v>
      </c>
      <c r="B171" s="10" t="s">
        <v>7651</v>
      </c>
      <c r="C171" s="20" t="s">
        <v>7653</v>
      </c>
      <c r="D171" s="11">
        <v>2</v>
      </c>
      <c r="E171" s="20" t="s">
        <v>7670</v>
      </c>
      <c r="F171" s="10" t="s">
        <v>4766</v>
      </c>
      <c r="G171" s="10" t="s">
        <v>4774</v>
      </c>
      <c r="H171" s="20" t="s">
        <v>5086</v>
      </c>
      <c r="I171" s="20" t="s">
        <v>1755</v>
      </c>
      <c r="J171" s="20" t="s">
        <v>7293</v>
      </c>
      <c r="K171" s="20" t="s">
        <v>7815</v>
      </c>
      <c r="L171" s="20" t="s">
        <v>1913</v>
      </c>
      <c r="M171" s="32">
        <v>6</v>
      </c>
      <c r="N171" s="22">
        <v>5</v>
      </c>
      <c r="O171" s="23">
        <v>2</v>
      </c>
      <c r="P171" s="24">
        <v>6453.7</v>
      </c>
      <c r="Q171" s="25">
        <v>81.647948717948722</v>
      </c>
      <c r="R171" s="12">
        <v>0</v>
      </c>
      <c r="S171" s="12">
        <v>0</v>
      </c>
      <c r="T171" s="12">
        <v>0</v>
      </c>
      <c r="U171" s="18" t="str">
        <f t="shared" si="13"/>
        <v>二勝</v>
      </c>
      <c r="V171" s="12" t="s">
        <v>7947</v>
      </c>
      <c r="W171" s="12" t="s">
        <v>8048</v>
      </c>
      <c r="X171" s="12" t="str">
        <f>IF(OR(C171="櫃間牧場",C171="特捜フジ"),"hit",IF(OR(C171="土井牧場",C171="土井ムギムギ牧場",C171="むぎむぎ",C171="むぎ"),"doi",IF(OR(C171="阪神",C171="タイガースファーム"),"han",IF(OR(C171="健康牧場",C171="ＯＫ牧場"),"oke",VLOOKUP(C171,[1]Owner!$A:$B,2,FALSE)))))</f>
        <v>oke</v>
      </c>
    </row>
    <row r="172" spans="1:24" ht="11.15" customHeight="1" x14ac:dyDescent="0.65">
      <c r="A172" s="19" t="str">
        <f t="shared" si="12"/>
        <v>2021ＯＫ01</v>
      </c>
      <c r="B172" s="10" t="s">
        <v>8314</v>
      </c>
      <c r="C172" s="20" t="s">
        <v>8308</v>
      </c>
      <c r="D172" s="11">
        <v>1</v>
      </c>
      <c r="E172" s="20" t="s">
        <v>8179</v>
      </c>
      <c r="F172" s="10" t="s">
        <v>4478</v>
      </c>
      <c r="G172" s="10" t="s">
        <v>15</v>
      </c>
      <c r="H172" s="20" t="s">
        <v>4414</v>
      </c>
      <c r="I172" s="20" t="s">
        <v>2231</v>
      </c>
      <c r="J172" s="20" t="s">
        <v>6736</v>
      </c>
      <c r="K172" s="20" t="s">
        <v>8315</v>
      </c>
      <c r="L172" s="20" t="s">
        <v>1913</v>
      </c>
      <c r="M172" s="32">
        <v>8</v>
      </c>
      <c r="N172" s="22">
        <v>5</v>
      </c>
      <c r="O172" s="23">
        <v>2</v>
      </c>
      <c r="P172" s="24">
        <v>6437.2</v>
      </c>
      <c r="Q172" s="25">
        <v>83.512692307692305</v>
      </c>
      <c r="R172" s="12">
        <v>1</v>
      </c>
      <c r="S172" s="12">
        <v>0</v>
      </c>
      <c r="T172" s="12">
        <v>0</v>
      </c>
      <c r="U172" s="18" t="str">
        <f t="shared" si="13"/>
        <v>重賞</v>
      </c>
      <c r="V172" s="12" t="s">
        <v>8603</v>
      </c>
      <c r="W172" s="12" t="s">
        <v>8463</v>
      </c>
      <c r="X172" s="12" t="str">
        <f>IF(OR(C172="櫃間牧場",C172="特捜フジ"),"hit",IF(OR(C172="土井牧場",C172="土井ムギムギ牧場",C172="むぎむぎ",C172="むぎ"),"doi",IF(OR(C172="阪神",C172="タイガースファーム"),"han",IF(OR(C172="健康牧場",C172="ＯＫ牧場"),"oke",VLOOKUP(C172,[1]Owner!$A:$B,2,FALSE)))))</f>
        <v>oke</v>
      </c>
    </row>
    <row r="173" spans="1:24" ht="11.15" customHeight="1" x14ac:dyDescent="0.65">
      <c r="A173" s="19" t="str">
        <f t="shared" si="12"/>
        <v>1920永之06</v>
      </c>
      <c r="B173" s="10" t="s">
        <v>7651</v>
      </c>
      <c r="C173" s="20" t="s">
        <v>5014</v>
      </c>
      <c r="D173" s="11">
        <v>6</v>
      </c>
      <c r="E173" s="20" t="s">
        <v>7754</v>
      </c>
      <c r="F173" s="10" t="s">
        <v>4772</v>
      </c>
      <c r="G173" s="10" t="s">
        <v>4767</v>
      </c>
      <c r="H173" s="20" t="s">
        <v>7903</v>
      </c>
      <c r="I173" s="20" t="s">
        <v>3881</v>
      </c>
      <c r="J173" s="20" t="s">
        <v>7904</v>
      </c>
      <c r="K173" s="20" t="s">
        <v>5446</v>
      </c>
      <c r="L173" s="20" t="s">
        <v>1913</v>
      </c>
      <c r="M173" s="32">
        <v>4</v>
      </c>
      <c r="N173" s="22">
        <v>7</v>
      </c>
      <c r="O173" s="23">
        <v>2</v>
      </c>
      <c r="P173" s="24">
        <v>6426.7</v>
      </c>
      <c r="Q173" s="25">
        <v>108.52923076923075</v>
      </c>
      <c r="R173" s="12">
        <v>0</v>
      </c>
      <c r="S173" s="12">
        <v>0</v>
      </c>
      <c r="T173" s="12">
        <v>0</v>
      </c>
      <c r="U173" s="18" t="str">
        <f t="shared" si="13"/>
        <v>二勝</v>
      </c>
      <c r="V173" s="12" t="s">
        <v>7996</v>
      </c>
      <c r="W173" s="12" t="s">
        <v>8132</v>
      </c>
      <c r="X173" s="12" t="str">
        <f>IF(OR(C173="櫃間牧場",C173="特捜フジ"),"hit",IF(OR(C173="土井牧場",C173="土井ムギムギ牧場",C173="むぎむぎ",C173="むぎ"),"doi",IF(OR(C173="阪神",C173="タイガースファーム"),"han",IF(OR(C173="健康牧場",C173="ＯＫ牧場"),"oke",VLOOKUP(C173,[1]Owner!$A:$B,2,FALSE)))))</f>
        <v>yhi</v>
      </c>
    </row>
    <row r="174" spans="1:24" ht="11.15" customHeight="1" x14ac:dyDescent="0.65">
      <c r="A174" s="19" t="str">
        <f t="shared" si="12"/>
        <v>1617播磨08</v>
      </c>
      <c r="B174" s="10" t="s">
        <v>5840</v>
      </c>
      <c r="C174" s="20" t="s">
        <v>4761</v>
      </c>
      <c r="D174" s="11">
        <v>8</v>
      </c>
      <c r="E174" s="20" t="s">
        <v>5893</v>
      </c>
      <c r="F174" s="10" t="s">
        <v>5848</v>
      </c>
      <c r="G174" s="10" t="s">
        <v>6012</v>
      </c>
      <c r="H174" s="20" t="s">
        <v>6049</v>
      </c>
      <c r="I174" s="20" t="s">
        <v>5100</v>
      </c>
      <c r="J174" s="20" t="s">
        <v>6050</v>
      </c>
      <c r="K174" s="20" t="s">
        <v>4806</v>
      </c>
      <c r="L174" s="20" t="s">
        <v>6156</v>
      </c>
      <c r="M174" s="21">
        <v>10</v>
      </c>
      <c r="N174" s="22">
        <v>8</v>
      </c>
      <c r="O174" s="23">
        <v>3</v>
      </c>
      <c r="P174" s="24">
        <v>6416.6</v>
      </c>
      <c r="Q174" s="25">
        <f t="shared" ref="Q174:Q184" si="15">IF(M174="","",IF(M174&lt;=0,P174/10,P174/M174))</f>
        <v>641.66000000000008</v>
      </c>
      <c r="R174" s="12">
        <v>0</v>
      </c>
      <c r="S174" s="12">
        <v>0</v>
      </c>
      <c r="U174" s="18" t="str">
        <f t="shared" si="13"/>
        <v>二勝</v>
      </c>
      <c r="X174" s="12" t="str">
        <f>IF(OR(C174="櫃間牧場",C174="特捜フジ"),"hit",IF(OR(C174="土井牧場",C174="土井ムギムギ牧場",C174="むぎむぎ",C174="むぎ"),"doi",IF(OR(C174="阪神",C174="タイガースファーム"),"han",IF(OR(C174="健康牧場",C174="ＯＫ牧場"),"oke",VLOOKUP(C174,[1]Owner!$A:$B,2,FALSE)))))</f>
        <v>har</v>
      </c>
    </row>
    <row r="175" spans="1:24" ht="11.15" customHeight="1" x14ac:dyDescent="0.65">
      <c r="A175" s="19" t="str">
        <f t="shared" si="12"/>
        <v>0607羽田01</v>
      </c>
      <c r="B175" s="10" t="s">
        <v>2579</v>
      </c>
      <c r="C175" s="20" t="s">
        <v>2580</v>
      </c>
      <c r="D175" s="11">
        <v>1</v>
      </c>
      <c r="E175" s="20" t="s">
        <v>2581</v>
      </c>
      <c r="F175" s="10" t="s">
        <v>14</v>
      </c>
      <c r="G175" s="10" t="s">
        <v>510</v>
      </c>
      <c r="H175" s="21" t="s">
        <v>1988</v>
      </c>
      <c r="I175" s="20" t="s">
        <v>2582</v>
      </c>
      <c r="J175" s="20" t="s">
        <v>2583</v>
      </c>
      <c r="K175" s="20" t="s">
        <v>1836</v>
      </c>
      <c r="L175" s="20" t="s">
        <v>2584</v>
      </c>
      <c r="M175" s="21">
        <v>0</v>
      </c>
      <c r="N175" s="22">
        <v>7</v>
      </c>
      <c r="O175" s="23">
        <v>3</v>
      </c>
      <c r="P175" s="24">
        <v>6400</v>
      </c>
      <c r="Q175" s="25">
        <f t="shared" si="15"/>
        <v>640</v>
      </c>
      <c r="R175" s="12">
        <v>0</v>
      </c>
      <c r="S175" s="12">
        <v>0</v>
      </c>
      <c r="U175" s="18" t="str">
        <f t="shared" si="13"/>
        <v>二勝</v>
      </c>
      <c r="X175" s="12" t="str">
        <f>IF(OR(C175="櫃間牧場",C175="特捜フジ"),"hit",IF(OR(C175="土井牧場",C175="土井ムギムギ牧場",C175="むぎむぎ",C175="むぎ"),"doi",IF(OR(C175="阪神",C175="タイガースファーム"),"han",IF(OR(C175="健康牧場",C175="ＯＫ牧場"),"oke",VLOOKUP(C175,[1]Owner!$A:$B,2,FALSE)))))</f>
        <v>had</v>
      </c>
    </row>
    <row r="176" spans="1:24" ht="11.15" customHeight="1" x14ac:dyDescent="0.65">
      <c r="A176" s="19" t="str">
        <f t="shared" si="12"/>
        <v>0203土井06</v>
      </c>
      <c r="B176" s="10" t="s">
        <v>1480</v>
      </c>
      <c r="C176" s="20" t="s">
        <v>1601</v>
      </c>
      <c r="D176" s="31">
        <v>6</v>
      </c>
      <c r="E176" s="20" t="s">
        <v>1610</v>
      </c>
      <c r="F176" s="10" t="s">
        <v>29</v>
      </c>
      <c r="G176" s="10" t="s">
        <v>33</v>
      </c>
      <c r="H176" s="20" t="s">
        <v>294</v>
      </c>
      <c r="I176" s="20" t="s">
        <v>26</v>
      </c>
      <c r="J176" s="20" t="s">
        <v>1611</v>
      </c>
      <c r="K176" s="20" t="s">
        <v>297</v>
      </c>
      <c r="L176" s="20" t="s">
        <v>1612</v>
      </c>
      <c r="N176" s="22">
        <v>6</v>
      </c>
      <c r="O176" s="23">
        <v>3</v>
      </c>
      <c r="P176" s="24">
        <v>6350</v>
      </c>
      <c r="Q176" s="25" t="str">
        <f t="shared" si="15"/>
        <v/>
      </c>
      <c r="R176" s="12">
        <v>1</v>
      </c>
      <c r="S176" s="12">
        <v>0</v>
      </c>
      <c r="U176" s="18" t="str">
        <f t="shared" si="13"/>
        <v>重賞</v>
      </c>
      <c r="X176" s="12" t="str">
        <f>IF(OR(C176="櫃間牧場",C176="特捜フジ"),"hit",IF(OR(C176="土井牧場",C176="土井ムギムギ牧場",C176="むぎむぎ",C176="むぎ"),"doi",IF(OR(C176="阪神",C176="タイガースファーム"),"han",IF(OR(C176="健康牧場",C176="ＯＫ牧場"),"oke",VLOOKUP(C176,[1]Owner!$A:$B,2,FALSE)))))</f>
        <v>doi</v>
      </c>
    </row>
    <row r="177" spans="1:24" ht="11.15" customHeight="1" x14ac:dyDescent="0.65">
      <c r="A177" s="19" t="str">
        <f t="shared" si="12"/>
        <v>1011羽田02</v>
      </c>
      <c r="B177" s="10" t="s">
        <v>3649</v>
      </c>
      <c r="C177" s="20" t="s">
        <v>2482</v>
      </c>
      <c r="D177" s="11">
        <v>2</v>
      </c>
      <c r="E177" s="20" t="s">
        <v>3732</v>
      </c>
      <c r="F177" s="10" t="s">
        <v>14</v>
      </c>
      <c r="G177" s="10" t="s">
        <v>510</v>
      </c>
      <c r="H177" s="20" t="s">
        <v>3183</v>
      </c>
      <c r="I177" s="20" t="s">
        <v>2906</v>
      </c>
      <c r="J177" s="20" t="s">
        <v>2659</v>
      </c>
      <c r="K177" s="20" t="s">
        <v>3733</v>
      </c>
      <c r="L177" s="20" t="s">
        <v>1913</v>
      </c>
      <c r="M177" s="21">
        <v>45</v>
      </c>
      <c r="N177" s="22">
        <v>10</v>
      </c>
      <c r="O177" s="23">
        <v>1</v>
      </c>
      <c r="P177" s="24">
        <v>6326.2000000000007</v>
      </c>
      <c r="Q177" s="25">
        <f t="shared" si="15"/>
        <v>140.58222222222224</v>
      </c>
      <c r="R177" s="12">
        <v>0</v>
      </c>
      <c r="S177" s="12">
        <v>0</v>
      </c>
      <c r="U177" s="18" t="str">
        <f t="shared" si="13"/>
        <v>一勝</v>
      </c>
      <c r="X177" s="12" t="str">
        <f>IF(OR(C177="櫃間牧場",C177="特捜フジ"),"hit",IF(OR(C177="土井牧場",C177="土井ムギムギ牧場",C177="むぎむぎ",C177="むぎ"),"doi",IF(OR(C177="阪神",C177="タイガースファーム"),"han",IF(OR(C177="健康牧場",C177="ＯＫ牧場"),"oke",VLOOKUP(C177,[1]Owner!$A:$B,2,FALSE)))))</f>
        <v>had</v>
      </c>
    </row>
    <row r="178" spans="1:24" ht="11.15" customHeight="1" x14ac:dyDescent="0.65">
      <c r="A178" s="19" t="str">
        <f t="shared" si="12"/>
        <v>1415健太01</v>
      </c>
      <c r="B178" s="10" t="s">
        <v>5140</v>
      </c>
      <c r="C178" s="28" t="s">
        <v>4758</v>
      </c>
      <c r="D178" s="29">
        <v>1</v>
      </c>
      <c r="E178" s="20" t="s">
        <v>5153</v>
      </c>
      <c r="F178" s="10" t="s">
        <v>5142</v>
      </c>
      <c r="G178" s="10" t="s">
        <v>5295</v>
      </c>
      <c r="H178" s="20" t="s">
        <v>5305</v>
      </c>
      <c r="I178" s="20" t="s">
        <v>2231</v>
      </c>
      <c r="J178" s="20" t="s">
        <v>2886</v>
      </c>
      <c r="K178" s="20" t="s">
        <v>791</v>
      </c>
      <c r="L178" s="20" t="s">
        <v>1913</v>
      </c>
      <c r="M178" s="21">
        <v>200</v>
      </c>
      <c r="N178" s="22">
        <v>8</v>
      </c>
      <c r="O178" s="23">
        <v>2</v>
      </c>
      <c r="P178" s="24">
        <v>6315.3</v>
      </c>
      <c r="Q178" s="25">
        <f t="shared" si="15"/>
        <v>31.576499999999999</v>
      </c>
      <c r="R178" s="12">
        <v>0</v>
      </c>
      <c r="S178" s="12">
        <v>0</v>
      </c>
      <c r="U178" s="18" t="str">
        <f t="shared" si="13"/>
        <v>二勝</v>
      </c>
      <c r="X178" s="12" t="str">
        <f>IF(OR(C178="櫃間牧場",C178="特捜フジ"),"hit",IF(OR(C178="土井牧場",C178="土井ムギムギ牧場",C178="むぎむぎ",C178="むぎ"),"doi",IF(OR(C178="阪神",C178="タイガースファーム"),"han",IF(OR(C178="健康牧場",C178="ＯＫ牧場"),"oke",VLOOKUP(C178,[1]Owner!$A:$B,2,FALSE)))))</f>
        <v>tke</v>
      </c>
    </row>
    <row r="179" spans="1:24" ht="11.15" customHeight="1" x14ac:dyDescent="0.65">
      <c r="A179" s="19" t="str">
        <f t="shared" si="12"/>
        <v>1718松山06</v>
      </c>
      <c r="B179" s="10" t="s">
        <v>6476</v>
      </c>
      <c r="C179" s="20" t="s">
        <v>4376</v>
      </c>
      <c r="D179" s="11">
        <v>6</v>
      </c>
      <c r="E179" s="20" t="s">
        <v>6616</v>
      </c>
      <c r="F179" s="10" t="s">
        <v>5144</v>
      </c>
      <c r="G179" s="10" t="s">
        <v>5295</v>
      </c>
      <c r="H179" s="20" t="s">
        <v>6636</v>
      </c>
      <c r="I179" s="20" t="s">
        <v>3165</v>
      </c>
      <c r="J179" s="20" t="s">
        <v>5750</v>
      </c>
      <c r="K179" s="20" t="s">
        <v>5448</v>
      </c>
      <c r="L179" s="20" t="s">
        <v>5484</v>
      </c>
      <c r="M179" s="21">
        <v>80</v>
      </c>
      <c r="N179" s="22">
        <v>5</v>
      </c>
      <c r="O179" s="23">
        <v>2</v>
      </c>
      <c r="P179" s="24">
        <v>6304.4</v>
      </c>
      <c r="Q179" s="25">
        <f t="shared" si="15"/>
        <v>78.804999999999993</v>
      </c>
      <c r="R179" s="12">
        <v>1</v>
      </c>
      <c r="S179" s="12">
        <v>0</v>
      </c>
      <c r="U179" s="18" t="str">
        <f t="shared" si="13"/>
        <v>重賞</v>
      </c>
      <c r="V179" s="12" t="s">
        <v>7034</v>
      </c>
      <c r="W179" s="12" t="s">
        <v>6901</v>
      </c>
      <c r="X179" s="12" t="str">
        <f>IF(OR(C179="櫃間牧場",C179="特捜フジ"),"hit",IF(OR(C179="土井牧場",C179="土井ムギムギ牧場",C179="むぎむぎ",C179="むぎ"),"doi",IF(OR(C179="阪神",C179="タイガースファーム"),"han",IF(OR(C179="健康牧場",C179="ＯＫ牧場"),"oke",VLOOKUP(C179,[1]Owner!$A:$B,2,FALSE)))))</f>
        <v>mat</v>
      </c>
    </row>
    <row r="180" spans="1:24" ht="11.15" customHeight="1" x14ac:dyDescent="0.65">
      <c r="A180" s="19" t="str">
        <f t="shared" si="12"/>
        <v>1213阪神04</v>
      </c>
      <c r="B180" s="10" t="s">
        <v>4405</v>
      </c>
      <c r="C180" s="20" t="s">
        <v>4734</v>
      </c>
      <c r="D180" s="11">
        <v>4</v>
      </c>
      <c r="E180" s="20" t="s">
        <v>4551</v>
      </c>
      <c r="F180" s="10" t="s">
        <v>4407</v>
      </c>
      <c r="G180" s="10" t="s">
        <v>4421</v>
      </c>
      <c r="H180" s="20" t="s">
        <v>4552</v>
      </c>
      <c r="I180" s="20" t="s">
        <v>1739</v>
      </c>
      <c r="J180" s="20" t="s">
        <v>2651</v>
      </c>
      <c r="K180" s="20" t="s">
        <v>3550</v>
      </c>
      <c r="L180" s="20" t="s">
        <v>1913</v>
      </c>
      <c r="M180" s="21">
        <v>50</v>
      </c>
      <c r="N180" s="22">
        <v>7</v>
      </c>
      <c r="O180" s="23">
        <v>2</v>
      </c>
      <c r="P180" s="24">
        <v>6297.7</v>
      </c>
      <c r="Q180" s="25">
        <f t="shared" si="15"/>
        <v>125.95399999999999</v>
      </c>
      <c r="R180" s="12">
        <v>0</v>
      </c>
      <c r="S180" s="12">
        <v>0</v>
      </c>
      <c r="U180" s="18" t="str">
        <f t="shared" si="13"/>
        <v>二勝</v>
      </c>
      <c r="X180" s="12" t="str">
        <f>IF(OR(C180="櫃間牧場",C180="特捜フジ"),"hit",IF(OR(C180="土井牧場",C180="土井ムギムギ牧場",C180="むぎむぎ",C180="むぎ"),"doi",IF(OR(C180="阪神",C180="タイガースファーム"),"han",IF(OR(C180="健康牧場",C180="ＯＫ牧場"),"oke",VLOOKUP(C180,[1]Owner!$A:$B,2,FALSE)))))</f>
        <v>han</v>
      </c>
    </row>
    <row r="181" spans="1:24" ht="11.15" customHeight="1" x14ac:dyDescent="0.65">
      <c r="A181" s="19" t="str">
        <f t="shared" si="12"/>
        <v>9798田中03</v>
      </c>
      <c r="B181" s="10" t="s">
        <v>11</v>
      </c>
      <c r="C181" s="20" t="s">
        <v>286</v>
      </c>
      <c r="D181" s="31">
        <v>3</v>
      </c>
      <c r="E181" s="20" t="s">
        <v>293</v>
      </c>
      <c r="F181" s="10" t="s">
        <v>14</v>
      </c>
      <c r="G181" s="10" t="s">
        <v>33</v>
      </c>
      <c r="H181" s="20" t="s">
        <v>294</v>
      </c>
      <c r="I181" s="20" t="s">
        <v>295</v>
      </c>
      <c r="J181" s="20" t="s">
        <v>296</v>
      </c>
      <c r="K181" s="20" t="s">
        <v>297</v>
      </c>
      <c r="L181" s="20" t="s">
        <v>298</v>
      </c>
      <c r="N181" s="22">
        <v>11</v>
      </c>
      <c r="O181" s="23">
        <v>2</v>
      </c>
      <c r="P181" s="24">
        <v>6280</v>
      </c>
      <c r="Q181" s="25" t="str">
        <f t="shared" si="15"/>
        <v/>
      </c>
      <c r="R181" s="12">
        <v>0</v>
      </c>
      <c r="S181" s="12">
        <v>0</v>
      </c>
      <c r="U181" s="18" t="str">
        <f t="shared" si="13"/>
        <v>二勝</v>
      </c>
      <c r="X181" s="12" t="str">
        <f>IF(OR(C181="櫃間牧場",C181="特捜フジ"),"hit",IF(OR(C181="土井牧場",C181="土井ムギムギ牧場",C181="むぎむぎ",C181="むぎ"),"doi",IF(OR(C181="阪神",C181="タイガースファーム"),"han",IF(OR(C181="健康牧場",C181="ＯＫ牧場"),"oke",VLOOKUP(C181,[1]Owner!$A:$B,2,FALSE)))))</f>
        <v>tan</v>
      </c>
    </row>
    <row r="182" spans="1:24" ht="11.15" customHeight="1" x14ac:dyDescent="0.65">
      <c r="A182" s="19" t="str">
        <f t="shared" si="12"/>
        <v>9899岡田08</v>
      </c>
      <c r="B182" s="10" t="s">
        <v>377</v>
      </c>
      <c r="C182" s="20" t="s">
        <v>125</v>
      </c>
      <c r="D182" s="31">
        <v>8</v>
      </c>
      <c r="E182" s="20" t="s">
        <v>456</v>
      </c>
      <c r="F182" s="10" t="s">
        <v>14</v>
      </c>
      <c r="G182" s="10" t="s">
        <v>15</v>
      </c>
      <c r="H182" s="20" t="s">
        <v>457</v>
      </c>
      <c r="I182" s="20" t="s">
        <v>225</v>
      </c>
      <c r="J182" s="20" t="s">
        <v>458</v>
      </c>
      <c r="N182" s="22">
        <v>11</v>
      </c>
      <c r="O182" s="23">
        <v>3</v>
      </c>
      <c r="P182" s="24">
        <v>6270</v>
      </c>
      <c r="Q182" s="25" t="str">
        <f t="shared" si="15"/>
        <v/>
      </c>
      <c r="R182" s="12">
        <v>0</v>
      </c>
      <c r="S182" s="12">
        <v>0</v>
      </c>
      <c r="U182" s="18" t="str">
        <f t="shared" si="13"/>
        <v>二勝</v>
      </c>
      <c r="X182" s="12" t="str">
        <f>IF(OR(C182="櫃間牧場",C182="特捜フジ"),"hit",IF(OR(C182="土井牧場",C182="土井ムギムギ牧場",C182="むぎむぎ",C182="むぎ"),"doi",IF(OR(C182="阪神",C182="タイガースファーム"),"han",IF(OR(C182="健康牧場",C182="ＯＫ牧場"),"oke",VLOOKUP(C182,[1]Owner!$A:$B,2,FALSE)))))</f>
        <v>oka</v>
      </c>
    </row>
    <row r="183" spans="1:24" ht="11.15" customHeight="1" x14ac:dyDescent="0.65">
      <c r="A183" s="19" t="str">
        <f t="shared" si="12"/>
        <v>0910土井01</v>
      </c>
      <c r="B183" s="10" t="s">
        <v>3418</v>
      </c>
      <c r="C183" s="20" t="s">
        <v>2713</v>
      </c>
      <c r="D183" s="11">
        <v>1</v>
      </c>
      <c r="E183" s="20" t="s">
        <v>3553</v>
      </c>
      <c r="F183" s="10" t="s">
        <v>14</v>
      </c>
      <c r="G183" s="10" t="s">
        <v>520</v>
      </c>
      <c r="H183" s="20" t="s">
        <v>2571</v>
      </c>
      <c r="I183" s="20" t="s">
        <v>3165</v>
      </c>
      <c r="J183" s="20" t="s">
        <v>1541</v>
      </c>
      <c r="K183" s="20" t="s">
        <v>791</v>
      </c>
      <c r="L183" s="20" t="s">
        <v>1913</v>
      </c>
      <c r="M183" s="21">
        <v>170</v>
      </c>
      <c r="N183" s="22">
        <v>6</v>
      </c>
      <c r="O183" s="23">
        <v>3</v>
      </c>
      <c r="P183" s="24">
        <v>6250</v>
      </c>
      <c r="Q183" s="25">
        <f t="shared" si="15"/>
        <v>36.764705882352942</v>
      </c>
      <c r="R183" s="12">
        <v>0</v>
      </c>
      <c r="S183" s="12">
        <v>0</v>
      </c>
      <c r="U183" s="18" t="str">
        <f t="shared" si="13"/>
        <v>二勝</v>
      </c>
      <c r="X183" s="12" t="str">
        <f>IF(OR(C183="櫃間牧場",C183="特捜フジ"),"hit",IF(OR(C183="土井牧場",C183="土井ムギムギ牧場",C183="むぎむぎ",C183="むぎ"),"doi",IF(OR(C183="阪神",C183="タイガースファーム"),"han",IF(OR(C183="健康牧場",C183="ＯＫ牧場"),"oke",VLOOKUP(C183,[1]Owner!$A:$B,2,FALSE)))))</f>
        <v>doi</v>
      </c>
    </row>
    <row r="184" spans="1:24" ht="11.15" customHeight="1" x14ac:dyDescent="0.65">
      <c r="A184" s="19" t="str">
        <f t="shared" si="12"/>
        <v>9798真下01</v>
      </c>
      <c r="B184" s="10" t="s">
        <v>11</v>
      </c>
      <c r="C184" s="20" t="s">
        <v>346</v>
      </c>
      <c r="D184" s="31">
        <v>1</v>
      </c>
      <c r="E184" s="20" t="s">
        <v>347</v>
      </c>
      <c r="F184" s="10" t="s">
        <v>14</v>
      </c>
      <c r="G184" s="10" t="s">
        <v>15</v>
      </c>
      <c r="H184" s="20" t="s">
        <v>141</v>
      </c>
      <c r="I184" s="20" t="s">
        <v>348</v>
      </c>
      <c r="J184" s="20" t="s">
        <v>349</v>
      </c>
      <c r="K184" s="20" t="s">
        <v>350</v>
      </c>
      <c r="L184" s="20" t="s">
        <v>351</v>
      </c>
      <c r="N184" s="22">
        <v>4</v>
      </c>
      <c r="O184" s="23">
        <v>2</v>
      </c>
      <c r="P184" s="24">
        <v>6200</v>
      </c>
      <c r="Q184" s="25" t="str">
        <f t="shared" si="15"/>
        <v/>
      </c>
      <c r="R184" s="12">
        <v>2</v>
      </c>
      <c r="S184" s="12">
        <v>0</v>
      </c>
      <c r="U184" s="18" t="str">
        <f t="shared" si="13"/>
        <v>重賞</v>
      </c>
      <c r="X184" s="12" t="str">
        <f>IF(OR(C184="櫃間牧場",C184="特捜フジ"),"hit",IF(OR(C184="土井牧場",C184="土井ムギムギ牧場",C184="むぎむぎ",C184="むぎ"),"doi",IF(OR(C184="阪神",C184="タイガースファーム"),"han",IF(OR(C184="健康牧場",C184="ＯＫ牧場"),"oke",VLOOKUP(C184,[1]Owner!$A:$B,2,FALSE)))))</f>
        <v>mas</v>
      </c>
    </row>
    <row r="185" spans="1:24" ht="11.15" customHeight="1" x14ac:dyDescent="0.65">
      <c r="A185" s="19" t="str">
        <f t="shared" si="12"/>
        <v>2021心平01</v>
      </c>
      <c r="B185" s="10" t="s">
        <v>8314</v>
      </c>
      <c r="C185" s="20" t="s">
        <v>8310</v>
      </c>
      <c r="D185" s="11">
        <v>1</v>
      </c>
      <c r="E185" s="20" t="s">
        <v>8219</v>
      </c>
      <c r="F185" s="10" t="s">
        <v>4478</v>
      </c>
      <c r="G185" s="10" t="s">
        <v>15</v>
      </c>
      <c r="H185" s="20" t="s">
        <v>8342</v>
      </c>
      <c r="I185" s="20" t="s">
        <v>2231</v>
      </c>
      <c r="J185" s="20" t="s">
        <v>2100</v>
      </c>
      <c r="K185" s="20" t="s">
        <v>4612</v>
      </c>
      <c r="L185" s="20" t="s">
        <v>1913</v>
      </c>
      <c r="M185" s="32">
        <v>10</v>
      </c>
      <c r="N185" s="22">
        <v>6</v>
      </c>
      <c r="O185" s="23">
        <v>2</v>
      </c>
      <c r="P185" s="24">
        <v>6151</v>
      </c>
      <c r="Q185" s="25">
        <v>45.239230769230765</v>
      </c>
      <c r="R185" s="12">
        <v>0</v>
      </c>
      <c r="S185" s="12">
        <v>0</v>
      </c>
      <c r="T185" s="12">
        <v>0</v>
      </c>
      <c r="U185" s="18" t="str">
        <f t="shared" si="13"/>
        <v>二勝</v>
      </c>
      <c r="V185" s="12" t="s">
        <v>8634</v>
      </c>
      <c r="W185" s="12" t="s">
        <v>8503</v>
      </c>
      <c r="X185" s="12" t="str">
        <f>IF(OR(C185="櫃間牧場",C185="特捜フジ"),"hit",IF(OR(C185="土井牧場",C185="土井ムギムギ牧場",C185="むぎむぎ",C185="むぎ"),"doi",IF(OR(C185="阪神",C185="タイガースファーム"),"han",IF(OR(C185="健康牧場",C185="ＯＫ牧場"),"oke",VLOOKUP(C185,[1]Owner!$A:$B,2,FALSE)))))</f>
        <v>hsi</v>
      </c>
    </row>
    <row r="186" spans="1:24" ht="11.15" customHeight="1" x14ac:dyDescent="0.65">
      <c r="A186" s="19" t="str">
        <f t="shared" si="12"/>
        <v>0001伸吾09</v>
      </c>
      <c r="B186" s="10" t="s">
        <v>963</v>
      </c>
      <c r="C186" s="20" t="s">
        <v>768</v>
      </c>
      <c r="D186" s="31">
        <v>9</v>
      </c>
      <c r="E186" s="20" t="s">
        <v>1052</v>
      </c>
      <c r="F186" s="10" t="s">
        <v>14</v>
      </c>
      <c r="G186" s="10" t="s">
        <v>15</v>
      </c>
      <c r="H186" s="20" t="s">
        <v>897</v>
      </c>
      <c r="I186" s="20" t="s">
        <v>38</v>
      </c>
      <c r="J186" s="20" t="s">
        <v>548</v>
      </c>
      <c r="N186" s="22">
        <v>5</v>
      </c>
      <c r="O186" s="23">
        <v>2</v>
      </c>
      <c r="P186" s="24">
        <v>6150</v>
      </c>
      <c r="Q186" s="25" t="str">
        <f t="shared" ref="Q186:Q194" si="16">IF(M186="","",IF(M186&lt;=0,P186/10,P186/M186))</f>
        <v/>
      </c>
      <c r="R186" s="12">
        <v>0</v>
      </c>
      <c r="S186" s="12">
        <v>1</v>
      </c>
      <c r="U186" s="18" t="str">
        <f t="shared" si="13"/>
        <v>G1</v>
      </c>
      <c r="X186" s="12" t="str">
        <f>IF(OR(C186="櫃間牧場",C186="特捜フジ"),"hit",IF(OR(C186="土井牧場",C186="土井ムギムギ牧場",C186="むぎむぎ",C186="むぎ"),"doi",IF(OR(C186="阪神",C186="タイガースファーム"),"han",IF(OR(C186="健康牧場",C186="ＯＫ牧場"),"oke",VLOOKUP(C186,[1]Owner!$A:$B,2,FALSE)))))</f>
        <v>tsi</v>
      </c>
    </row>
    <row r="187" spans="1:24" ht="11.15" customHeight="1" x14ac:dyDescent="0.65">
      <c r="A187" s="19" t="str">
        <f t="shared" si="12"/>
        <v>1011播磨05</v>
      </c>
      <c r="B187" s="10" t="s">
        <v>3649</v>
      </c>
      <c r="C187" s="20" t="s">
        <v>626</v>
      </c>
      <c r="D187" s="11">
        <v>5</v>
      </c>
      <c r="E187" s="20" t="s">
        <v>3764</v>
      </c>
      <c r="F187" s="10" t="s">
        <v>14</v>
      </c>
      <c r="G187" s="10" t="s">
        <v>520</v>
      </c>
      <c r="H187" s="20" t="s">
        <v>3682</v>
      </c>
      <c r="I187" s="20" t="s">
        <v>3280</v>
      </c>
      <c r="J187" s="20" t="s">
        <v>3451</v>
      </c>
      <c r="K187" s="20" t="s">
        <v>791</v>
      </c>
      <c r="L187" s="20" t="s">
        <v>1913</v>
      </c>
      <c r="M187" s="21">
        <v>55</v>
      </c>
      <c r="N187" s="22">
        <v>9</v>
      </c>
      <c r="O187" s="23">
        <v>1</v>
      </c>
      <c r="P187" s="24">
        <v>6091.2</v>
      </c>
      <c r="Q187" s="25">
        <f t="shared" si="16"/>
        <v>110.74909090909091</v>
      </c>
      <c r="R187" s="12">
        <v>0</v>
      </c>
      <c r="S187" s="12">
        <v>0</v>
      </c>
      <c r="U187" s="18" t="str">
        <f t="shared" si="13"/>
        <v>一勝</v>
      </c>
      <c r="X187" s="12" t="str">
        <f>IF(OR(C187="櫃間牧場",C187="特捜フジ"),"hit",IF(OR(C187="土井牧場",C187="土井ムギムギ牧場",C187="むぎむぎ",C187="むぎ"),"doi",IF(OR(C187="阪神",C187="タイガースファーム"),"han",IF(OR(C187="健康牧場",C187="ＯＫ牧場"),"oke",VLOOKUP(C187,[1]Owner!$A:$B,2,FALSE)))))</f>
        <v>har</v>
      </c>
    </row>
    <row r="188" spans="1:24" ht="11.15" customHeight="1" x14ac:dyDescent="0.65">
      <c r="A188" s="19" t="str">
        <f t="shared" si="12"/>
        <v>0203播磨03</v>
      </c>
      <c r="B188" s="10" t="s">
        <v>1480</v>
      </c>
      <c r="C188" s="20" t="s">
        <v>626</v>
      </c>
      <c r="D188" s="31">
        <v>3</v>
      </c>
      <c r="E188" s="20" t="s">
        <v>1671</v>
      </c>
      <c r="F188" s="10" t="s">
        <v>14</v>
      </c>
      <c r="G188" s="10" t="s">
        <v>520</v>
      </c>
      <c r="H188" s="20" t="s">
        <v>1540</v>
      </c>
      <c r="I188" s="20" t="s">
        <v>38</v>
      </c>
      <c r="J188" s="20" t="s">
        <v>1672</v>
      </c>
      <c r="K188" s="20" t="s">
        <v>1673</v>
      </c>
      <c r="L188" s="20" t="s">
        <v>1078</v>
      </c>
      <c r="N188" s="22">
        <v>7</v>
      </c>
      <c r="O188" s="23">
        <v>2</v>
      </c>
      <c r="P188" s="24">
        <v>6090</v>
      </c>
      <c r="Q188" s="25" t="str">
        <f t="shared" si="16"/>
        <v/>
      </c>
      <c r="R188" s="12">
        <v>1</v>
      </c>
      <c r="S188" s="12">
        <v>0</v>
      </c>
      <c r="U188" s="18" t="str">
        <f t="shared" si="13"/>
        <v>重賞</v>
      </c>
      <c r="X188" s="12" t="str">
        <f>IF(OR(C188="櫃間牧場",C188="特捜フジ"),"hit",IF(OR(C188="土井牧場",C188="土井ムギムギ牧場",C188="むぎむぎ",C188="むぎ"),"doi",IF(OR(C188="阪神",C188="タイガースファーム"),"han",IF(OR(C188="健康牧場",C188="ＯＫ牧場"),"oke",VLOOKUP(C188,[1]Owner!$A:$B,2,FALSE)))))</f>
        <v>har</v>
      </c>
    </row>
    <row r="189" spans="1:24" ht="11.15" customHeight="1" x14ac:dyDescent="0.65">
      <c r="A189" s="19" t="str">
        <f t="shared" si="12"/>
        <v>0910福石08</v>
      </c>
      <c r="B189" s="10" t="s">
        <v>3418</v>
      </c>
      <c r="C189" s="20" t="s">
        <v>2791</v>
      </c>
      <c r="D189" s="11">
        <v>8</v>
      </c>
      <c r="E189" s="20" t="s">
        <v>3627</v>
      </c>
      <c r="F189" s="10" t="s">
        <v>14</v>
      </c>
      <c r="G189" s="10" t="s">
        <v>520</v>
      </c>
      <c r="H189" s="20" t="s">
        <v>1362</v>
      </c>
      <c r="I189" s="20" t="s">
        <v>395</v>
      </c>
      <c r="J189" s="20" t="s">
        <v>3628</v>
      </c>
      <c r="K189" s="20" t="s">
        <v>3040</v>
      </c>
      <c r="L189" s="20" t="s">
        <v>1279</v>
      </c>
      <c r="M189" s="21">
        <v>50</v>
      </c>
      <c r="N189" s="22">
        <v>11</v>
      </c>
      <c r="O189" s="23">
        <v>3</v>
      </c>
      <c r="P189" s="24">
        <v>6090</v>
      </c>
      <c r="Q189" s="25">
        <f t="shared" si="16"/>
        <v>121.8</v>
      </c>
      <c r="R189" s="12">
        <v>1</v>
      </c>
      <c r="S189" s="12">
        <v>0</v>
      </c>
      <c r="U189" s="18" t="str">
        <f t="shared" si="13"/>
        <v>重賞</v>
      </c>
      <c r="X189" s="12" t="str">
        <f>IF(OR(C189="櫃間牧場",C189="特捜フジ"),"hit",IF(OR(C189="土井牧場",C189="土井ムギムギ牧場",C189="むぎむぎ",C189="むぎ"),"doi",IF(OR(C189="阪神",C189="タイガースファーム"),"han",IF(OR(C189="健康牧場",C189="ＯＫ牧場"),"oke",VLOOKUP(C189,[1]Owner!$A:$B,2,FALSE)))))</f>
        <v>fuk</v>
      </c>
    </row>
    <row r="190" spans="1:24" ht="11.15" customHeight="1" x14ac:dyDescent="0.65">
      <c r="A190" s="19" t="str">
        <f t="shared" si="12"/>
        <v>1516阪神06</v>
      </c>
      <c r="B190" s="10" t="s">
        <v>5510</v>
      </c>
      <c r="C190" s="20" t="s">
        <v>4137</v>
      </c>
      <c r="D190" s="11">
        <v>6</v>
      </c>
      <c r="E190" s="20" t="s">
        <v>5570</v>
      </c>
      <c r="F190" s="10" t="s">
        <v>3910</v>
      </c>
      <c r="G190" s="10" t="s">
        <v>3906</v>
      </c>
      <c r="H190" s="20" t="s">
        <v>5689</v>
      </c>
      <c r="I190" s="20" t="s">
        <v>2231</v>
      </c>
      <c r="J190" s="20" t="s">
        <v>5742</v>
      </c>
      <c r="K190" s="20" t="s">
        <v>5796</v>
      </c>
      <c r="L190" s="20" t="s">
        <v>4202</v>
      </c>
      <c r="M190" s="21">
        <v>50</v>
      </c>
      <c r="N190" s="22">
        <v>7</v>
      </c>
      <c r="O190" s="23">
        <v>2</v>
      </c>
      <c r="P190" s="24">
        <v>6081.8</v>
      </c>
      <c r="Q190" s="25">
        <f t="shared" si="16"/>
        <v>121.63600000000001</v>
      </c>
      <c r="R190" s="12">
        <v>1</v>
      </c>
      <c r="S190" s="12">
        <v>0</v>
      </c>
      <c r="U190" s="18" t="str">
        <f t="shared" si="13"/>
        <v>重賞</v>
      </c>
      <c r="X190" s="12" t="str">
        <f>IF(OR(C190="櫃間牧場",C190="特捜フジ"),"hit",IF(OR(C190="土井牧場",C190="土井ムギムギ牧場",C190="むぎむぎ",C190="むぎ"),"doi",IF(OR(C190="阪神",C190="タイガースファーム"),"han",IF(OR(C190="健康牧場",C190="ＯＫ牧場"),"oke",VLOOKUP(C190,[1]Owner!$A:$B,2,FALSE)))))</f>
        <v>han</v>
      </c>
    </row>
    <row r="191" spans="1:24" ht="11.15" customHeight="1" x14ac:dyDescent="0.65">
      <c r="A191" s="19" t="str">
        <f t="shared" si="12"/>
        <v>1011播磨01</v>
      </c>
      <c r="B191" s="10" t="s">
        <v>3649</v>
      </c>
      <c r="C191" s="20" t="s">
        <v>626</v>
      </c>
      <c r="D191" s="11">
        <v>1</v>
      </c>
      <c r="E191" s="20" t="s">
        <v>3758</v>
      </c>
      <c r="F191" s="10" t="s">
        <v>14</v>
      </c>
      <c r="G191" s="10" t="s">
        <v>520</v>
      </c>
      <c r="H191" s="20" t="s">
        <v>3677</v>
      </c>
      <c r="I191" s="20" t="s">
        <v>2231</v>
      </c>
      <c r="J191" s="20" t="s">
        <v>1373</v>
      </c>
      <c r="K191" s="20" t="s">
        <v>2622</v>
      </c>
      <c r="L191" s="20" t="s">
        <v>1913</v>
      </c>
      <c r="M191" s="21">
        <v>95</v>
      </c>
      <c r="N191" s="22">
        <v>6</v>
      </c>
      <c r="O191" s="23">
        <v>3</v>
      </c>
      <c r="P191" s="24">
        <v>6027.1</v>
      </c>
      <c r="Q191" s="25">
        <f t="shared" si="16"/>
        <v>63.443157894736849</v>
      </c>
      <c r="R191" s="12">
        <v>0</v>
      </c>
      <c r="S191" s="12">
        <v>0</v>
      </c>
      <c r="U191" s="18" t="str">
        <f t="shared" si="13"/>
        <v>二勝</v>
      </c>
      <c r="X191" s="12" t="str">
        <f>IF(OR(C191="櫃間牧場",C191="特捜フジ"),"hit",IF(OR(C191="土井牧場",C191="土井ムギムギ牧場",C191="むぎむぎ",C191="むぎ"),"doi",IF(OR(C191="阪神",C191="タイガースファーム"),"han",IF(OR(C191="健康牧場",C191="ＯＫ牧場"),"oke",VLOOKUP(C191,[1]Owner!$A:$B,2,FALSE)))))</f>
        <v>har</v>
      </c>
    </row>
    <row r="192" spans="1:24" ht="11.15" customHeight="1" x14ac:dyDescent="0.65">
      <c r="A192" s="19" t="str">
        <f t="shared" si="12"/>
        <v>9900播磨02</v>
      </c>
      <c r="B192" s="10" t="s">
        <v>683</v>
      </c>
      <c r="C192" s="20" t="s">
        <v>626</v>
      </c>
      <c r="D192" s="31">
        <v>2</v>
      </c>
      <c r="E192" s="20" t="s">
        <v>891</v>
      </c>
      <c r="F192" s="10" t="s">
        <v>29</v>
      </c>
      <c r="G192" s="10" t="s">
        <v>33</v>
      </c>
      <c r="H192" s="20" t="s">
        <v>892</v>
      </c>
      <c r="I192" s="20" t="s">
        <v>38</v>
      </c>
      <c r="J192" s="20" t="s">
        <v>893</v>
      </c>
      <c r="K192" s="20" t="s">
        <v>514</v>
      </c>
      <c r="L192" s="20" t="s">
        <v>515</v>
      </c>
      <c r="N192" s="22">
        <v>5</v>
      </c>
      <c r="O192" s="23">
        <v>2</v>
      </c>
      <c r="P192" s="24">
        <v>5990</v>
      </c>
      <c r="Q192" s="25" t="str">
        <f t="shared" si="16"/>
        <v/>
      </c>
      <c r="R192" s="12">
        <v>1</v>
      </c>
      <c r="S192" s="12">
        <v>0</v>
      </c>
      <c r="U192" s="18" t="str">
        <f t="shared" si="13"/>
        <v>重賞</v>
      </c>
      <c r="X192" s="12" t="str">
        <f>IF(OR(C192="櫃間牧場",C192="特捜フジ"),"hit",IF(OR(C192="土井牧場",C192="土井ムギムギ牧場",C192="むぎむぎ",C192="むぎ"),"doi",IF(OR(C192="阪神",C192="タイガースファーム"),"han",IF(OR(C192="健康牧場",C192="ＯＫ牧場"),"oke",VLOOKUP(C192,[1]Owner!$A:$B,2,FALSE)))))</f>
        <v>har</v>
      </c>
    </row>
    <row r="193" spans="1:24" ht="11.15" customHeight="1" x14ac:dyDescent="0.65">
      <c r="A193" s="19" t="str">
        <f t="shared" si="12"/>
        <v>1314播磨01</v>
      </c>
      <c r="B193" s="10" t="s">
        <v>5133</v>
      </c>
      <c r="C193" s="20" t="s">
        <v>4397</v>
      </c>
      <c r="D193" s="11">
        <v>1</v>
      </c>
      <c r="E193" s="20" t="s">
        <v>4831</v>
      </c>
      <c r="F193" s="10" t="s">
        <v>4772</v>
      </c>
      <c r="G193" s="10" t="s">
        <v>4767</v>
      </c>
      <c r="H193" s="20" t="s">
        <v>4782</v>
      </c>
      <c r="I193" s="20" t="s">
        <v>1551</v>
      </c>
      <c r="J193" s="20" t="s">
        <v>1373</v>
      </c>
      <c r="K193" s="20" t="s">
        <v>791</v>
      </c>
      <c r="L193" s="20" t="s">
        <v>1913</v>
      </c>
      <c r="M193" s="21">
        <v>200</v>
      </c>
      <c r="N193" s="22">
        <v>4</v>
      </c>
      <c r="O193" s="23">
        <v>2</v>
      </c>
      <c r="P193" s="24">
        <v>5984.4</v>
      </c>
      <c r="Q193" s="25">
        <f t="shared" si="16"/>
        <v>29.921999999999997</v>
      </c>
      <c r="R193" s="12">
        <v>1</v>
      </c>
      <c r="S193" s="12">
        <v>0</v>
      </c>
      <c r="U193" s="18" t="str">
        <f t="shared" si="13"/>
        <v>重賞</v>
      </c>
      <c r="X193" s="12" t="str">
        <f>IF(OR(C193="櫃間牧場",C193="特捜フジ"),"hit",IF(OR(C193="土井牧場",C193="土井ムギムギ牧場",C193="むぎむぎ",C193="むぎ"),"doi",IF(OR(C193="阪神",C193="タイガースファーム"),"han",IF(OR(C193="健康牧場",C193="ＯＫ牧場"),"oke",VLOOKUP(C193,[1]Owner!$A:$B,2,FALSE)))))</f>
        <v>har</v>
      </c>
    </row>
    <row r="194" spans="1:24" ht="11.15" customHeight="1" x14ac:dyDescent="0.65">
      <c r="A194" s="19" t="str">
        <f t="shared" ref="A194:A257" si="17">MID(B194,3,2)&amp;MID(B194,8,2)&amp;MID(C194,1,2)&amp;TEXT(D194,"00")</f>
        <v>1314むぎ01</v>
      </c>
      <c r="B194" s="10" t="s">
        <v>5133</v>
      </c>
      <c r="C194" s="20" t="s">
        <v>4396</v>
      </c>
      <c r="D194" s="11">
        <v>1</v>
      </c>
      <c r="E194" s="20" t="s">
        <v>4860</v>
      </c>
      <c r="F194" s="10" t="s">
        <v>4766</v>
      </c>
      <c r="G194" s="10" t="s">
        <v>4767</v>
      </c>
      <c r="H194" s="20" t="s">
        <v>4829</v>
      </c>
      <c r="I194" s="20" t="s">
        <v>2231</v>
      </c>
      <c r="J194" s="20" t="s">
        <v>4533</v>
      </c>
      <c r="K194" s="20" t="s">
        <v>4861</v>
      </c>
      <c r="L194" s="20" t="s">
        <v>1913</v>
      </c>
      <c r="M194" s="21">
        <v>200</v>
      </c>
      <c r="N194" s="22">
        <v>5</v>
      </c>
      <c r="O194" s="23">
        <v>3</v>
      </c>
      <c r="P194" s="24">
        <v>5958.1</v>
      </c>
      <c r="Q194" s="25">
        <f t="shared" si="16"/>
        <v>29.790500000000002</v>
      </c>
      <c r="R194" s="12">
        <v>1</v>
      </c>
      <c r="S194" s="12">
        <v>0</v>
      </c>
      <c r="U194" s="18" t="str">
        <f t="shared" ref="U194:U257" si="18">IF(S194&gt;=1,"G1",IF(R194&gt;=1,"重賞",IF(O194&gt;=2,"二勝",IF(O194=1,"一勝",IF(AND(O194=0,N194&gt;=1),"未勝利","未出走")))))</f>
        <v>重賞</v>
      </c>
      <c r="X194" s="12" t="str">
        <f>IF(OR(C194="櫃間牧場",C194="特捜フジ"),"hit",IF(OR(C194="土井牧場",C194="土井ムギムギ牧場",C194="むぎむぎ",C194="むぎ"),"doi",IF(OR(C194="阪神",C194="タイガースファーム"),"han",IF(OR(C194="健康牧場",C194="ＯＫ牧場"),"oke",VLOOKUP(C194,[1]Owner!$A:$B,2,FALSE)))))</f>
        <v>doi</v>
      </c>
    </row>
    <row r="195" spans="1:24" ht="11.15" customHeight="1" x14ac:dyDescent="0.65">
      <c r="A195" s="19" t="str">
        <f t="shared" si="17"/>
        <v>2223ＯＫ02</v>
      </c>
      <c r="B195" s="10" t="s">
        <v>9192</v>
      </c>
      <c r="C195" s="20" t="s">
        <v>9193</v>
      </c>
      <c r="D195" s="11">
        <v>2</v>
      </c>
      <c r="E195" s="20" t="s">
        <v>9195</v>
      </c>
      <c r="F195" s="10" t="s">
        <v>4413</v>
      </c>
      <c r="G195" s="10" t="s">
        <v>4408</v>
      </c>
      <c r="H195" s="20" t="s">
        <v>8868</v>
      </c>
      <c r="I195" s="20" t="s">
        <v>8836</v>
      </c>
      <c r="J195" s="20" t="s">
        <v>9386</v>
      </c>
      <c r="K195" s="20" t="s">
        <v>2378</v>
      </c>
      <c r="L195" s="20" t="s">
        <v>1913</v>
      </c>
      <c r="M195" s="32">
        <v>6</v>
      </c>
      <c r="N195" s="22">
        <v>5</v>
      </c>
      <c r="O195" s="23">
        <v>2</v>
      </c>
      <c r="P195" s="24">
        <v>5935.7</v>
      </c>
      <c r="Q195" s="25">
        <v>2073.6202380952382</v>
      </c>
      <c r="R195" s="12">
        <v>1</v>
      </c>
      <c r="U195" s="18" t="str">
        <f t="shared" si="18"/>
        <v>重賞</v>
      </c>
      <c r="V195" s="12" t="s">
        <v>9629</v>
      </c>
      <c r="W195" s="36" t="s">
        <v>9748</v>
      </c>
      <c r="X195" s="12" t="str">
        <f>IF(OR(C195="櫃間牧場",C195="特捜フジ"),"hit",IF(OR(C195="土井牧場",C195="土井ムギムギ牧場",C195="むぎむぎ",C195="むぎ"),"doi",IF(OR(C195="阪神",C195="タイガースファーム"),"han",IF(OR(C195="健康牧場",C195="ＯＫ牧場"),"oke",VLOOKUP(C195,[1]Owner!$A:$B,2,FALSE)))))</f>
        <v>oke</v>
      </c>
    </row>
    <row r="196" spans="1:24" ht="11.15" customHeight="1" x14ac:dyDescent="0.65">
      <c r="A196" s="19" t="str">
        <f t="shared" si="17"/>
        <v>1415若井03</v>
      </c>
      <c r="B196" s="10" t="s">
        <v>5140</v>
      </c>
      <c r="C196" s="28" t="s">
        <v>4763</v>
      </c>
      <c r="D196" s="29">
        <v>3</v>
      </c>
      <c r="E196" s="20" t="s">
        <v>5285</v>
      </c>
      <c r="F196" s="10" t="s">
        <v>5142</v>
      </c>
      <c r="G196" s="10" t="s">
        <v>5295</v>
      </c>
      <c r="H196" s="20" t="s">
        <v>5319</v>
      </c>
      <c r="I196" s="20" t="s">
        <v>2231</v>
      </c>
      <c r="J196" s="20" t="s">
        <v>5436</v>
      </c>
      <c r="K196" s="20" t="s">
        <v>3929</v>
      </c>
      <c r="L196" s="20" t="s">
        <v>5485</v>
      </c>
      <c r="M196" s="21">
        <v>110</v>
      </c>
      <c r="N196" s="22">
        <v>8</v>
      </c>
      <c r="O196" s="23">
        <v>3</v>
      </c>
      <c r="P196" s="24">
        <v>5925.1</v>
      </c>
      <c r="Q196" s="25">
        <f t="shared" ref="Q196:Q201" si="19">IF(M196="","",IF(M196&lt;=0,P196/10,P196/M196))</f>
        <v>53.864545454545457</v>
      </c>
      <c r="R196" s="12">
        <v>0</v>
      </c>
      <c r="S196" s="12">
        <v>0</v>
      </c>
      <c r="U196" s="18" t="str">
        <f t="shared" si="18"/>
        <v>二勝</v>
      </c>
      <c r="X196" s="12" t="str">
        <f>IF(OR(C196="櫃間牧場",C196="特捜フジ"),"hit",IF(OR(C196="土井牧場",C196="土井ムギムギ牧場",C196="むぎむぎ",C196="むぎ"),"doi",IF(OR(C196="阪神",C196="タイガースファーム"),"han",IF(OR(C196="健康牧場",C196="ＯＫ牧場"),"oke",VLOOKUP(C196,[1]Owner!$A:$B,2,FALSE)))))</f>
        <v>wak</v>
      </c>
    </row>
    <row r="197" spans="1:24" ht="11.15" customHeight="1" x14ac:dyDescent="0.65">
      <c r="A197" s="19" t="str">
        <f t="shared" si="17"/>
        <v>1011土井02</v>
      </c>
      <c r="B197" s="10" t="s">
        <v>3649</v>
      </c>
      <c r="C197" s="20" t="s">
        <v>3887</v>
      </c>
      <c r="D197" s="11">
        <v>2</v>
      </c>
      <c r="E197" s="20" t="s">
        <v>3889</v>
      </c>
      <c r="F197" s="10" t="s">
        <v>14</v>
      </c>
      <c r="G197" s="10" t="s">
        <v>520</v>
      </c>
      <c r="H197" s="20" t="s">
        <v>2571</v>
      </c>
      <c r="I197" s="20" t="s">
        <v>2231</v>
      </c>
      <c r="J197" s="20" t="s">
        <v>1243</v>
      </c>
      <c r="K197" s="20" t="s">
        <v>795</v>
      </c>
      <c r="L197" s="20" t="s">
        <v>515</v>
      </c>
      <c r="M197" s="21">
        <v>50</v>
      </c>
      <c r="N197" s="22">
        <v>8</v>
      </c>
      <c r="O197" s="23">
        <v>3</v>
      </c>
      <c r="P197" s="24">
        <v>5876.5</v>
      </c>
      <c r="Q197" s="25">
        <f t="shared" si="19"/>
        <v>117.53</v>
      </c>
      <c r="R197" s="12">
        <v>0</v>
      </c>
      <c r="S197" s="12">
        <v>0</v>
      </c>
      <c r="U197" s="18" t="str">
        <f t="shared" si="18"/>
        <v>二勝</v>
      </c>
      <c r="X197" s="12" t="str">
        <f>IF(OR(C197="櫃間牧場",C197="特捜フジ"),"hit",IF(OR(C197="土井牧場",C197="土井ムギムギ牧場",C197="むぎむぎ",C197="むぎ"),"doi",IF(OR(C197="阪神",C197="タイガースファーム"),"han",IF(OR(C197="健康牧場",C197="ＯＫ牧場"),"oke",VLOOKUP(C197,[1]Owner!$A:$B,2,FALSE)))))</f>
        <v>doi</v>
      </c>
    </row>
    <row r="198" spans="1:24" ht="11.15" customHeight="1" x14ac:dyDescent="0.65">
      <c r="A198" s="19" t="str">
        <f t="shared" si="17"/>
        <v>9798青木02</v>
      </c>
      <c r="B198" s="10" t="s">
        <v>11</v>
      </c>
      <c r="C198" s="20" t="s">
        <v>12</v>
      </c>
      <c r="D198" s="31">
        <v>2</v>
      </c>
      <c r="E198" s="20" t="s">
        <v>19</v>
      </c>
      <c r="F198" s="10" t="s">
        <v>14</v>
      </c>
      <c r="G198" s="10" t="s">
        <v>15</v>
      </c>
      <c r="H198" s="20" t="s">
        <v>20</v>
      </c>
      <c r="I198" s="20" t="s">
        <v>17</v>
      </c>
      <c r="J198" s="20" t="s">
        <v>21</v>
      </c>
      <c r="K198" s="20" t="s">
        <v>22</v>
      </c>
      <c r="L198" s="20" t="s">
        <v>23</v>
      </c>
      <c r="N198" s="22">
        <v>7</v>
      </c>
      <c r="O198" s="23">
        <v>3</v>
      </c>
      <c r="P198" s="24">
        <v>5790</v>
      </c>
      <c r="Q198" s="25" t="str">
        <f t="shared" si="19"/>
        <v/>
      </c>
      <c r="R198" s="12">
        <v>0</v>
      </c>
      <c r="S198" s="12">
        <v>0</v>
      </c>
      <c r="U198" s="18" t="str">
        <f t="shared" si="18"/>
        <v>二勝</v>
      </c>
      <c r="X198" s="12" t="str">
        <f>IF(OR(C198="櫃間牧場",C198="特捜フジ"),"hit",IF(OR(C198="土井牧場",C198="土井ムギムギ牧場",C198="むぎむぎ",C198="むぎ"),"doi",IF(OR(C198="阪神",C198="タイガースファーム"),"han",IF(OR(C198="健康牧場",C198="ＯＫ牧場"),"oke",VLOOKUP(C198,[1]Owner!$A:$B,2,FALSE)))))</f>
        <v>aok</v>
      </c>
    </row>
    <row r="199" spans="1:24" ht="11.15" customHeight="1" x14ac:dyDescent="0.65">
      <c r="A199" s="19" t="str">
        <f t="shared" si="17"/>
        <v>1617藤田10</v>
      </c>
      <c r="B199" s="10" t="s">
        <v>5840</v>
      </c>
      <c r="C199" s="20" t="s">
        <v>5136</v>
      </c>
      <c r="D199" s="11">
        <v>10</v>
      </c>
      <c r="E199" s="20" t="s">
        <v>5935</v>
      </c>
      <c r="F199" s="10" t="s">
        <v>5848</v>
      </c>
      <c r="G199" s="10" t="s">
        <v>6012</v>
      </c>
      <c r="H199" s="20" t="s">
        <v>6049</v>
      </c>
      <c r="I199" s="20" t="s">
        <v>6090</v>
      </c>
      <c r="J199" s="20" t="s">
        <v>6091</v>
      </c>
      <c r="K199" s="20" t="s">
        <v>1836</v>
      </c>
      <c r="L199" s="20" t="s">
        <v>6171</v>
      </c>
      <c r="M199" s="21">
        <v>10</v>
      </c>
      <c r="N199" s="22">
        <v>10</v>
      </c>
      <c r="O199" s="23">
        <v>3</v>
      </c>
      <c r="P199" s="24">
        <v>5759.7</v>
      </c>
      <c r="Q199" s="25">
        <f t="shared" si="19"/>
        <v>575.97</v>
      </c>
      <c r="R199" s="12">
        <v>0</v>
      </c>
      <c r="S199" s="12">
        <v>0</v>
      </c>
      <c r="U199" s="18" t="str">
        <f t="shared" si="18"/>
        <v>二勝</v>
      </c>
      <c r="X199" s="12" t="str">
        <f>IF(OR(C199="櫃間牧場",C199="特捜フジ"),"hit",IF(OR(C199="土井牧場",C199="土井ムギムギ牧場",C199="むぎむぎ",C199="むぎ"),"doi",IF(OR(C199="阪神",C199="タイガースファーム"),"han",IF(OR(C199="健康牧場",C199="ＯＫ牧場"),"oke",VLOOKUP(C199,[1]Owner!$A:$B,2,FALSE)))))</f>
        <v>fut</v>
      </c>
    </row>
    <row r="200" spans="1:24" ht="11.15" customHeight="1" x14ac:dyDescent="0.65">
      <c r="A200" s="19" t="str">
        <f t="shared" si="17"/>
        <v>1314健太01</v>
      </c>
      <c r="B200" s="10" t="s">
        <v>5133</v>
      </c>
      <c r="C200" s="20" t="s">
        <v>4401</v>
      </c>
      <c r="D200" s="11">
        <v>1</v>
      </c>
      <c r="E200" s="20" t="s">
        <v>5078</v>
      </c>
      <c r="F200" s="10" t="s">
        <v>4766</v>
      </c>
      <c r="G200" s="10" t="s">
        <v>4767</v>
      </c>
      <c r="H200" s="20" t="s">
        <v>4900</v>
      </c>
      <c r="I200" s="20" t="s">
        <v>2231</v>
      </c>
      <c r="J200" s="20" t="s">
        <v>5079</v>
      </c>
      <c r="K200" s="20" t="s">
        <v>2378</v>
      </c>
      <c r="L200" s="20" t="s">
        <v>1913</v>
      </c>
      <c r="M200" s="21">
        <v>60</v>
      </c>
      <c r="N200" s="22">
        <v>8</v>
      </c>
      <c r="O200" s="23">
        <v>3</v>
      </c>
      <c r="P200" s="24">
        <v>5754.9</v>
      </c>
      <c r="Q200" s="25">
        <f t="shared" si="19"/>
        <v>95.914999999999992</v>
      </c>
      <c r="R200" s="12">
        <v>0</v>
      </c>
      <c r="S200" s="12">
        <v>0</v>
      </c>
      <c r="U200" s="18" t="str">
        <f t="shared" si="18"/>
        <v>二勝</v>
      </c>
      <c r="X200" s="12" t="str">
        <f>IF(OR(C200="櫃間牧場",C200="特捜フジ"),"hit",IF(OR(C200="土井牧場",C200="土井ムギムギ牧場",C200="むぎむぎ",C200="むぎ"),"doi",IF(OR(C200="阪神",C200="タイガースファーム"),"han",IF(OR(C200="健康牧場",C200="ＯＫ牧場"),"oke",VLOOKUP(C200,[1]Owner!$A:$B,2,FALSE)))))</f>
        <v>tke</v>
      </c>
    </row>
    <row r="201" spans="1:24" ht="11.15" customHeight="1" x14ac:dyDescent="0.65">
      <c r="A201" s="19" t="str">
        <f t="shared" si="17"/>
        <v>1516若井06</v>
      </c>
      <c r="B201" s="10" t="s">
        <v>5510</v>
      </c>
      <c r="C201" s="20" t="s">
        <v>5514</v>
      </c>
      <c r="D201" s="11">
        <v>6</v>
      </c>
      <c r="E201" s="20" t="s">
        <v>5659</v>
      </c>
      <c r="F201" s="10" t="s">
        <v>3905</v>
      </c>
      <c r="G201" s="10" t="s">
        <v>3906</v>
      </c>
      <c r="H201" s="20" t="s">
        <v>5673</v>
      </c>
      <c r="I201" s="20" t="s">
        <v>1755</v>
      </c>
      <c r="J201" s="20" t="s">
        <v>3898</v>
      </c>
      <c r="K201" s="20" t="s">
        <v>3951</v>
      </c>
      <c r="L201" s="20" t="s">
        <v>1913</v>
      </c>
      <c r="M201" s="21">
        <v>60</v>
      </c>
      <c r="N201" s="22">
        <v>6</v>
      </c>
      <c r="O201" s="23">
        <v>2</v>
      </c>
      <c r="P201" s="24">
        <v>5747.8</v>
      </c>
      <c r="Q201" s="25">
        <f t="shared" si="19"/>
        <v>95.796666666666667</v>
      </c>
      <c r="R201" s="12">
        <v>1</v>
      </c>
      <c r="S201" s="12">
        <v>0</v>
      </c>
      <c r="U201" s="18" t="str">
        <f t="shared" si="18"/>
        <v>重賞</v>
      </c>
      <c r="X201" s="12" t="str">
        <f>IF(OR(C201="櫃間牧場",C201="特捜フジ"),"hit",IF(OR(C201="土井牧場",C201="土井ムギムギ牧場",C201="むぎむぎ",C201="むぎ"),"doi",IF(OR(C201="阪神",C201="タイガースファーム"),"han",IF(OR(C201="健康牧場",C201="ＯＫ牧場"),"oke",VLOOKUP(C201,[1]Owner!$A:$B,2,FALSE)))))</f>
        <v>wak</v>
      </c>
    </row>
    <row r="202" spans="1:24" ht="11.15" customHeight="1" x14ac:dyDescent="0.65">
      <c r="A202" s="19" t="str">
        <f t="shared" si="17"/>
        <v>1920永之01</v>
      </c>
      <c r="B202" s="10" t="s">
        <v>7651</v>
      </c>
      <c r="C202" s="20" t="s">
        <v>5014</v>
      </c>
      <c r="D202" s="11">
        <v>1</v>
      </c>
      <c r="E202" s="20" t="s">
        <v>7749</v>
      </c>
      <c r="F202" s="10" t="s">
        <v>4772</v>
      </c>
      <c r="G202" s="10" t="s">
        <v>4774</v>
      </c>
      <c r="H202" s="20" t="s">
        <v>7854</v>
      </c>
      <c r="I202" s="20" t="s">
        <v>2231</v>
      </c>
      <c r="J202" s="20" t="s">
        <v>5744</v>
      </c>
      <c r="K202" s="20" t="s">
        <v>2378</v>
      </c>
      <c r="L202" s="20" t="s">
        <v>1913</v>
      </c>
      <c r="M202" s="32">
        <v>9</v>
      </c>
      <c r="N202" s="22">
        <v>5</v>
      </c>
      <c r="O202" s="23">
        <v>2</v>
      </c>
      <c r="P202" s="24">
        <v>5745.6</v>
      </c>
      <c r="Q202" s="25">
        <v>51.909059829059828</v>
      </c>
      <c r="R202" s="12">
        <v>1</v>
      </c>
      <c r="S202" s="12">
        <v>0</v>
      </c>
      <c r="T202" s="12">
        <v>0</v>
      </c>
      <c r="U202" s="18" t="str">
        <f t="shared" si="18"/>
        <v>重賞</v>
      </c>
      <c r="V202" s="12" t="s">
        <v>7996</v>
      </c>
      <c r="W202" s="12" t="s">
        <v>8127</v>
      </c>
      <c r="X202" s="12" t="str">
        <f>IF(OR(C202="櫃間牧場",C202="特捜フジ"),"hit",IF(OR(C202="土井牧場",C202="土井ムギムギ牧場",C202="むぎむぎ",C202="むぎ"),"doi",IF(OR(C202="阪神",C202="タイガースファーム"),"han",IF(OR(C202="健康牧場",C202="ＯＫ牧場"),"oke",VLOOKUP(C202,[1]Owner!$A:$B,2,FALSE)))))</f>
        <v>yhi</v>
      </c>
    </row>
    <row r="203" spans="1:24" ht="11.15" customHeight="1" x14ac:dyDescent="0.65">
      <c r="A203" s="19" t="str">
        <f t="shared" si="17"/>
        <v>2122小金10</v>
      </c>
      <c r="B203" s="10" t="s">
        <v>8826</v>
      </c>
      <c r="C203" s="20" t="s">
        <v>8309</v>
      </c>
      <c r="D203" s="11">
        <v>10</v>
      </c>
      <c r="E203" s="20" t="s">
        <v>8734</v>
      </c>
      <c r="F203" s="10" t="s">
        <v>4478</v>
      </c>
      <c r="G203" s="10" t="s">
        <v>4408</v>
      </c>
      <c r="H203" s="20" t="s">
        <v>8868</v>
      </c>
      <c r="I203" s="20" t="s">
        <v>6718</v>
      </c>
      <c r="J203" s="20" t="s">
        <v>8889</v>
      </c>
      <c r="K203" s="20" t="s">
        <v>7313</v>
      </c>
      <c r="L203" s="20" t="s">
        <v>8890</v>
      </c>
      <c r="M203" s="32">
        <v>5</v>
      </c>
      <c r="N203" s="22">
        <v>5</v>
      </c>
      <c r="O203" s="23">
        <v>2</v>
      </c>
      <c r="P203" s="24">
        <v>5719.4</v>
      </c>
      <c r="Q203" s="25">
        <v>129.99446153846154</v>
      </c>
      <c r="R203" s="12">
        <v>1</v>
      </c>
      <c r="S203" s="12">
        <v>0</v>
      </c>
      <c r="U203" s="18" t="str">
        <f t="shared" si="18"/>
        <v>重賞</v>
      </c>
      <c r="V203" s="12" t="s">
        <v>8981</v>
      </c>
      <c r="W203" s="34" t="s">
        <v>9188</v>
      </c>
      <c r="X203" s="12" t="str">
        <f>IF(OR(C203="櫃間牧場",C203="特捜フジ"),"hit",IF(OR(C203="土井牧場",C203="土井ムギムギ牧場",C203="むぎむぎ",C203="むぎ"),"doi",IF(OR(C203="阪神",C203="タイガースファーム"),"han",IF(OR(C203="健康牧場",C203="ＯＫ牧場"),"oke",VLOOKUP(C203,[1]Owner!$A:$B,2,FALSE)))))</f>
        <v>kog</v>
      </c>
    </row>
    <row r="204" spans="1:24" ht="11.15" customHeight="1" x14ac:dyDescent="0.65">
      <c r="A204" s="19" t="str">
        <f t="shared" si="17"/>
        <v>0607大熊03</v>
      </c>
      <c r="B204" s="10" t="s">
        <v>2579</v>
      </c>
      <c r="C204" s="20" t="s">
        <v>2694</v>
      </c>
      <c r="D204" s="11">
        <v>3</v>
      </c>
      <c r="E204" s="20" t="s">
        <v>2698</v>
      </c>
      <c r="F204" s="10" t="s">
        <v>14</v>
      </c>
      <c r="G204" s="10" t="s">
        <v>520</v>
      </c>
      <c r="H204" s="21" t="s">
        <v>2571</v>
      </c>
      <c r="I204" s="20" t="s">
        <v>2612</v>
      </c>
      <c r="J204" s="20" t="s">
        <v>2362</v>
      </c>
      <c r="K204" s="20" t="s">
        <v>2622</v>
      </c>
      <c r="L204" s="20" t="s">
        <v>515</v>
      </c>
      <c r="M204" s="21">
        <v>10</v>
      </c>
      <c r="N204" s="22">
        <v>3</v>
      </c>
      <c r="O204" s="23">
        <v>3</v>
      </c>
      <c r="P204" s="24">
        <v>5700</v>
      </c>
      <c r="Q204" s="25">
        <f t="shared" ref="Q204:Q209" si="20">IF(M204="","",IF(M204&lt;=0,P204/10,P204/M204))</f>
        <v>570</v>
      </c>
      <c r="R204" s="12">
        <v>1</v>
      </c>
      <c r="S204" s="12">
        <v>0</v>
      </c>
      <c r="U204" s="18" t="str">
        <f t="shared" si="18"/>
        <v>重賞</v>
      </c>
      <c r="X204" s="12" t="str">
        <f>IF(OR(C204="櫃間牧場",C204="特捜フジ"),"hit",IF(OR(C204="土井牧場",C204="土井ムギムギ牧場",C204="むぎむぎ",C204="むぎ"),"doi",IF(OR(C204="阪神",C204="タイガースファーム"),"han",IF(OR(C204="健康牧場",C204="ＯＫ牧場"),"oke",VLOOKUP(C204,[1]Owner!$A:$B,2,FALSE)))))</f>
        <v>oku</v>
      </c>
    </row>
    <row r="205" spans="1:24" ht="11.15" customHeight="1" x14ac:dyDescent="0.65">
      <c r="A205" s="19" t="str">
        <f t="shared" si="17"/>
        <v>0203伸吾01</v>
      </c>
      <c r="B205" s="10" t="s">
        <v>1480</v>
      </c>
      <c r="C205" s="20" t="s">
        <v>768</v>
      </c>
      <c r="D205" s="31">
        <v>1</v>
      </c>
      <c r="E205" s="20" t="s">
        <v>1539</v>
      </c>
      <c r="F205" s="10" t="s">
        <v>29</v>
      </c>
      <c r="G205" s="10" t="s">
        <v>520</v>
      </c>
      <c r="H205" s="20" t="s">
        <v>1540</v>
      </c>
      <c r="I205" s="20" t="s">
        <v>38</v>
      </c>
      <c r="J205" s="20" t="s">
        <v>1541</v>
      </c>
      <c r="K205" s="20" t="s">
        <v>1261</v>
      </c>
      <c r="L205" s="20" t="s">
        <v>82</v>
      </c>
      <c r="N205" s="22">
        <v>5</v>
      </c>
      <c r="O205" s="23">
        <v>3</v>
      </c>
      <c r="P205" s="24">
        <v>5700</v>
      </c>
      <c r="Q205" s="25" t="str">
        <f t="shared" si="20"/>
        <v/>
      </c>
      <c r="R205" s="12">
        <v>0</v>
      </c>
      <c r="S205" s="12">
        <v>0</v>
      </c>
      <c r="U205" s="18" t="str">
        <f t="shared" si="18"/>
        <v>二勝</v>
      </c>
      <c r="X205" s="12" t="str">
        <f>IF(OR(C205="櫃間牧場",C205="特捜フジ"),"hit",IF(OR(C205="土井牧場",C205="土井ムギムギ牧場",C205="むぎむぎ",C205="むぎ"),"doi",IF(OR(C205="阪神",C205="タイガースファーム"),"han",IF(OR(C205="健康牧場",C205="ＯＫ牧場"),"oke",VLOOKUP(C205,[1]Owner!$A:$B,2,FALSE)))))</f>
        <v>tsi</v>
      </c>
    </row>
    <row r="206" spans="1:24" ht="11.15" customHeight="1" x14ac:dyDescent="0.65">
      <c r="A206" s="19" t="str">
        <f t="shared" si="17"/>
        <v>1819みど05</v>
      </c>
      <c r="B206" s="10" t="s">
        <v>7067</v>
      </c>
      <c r="C206" s="20" t="s">
        <v>4754</v>
      </c>
      <c r="D206" s="11">
        <v>5</v>
      </c>
      <c r="E206" s="20" t="s">
        <v>7102</v>
      </c>
      <c r="F206" s="10" t="s">
        <v>4413</v>
      </c>
      <c r="G206" s="10" t="s">
        <v>4421</v>
      </c>
      <c r="H206" s="20" t="s">
        <v>4447</v>
      </c>
      <c r="I206" s="20" t="s">
        <v>2231</v>
      </c>
      <c r="J206" s="20" t="s">
        <v>5763</v>
      </c>
      <c r="K206" s="20" t="s">
        <v>2378</v>
      </c>
      <c r="L206" s="20" t="s">
        <v>1913</v>
      </c>
      <c r="M206" s="21">
        <v>140</v>
      </c>
      <c r="N206" s="22">
        <v>6</v>
      </c>
      <c r="O206" s="23">
        <v>3</v>
      </c>
      <c r="P206" s="24">
        <v>5655.9</v>
      </c>
      <c r="Q206" s="25">
        <f t="shared" si="20"/>
        <v>40.39928571428571</v>
      </c>
      <c r="R206" s="12">
        <v>1</v>
      </c>
      <c r="S206" s="12">
        <v>0</v>
      </c>
      <c r="T206" s="12">
        <v>0</v>
      </c>
      <c r="U206" s="18" t="str">
        <f t="shared" si="18"/>
        <v>重賞</v>
      </c>
      <c r="V206" s="12" t="s">
        <v>7388</v>
      </c>
      <c r="W206" s="12" t="s">
        <v>7510</v>
      </c>
      <c r="X206" s="12" t="str">
        <f>IF(OR(C206="櫃間牧場",C206="特捜フジ"),"hit",IF(OR(C206="土井牧場",C206="土井ムギムギ牧場",C206="むぎむぎ",C206="むぎ"),"doi",IF(OR(C206="阪神",C206="タイガースファーム"),"han",IF(OR(C206="健康牧場",C206="ＯＫ牧場"),"oke",VLOOKUP(C206,[1]Owner!$A:$B,2,FALSE)))))</f>
        <v>mid</v>
      </c>
    </row>
    <row r="207" spans="1:24" ht="11.15" customHeight="1" x14ac:dyDescent="0.65">
      <c r="A207" s="19" t="str">
        <f t="shared" si="17"/>
        <v>1617藤田09</v>
      </c>
      <c r="B207" s="10" t="s">
        <v>5840</v>
      </c>
      <c r="C207" s="20" t="s">
        <v>5136</v>
      </c>
      <c r="D207" s="11">
        <v>9</v>
      </c>
      <c r="E207" s="20" t="s">
        <v>5934</v>
      </c>
      <c r="F207" s="10" t="s">
        <v>5848</v>
      </c>
      <c r="G207" s="10" t="s">
        <v>5996</v>
      </c>
      <c r="H207" s="20" t="s">
        <v>6087</v>
      </c>
      <c r="I207" s="20" t="s">
        <v>6088</v>
      </c>
      <c r="J207" s="20" t="s">
        <v>6089</v>
      </c>
      <c r="K207" s="20" t="s">
        <v>6170</v>
      </c>
      <c r="L207" s="20" t="s">
        <v>1913</v>
      </c>
      <c r="M207" s="21">
        <v>30</v>
      </c>
      <c r="N207" s="22">
        <v>6</v>
      </c>
      <c r="O207" s="23">
        <v>2</v>
      </c>
      <c r="P207" s="24">
        <v>5632.5</v>
      </c>
      <c r="Q207" s="25">
        <f t="shared" si="20"/>
        <v>187.75</v>
      </c>
      <c r="R207" s="12">
        <v>0</v>
      </c>
      <c r="S207" s="12">
        <v>0</v>
      </c>
      <c r="U207" s="18" t="str">
        <f t="shared" si="18"/>
        <v>二勝</v>
      </c>
      <c r="X207" s="12" t="str">
        <f>IF(OR(C207="櫃間牧場",C207="特捜フジ"),"hit",IF(OR(C207="土井牧場",C207="土井ムギムギ牧場",C207="むぎむぎ",C207="むぎ"),"doi",IF(OR(C207="阪神",C207="タイガースファーム"),"han",IF(OR(C207="健康牧場",C207="ＯＫ牧場"),"oke",VLOOKUP(C207,[1]Owner!$A:$B,2,FALSE)))))</f>
        <v>fut</v>
      </c>
    </row>
    <row r="208" spans="1:24" ht="11.15" customHeight="1" x14ac:dyDescent="0.65">
      <c r="A208" s="19" t="str">
        <f t="shared" si="17"/>
        <v>0405健太02</v>
      </c>
      <c r="B208" s="10" t="s">
        <v>1951</v>
      </c>
      <c r="C208" s="20" t="s">
        <v>156</v>
      </c>
      <c r="D208" s="31">
        <v>2</v>
      </c>
      <c r="E208" s="20" t="s">
        <v>2045</v>
      </c>
      <c r="F208" s="10" t="s">
        <v>29</v>
      </c>
      <c r="G208" s="10" t="s">
        <v>520</v>
      </c>
      <c r="H208" s="20" t="s">
        <v>2014</v>
      </c>
      <c r="I208" s="20" t="s">
        <v>38</v>
      </c>
      <c r="J208" s="20" t="s">
        <v>1140</v>
      </c>
      <c r="K208" s="20" t="s">
        <v>2042</v>
      </c>
      <c r="L208" s="20" t="s">
        <v>82</v>
      </c>
      <c r="M208" s="21">
        <v>70</v>
      </c>
      <c r="N208" s="22">
        <v>10</v>
      </c>
      <c r="O208" s="23">
        <v>3</v>
      </c>
      <c r="P208" s="24">
        <v>5630</v>
      </c>
      <c r="Q208" s="25">
        <f t="shared" si="20"/>
        <v>80.428571428571431</v>
      </c>
      <c r="R208" s="12">
        <v>0</v>
      </c>
      <c r="S208" s="12">
        <v>0</v>
      </c>
      <c r="U208" s="18" t="str">
        <f t="shared" si="18"/>
        <v>二勝</v>
      </c>
      <c r="X208" s="12" t="str">
        <f>IF(OR(C208="櫃間牧場",C208="特捜フジ"),"hit",IF(OR(C208="土井牧場",C208="土井ムギムギ牧場",C208="むぎむぎ",C208="むぎ"),"doi",IF(OR(C208="阪神",C208="タイガースファーム"),"han",IF(OR(C208="健康牧場",C208="ＯＫ牧場"),"oke",VLOOKUP(C208,[1]Owner!$A:$B,2,FALSE)))))</f>
        <v>tke</v>
      </c>
    </row>
    <row r="209" spans="1:24" ht="11.15" customHeight="1" x14ac:dyDescent="0.65">
      <c r="A209" s="19" t="str">
        <f t="shared" si="17"/>
        <v>0809羽田04</v>
      </c>
      <c r="B209" s="10" t="s">
        <v>3162</v>
      </c>
      <c r="C209" s="20" t="s">
        <v>2580</v>
      </c>
      <c r="D209" s="11">
        <v>4</v>
      </c>
      <c r="E209" s="20" t="s">
        <v>3171</v>
      </c>
      <c r="F209" s="10" t="s">
        <v>14</v>
      </c>
      <c r="G209" s="10" t="s">
        <v>510</v>
      </c>
      <c r="H209" s="20" t="s">
        <v>3172</v>
      </c>
      <c r="I209" s="20" t="s">
        <v>2850</v>
      </c>
      <c r="J209" s="20" t="s">
        <v>3173</v>
      </c>
      <c r="K209" s="20" t="s">
        <v>1836</v>
      </c>
      <c r="L209" s="20" t="s">
        <v>2439</v>
      </c>
      <c r="M209" s="21">
        <v>50</v>
      </c>
      <c r="N209" s="22">
        <v>10</v>
      </c>
      <c r="O209" s="23">
        <v>1</v>
      </c>
      <c r="P209" s="24">
        <v>5620</v>
      </c>
      <c r="Q209" s="25">
        <f t="shared" si="20"/>
        <v>112.4</v>
      </c>
      <c r="R209" s="12">
        <v>0</v>
      </c>
      <c r="S209" s="12">
        <v>0</v>
      </c>
      <c r="U209" s="18" t="str">
        <f t="shared" si="18"/>
        <v>一勝</v>
      </c>
      <c r="X209" s="12" t="str">
        <f>IF(OR(C209="櫃間牧場",C209="特捜フジ"),"hit",IF(OR(C209="土井牧場",C209="土井ムギムギ牧場",C209="むぎむぎ",C209="むぎ"),"doi",IF(OR(C209="阪神",C209="タイガースファーム"),"han",IF(OR(C209="健康牧場",C209="ＯＫ牧場"),"oke",VLOOKUP(C209,[1]Owner!$A:$B,2,FALSE)))))</f>
        <v>had</v>
      </c>
    </row>
    <row r="210" spans="1:24" ht="11.15" customHeight="1" x14ac:dyDescent="0.65">
      <c r="A210" s="19" t="str">
        <f t="shared" si="17"/>
        <v>2223柏倉06</v>
      </c>
      <c r="B210" s="10" t="s">
        <v>9192</v>
      </c>
      <c r="C210" s="20" t="s">
        <v>9205</v>
      </c>
      <c r="D210" s="11">
        <v>6</v>
      </c>
      <c r="E210" s="20" t="s">
        <v>9211</v>
      </c>
      <c r="F210" s="10" t="s">
        <v>4407</v>
      </c>
      <c r="G210" s="10" t="s">
        <v>4408</v>
      </c>
      <c r="H210" s="20" t="s">
        <v>9350</v>
      </c>
      <c r="I210" s="20" t="s">
        <v>3553</v>
      </c>
      <c r="J210" s="20" t="s">
        <v>3449</v>
      </c>
      <c r="K210" s="20" t="s">
        <v>9452</v>
      </c>
      <c r="L210" s="20" t="s">
        <v>1913</v>
      </c>
      <c r="M210" s="32">
        <v>5</v>
      </c>
      <c r="N210" s="22">
        <v>6</v>
      </c>
      <c r="O210" s="23">
        <v>3</v>
      </c>
      <c r="P210" s="24">
        <v>5609.4</v>
      </c>
      <c r="Q210" s="25">
        <v>2597.7457142857143</v>
      </c>
      <c r="R210" s="12">
        <v>1</v>
      </c>
      <c r="U210" s="18" t="str">
        <f t="shared" si="18"/>
        <v>重賞</v>
      </c>
      <c r="V210" s="12" t="s">
        <v>9643</v>
      </c>
      <c r="W210" s="12" t="s">
        <v>9505</v>
      </c>
      <c r="X210" s="12" t="str">
        <f>IF(OR(C210="櫃間牧場",C210="特捜フジ"),"hit",IF(OR(C210="土井牧場",C210="土井ムギムギ牧場",C210="むぎむぎ",C210="むぎ"),"doi",IF(OR(C210="阪神",C210="タイガースファーム"),"han",IF(OR(C210="健康牧場",C210="ＯＫ牧場"),"oke",VLOOKUP(C210,[1]Owner!$A:$B,2,FALSE)))))</f>
        <v>kas</v>
      </c>
    </row>
    <row r="211" spans="1:24" ht="11.15" customHeight="1" x14ac:dyDescent="0.65">
      <c r="A211" s="19" t="str">
        <f t="shared" si="17"/>
        <v>0910阪神02</v>
      </c>
      <c r="B211" s="10" t="s">
        <v>3418</v>
      </c>
      <c r="C211" s="20" t="s">
        <v>3460</v>
      </c>
      <c r="D211" s="11">
        <v>2</v>
      </c>
      <c r="E211" s="20" t="s">
        <v>3462</v>
      </c>
      <c r="F211" s="10" t="s">
        <v>14</v>
      </c>
      <c r="G211" s="10" t="s">
        <v>520</v>
      </c>
      <c r="H211" s="20" t="s">
        <v>2401</v>
      </c>
      <c r="I211" s="20" t="s">
        <v>2280</v>
      </c>
      <c r="J211" s="20" t="s">
        <v>2985</v>
      </c>
      <c r="K211" s="20" t="s">
        <v>791</v>
      </c>
      <c r="L211" s="20" t="s">
        <v>1913</v>
      </c>
      <c r="M211" s="21">
        <v>180</v>
      </c>
      <c r="N211" s="22">
        <v>6</v>
      </c>
      <c r="O211" s="23">
        <v>2</v>
      </c>
      <c r="P211" s="24">
        <v>5580</v>
      </c>
      <c r="Q211" s="25">
        <f t="shared" ref="Q211:Q222" si="21">IF(M211="","",IF(M211&lt;=0,P211/10,P211/M211))</f>
        <v>31</v>
      </c>
      <c r="R211" s="12">
        <v>0</v>
      </c>
      <c r="S211" s="12">
        <v>0</v>
      </c>
      <c r="U211" s="18" t="str">
        <f t="shared" si="18"/>
        <v>二勝</v>
      </c>
      <c r="X211" s="12" t="str">
        <f>IF(OR(C211="櫃間牧場",C211="特捜フジ"),"hit",IF(OR(C211="土井牧場",C211="土井ムギムギ牧場",C211="むぎむぎ",C211="むぎ"),"doi",IF(OR(C211="阪神",C211="タイガースファーム"),"han",IF(OR(C211="健康牧場",C211="ＯＫ牧場"),"oke",VLOOKUP(C211,[1]Owner!$A:$B,2,FALSE)))))</f>
        <v>han</v>
      </c>
    </row>
    <row r="212" spans="1:24" ht="11.15" customHeight="1" x14ac:dyDescent="0.65">
      <c r="A212" s="19" t="str">
        <f t="shared" si="17"/>
        <v>1011健太10</v>
      </c>
      <c r="B212" s="10" t="s">
        <v>3649</v>
      </c>
      <c r="C212" s="20" t="s">
        <v>156</v>
      </c>
      <c r="D212" s="11">
        <v>10</v>
      </c>
      <c r="E212" s="20" t="s">
        <v>3678</v>
      </c>
      <c r="F212" s="10" t="s">
        <v>14</v>
      </c>
      <c r="G212" s="10" t="s">
        <v>520</v>
      </c>
      <c r="H212" s="20" t="s">
        <v>2047</v>
      </c>
      <c r="I212" s="20" t="s">
        <v>2280</v>
      </c>
      <c r="J212" s="20" t="s">
        <v>2891</v>
      </c>
      <c r="K212" s="20" t="s">
        <v>3679</v>
      </c>
      <c r="L212" s="20" t="s">
        <v>1913</v>
      </c>
      <c r="M212" s="21">
        <v>35</v>
      </c>
      <c r="N212" s="22">
        <v>7</v>
      </c>
      <c r="O212" s="23">
        <v>3</v>
      </c>
      <c r="P212" s="24">
        <v>5559</v>
      </c>
      <c r="Q212" s="25">
        <f t="shared" si="21"/>
        <v>158.82857142857142</v>
      </c>
      <c r="R212" s="12">
        <v>1</v>
      </c>
      <c r="S212" s="12">
        <v>0</v>
      </c>
      <c r="U212" s="18" t="str">
        <f t="shared" si="18"/>
        <v>重賞</v>
      </c>
      <c r="X212" s="12" t="str">
        <f>IF(OR(C212="櫃間牧場",C212="特捜フジ"),"hit",IF(OR(C212="土井牧場",C212="土井ムギムギ牧場",C212="むぎむぎ",C212="むぎ"),"doi",IF(OR(C212="阪神",C212="タイガースファーム"),"han",IF(OR(C212="健康牧場",C212="ＯＫ牧場"),"oke",VLOOKUP(C212,[1]Owner!$A:$B,2,FALSE)))))</f>
        <v>tke</v>
      </c>
    </row>
    <row r="213" spans="1:24" ht="11.15" customHeight="1" x14ac:dyDescent="0.65">
      <c r="A213" s="19" t="str">
        <f t="shared" si="17"/>
        <v>0304健太08</v>
      </c>
      <c r="B213" s="10" t="s">
        <v>1713</v>
      </c>
      <c r="C213" s="20" t="s">
        <v>156</v>
      </c>
      <c r="D213" s="31">
        <v>8</v>
      </c>
      <c r="E213" s="20" t="s">
        <v>1763</v>
      </c>
      <c r="F213" s="10" t="s">
        <v>29</v>
      </c>
      <c r="G213" s="10" t="s">
        <v>15</v>
      </c>
      <c r="H213" s="20" t="s">
        <v>394</v>
      </c>
      <c r="I213" s="20" t="s">
        <v>38</v>
      </c>
      <c r="J213" s="20" t="s">
        <v>1764</v>
      </c>
      <c r="K213" s="20" t="s">
        <v>1765</v>
      </c>
      <c r="L213" s="20" t="s">
        <v>1766</v>
      </c>
      <c r="M213" s="21">
        <v>0</v>
      </c>
      <c r="N213" s="22">
        <v>6</v>
      </c>
      <c r="O213" s="23">
        <v>2</v>
      </c>
      <c r="P213" s="24">
        <v>5520</v>
      </c>
      <c r="Q213" s="25">
        <f t="shared" si="21"/>
        <v>552</v>
      </c>
      <c r="R213" s="12">
        <v>1</v>
      </c>
      <c r="S213" s="12">
        <v>0</v>
      </c>
      <c r="U213" s="18" t="str">
        <f t="shared" si="18"/>
        <v>重賞</v>
      </c>
      <c r="X213" s="12" t="str">
        <f>IF(OR(C213="櫃間牧場",C213="特捜フジ"),"hit",IF(OR(C213="土井牧場",C213="土井ムギムギ牧場",C213="むぎむぎ",C213="むぎ"),"doi",IF(OR(C213="阪神",C213="タイガースファーム"),"han",IF(OR(C213="健康牧場",C213="ＯＫ牧場"),"oke",VLOOKUP(C213,[1]Owner!$A:$B,2,FALSE)))))</f>
        <v>tke</v>
      </c>
    </row>
    <row r="214" spans="1:24" ht="11.15" customHeight="1" x14ac:dyDescent="0.65">
      <c r="A214" s="19" t="str">
        <f t="shared" si="17"/>
        <v>0809土井03</v>
      </c>
      <c r="B214" s="10" t="s">
        <v>3162</v>
      </c>
      <c r="C214" s="20" t="s">
        <v>2713</v>
      </c>
      <c r="D214" s="11">
        <v>3</v>
      </c>
      <c r="E214" s="20" t="s">
        <v>3337</v>
      </c>
      <c r="F214" s="10" t="s">
        <v>14</v>
      </c>
      <c r="G214" s="10" t="s">
        <v>520</v>
      </c>
      <c r="H214" s="20" t="s">
        <v>2571</v>
      </c>
      <c r="I214" s="20" t="s">
        <v>1832</v>
      </c>
      <c r="J214" s="20" t="s">
        <v>2214</v>
      </c>
      <c r="K214" s="20" t="s">
        <v>2378</v>
      </c>
      <c r="L214" s="20" t="s">
        <v>1913</v>
      </c>
      <c r="M214" s="21">
        <v>110</v>
      </c>
      <c r="N214" s="22">
        <v>6</v>
      </c>
      <c r="O214" s="23">
        <v>1</v>
      </c>
      <c r="P214" s="24">
        <v>5515</v>
      </c>
      <c r="Q214" s="25">
        <f t="shared" si="21"/>
        <v>50.136363636363633</v>
      </c>
      <c r="R214" s="12">
        <v>0</v>
      </c>
      <c r="S214" s="12">
        <v>0</v>
      </c>
      <c r="U214" s="18" t="str">
        <f t="shared" si="18"/>
        <v>一勝</v>
      </c>
      <c r="X214" s="12" t="str">
        <f>IF(OR(C214="櫃間牧場",C214="特捜フジ"),"hit",IF(OR(C214="土井牧場",C214="土井ムギムギ牧場",C214="むぎむぎ",C214="むぎ"),"doi",IF(OR(C214="阪神",C214="タイガースファーム"),"han",IF(OR(C214="健康牧場",C214="ＯＫ牧場"),"oke",VLOOKUP(C214,[1]Owner!$A:$B,2,FALSE)))))</f>
        <v>doi</v>
      </c>
    </row>
    <row r="215" spans="1:24" ht="11.15" customHeight="1" x14ac:dyDescent="0.65">
      <c r="A215" s="19" t="str">
        <f t="shared" si="17"/>
        <v>0708大類09</v>
      </c>
      <c r="B215" s="10" t="s">
        <v>2844</v>
      </c>
      <c r="C215" s="20" t="s">
        <v>91</v>
      </c>
      <c r="D215" s="11">
        <v>9</v>
      </c>
      <c r="E215" s="20" t="s">
        <v>2880</v>
      </c>
      <c r="F215" s="10" t="s">
        <v>14</v>
      </c>
      <c r="G215" s="10" t="s">
        <v>520</v>
      </c>
      <c r="H215" s="20" t="s">
        <v>2881</v>
      </c>
      <c r="I215" s="20" t="s">
        <v>2850</v>
      </c>
      <c r="J215" s="20" t="s">
        <v>2882</v>
      </c>
      <c r="K215" s="20" t="s">
        <v>2028</v>
      </c>
      <c r="L215" s="20" t="s">
        <v>2883</v>
      </c>
      <c r="M215" s="21">
        <v>50</v>
      </c>
      <c r="N215" s="22">
        <v>5</v>
      </c>
      <c r="O215" s="23">
        <v>4</v>
      </c>
      <c r="P215" s="24">
        <v>5500</v>
      </c>
      <c r="Q215" s="25">
        <f t="shared" si="21"/>
        <v>110</v>
      </c>
      <c r="R215" s="12">
        <v>0</v>
      </c>
      <c r="S215" s="12">
        <v>0</v>
      </c>
      <c r="U215" s="18" t="str">
        <f t="shared" si="18"/>
        <v>二勝</v>
      </c>
      <c r="X215" s="12" t="str">
        <f>IF(OR(C215="櫃間牧場",C215="特捜フジ"),"hit",IF(OR(C215="土井牧場",C215="土井ムギムギ牧場",C215="むぎむぎ",C215="むぎ"),"doi",IF(OR(C215="阪神",C215="タイガースファーム"),"han",IF(OR(C215="健康牧場",C215="ＯＫ牧場"),"oke",VLOOKUP(C215,[1]Owner!$A:$B,2,FALSE)))))</f>
        <v>oru</v>
      </c>
    </row>
    <row r="216" spans="1:24" ht="11.15" customHeight="1" x14ac:dyDescent="0.65">
      <c r="A216" s="19" t="str">
        <f t="shared" si="17"/>
        <v>1011羽田01</v>
      </c>
      <c r="B216" s="10" t="s">
        <v>3649</v>
      </c>
      <c r="C216" s="20" t="s">
        <v>2482</v>
      </c>
      <c r="D216" s="11">
        <v>1</v>
      </c>
      <c r="E216" s="20" t="s">
        <v>3731</v>
      </c>
      <c r="F216" s="10" t="s">
        <v>2279</v>
      </c>
      <c r="G216" s="10" t="s">
        <v>510</v>
      </c>
      <c r="H216" s="20" t="s">
        <v>1291</v>
      </c>
      <c r="I216" s="20" t="s">
        <v>2847</v>
      </c>
      <c r="J216" s="20" t="s">
        <v>1753</v>
      </c>
      <c r="K216" s="20" t="s">
        <v>846</v>
      </c>
      <c r="L216" s="20" t="s">
        <v>515</v>
      </c>
      <c r="M216" s="21">
        <v>55</v>
      </c>
      <c r="N216" s="22">
        <v>8</v>
      </c>
      <c r="O216" s="23">
        <v>3</v>
      </c>
      <c r="P216" s="24">
        <v>5491</v>
      </c>
      <c r="Q216" s="25">
        <f t="shared" si="21"/>
        <v>99.836363636363643</v>
      </c>
      <c r="R216" s="12">
        <v>1</v>
      </c>
      <c r="S216" s="12">
        <v>0</v>
      </c>
      <c r="U216" s="18" t="str">
        <f t="shared" si="18"/>
        <v>重賞</v>
      </c>
      <c r="X216" s="12" t="str">
        <f>IF(OR(C216="櫃間牧場",C216="特捜フジ"),"hit",IF(OR(C216="土井牧場",C216="土井ムギムギ牧場",C216="むぎむぎ",C216="むぎ"),"doi",IF(OR(C216="阪神",C216="タイガースファーム"),"han",IF(OR(C216="健康牧場",C216="ＯＫ牧場"),"oke",VLOOKUP(C216,[1]Owner!$A:$B,2,FALSE)))))</f>
        <v>had</v>
      </c>
    </row>
    <row r="217" spans="1:24" ht="11.15" customHeight="1" x14ac:dyDescent="0.65">
      <c r="A217" s="19" t="str">
        <f t="shared" si="17"/>
        <v>1819小金02</v>
      </c>
      <c r="B217" s="10" t="s">
        <v>7067</v>
      </c>
      <c r="C217" s="20" t="s">
        <v>7149</v>
      </c>
      <c r="D217" s="11">
        <v>2</v>
      </c>
      <c r="E217" s="20" t="s">
        <v>7151</v>
      </c>
      <c r="F217" s="10" t="s">
        <v>4407</v>
      </c>
      <c r="G217" s="10" t="s">
        <v>4408</v>
      </c>
      <c r="H217" s="20" t="s">
        <v>4964</v>
      </c>
      <c r="I217" s="20" t="s">
        <v>7302</v>
      </c>
      <c r="J217" s="20" t="s">
        <v>6731</v>
      </c>
      <c r="K217" s="20" t="s">
        <v>4411</v>
      </c>
      <c r="L217" s="20" t="s">
        <v>1913</v>
      </c>
      <c r="M217" s="21">
        <v>110</v>
      </c>
      <c r="N217" s="22">
        <v>7</v>
      </c>
      <c r="O217" s="23">
        <v>2</v>
      </c>
      <c r="P217" s="24">
        <v>5426.8</v>
      </c>
      <c r="Q217" s="25">
        <f t="shared" si="21"/>
        <v>49.334545454545456</v>
      </c>
      <c r="R217" s="12">
        <v>0</v>
      </c>
      <c r="S217" s="12">
        <v>0</v>
      </c>
      <c r="T217" s="12">
        <v>0</v>
      </c>
      <c r="U217" s="18" t="str">
        <f t="shared" si="18"/>
        <v>二勝</v>
      </c>
      <c r="V217" s="12" t="s">
        <v>7389</v>
      </c>
      <c r="W217" s="12" t="s">
        <v>7511</v>
      </c>
      <c r="X217" s="12" t="str">
        <f>IF(OR(C217="櫃間牧場",C217="特捜フジ"),"hit",IF(OR(C217="土井牧場",C217="土井ムギムギ牧場",C217="むぎむぎ",C217="むぎ"),"doi",IF(OR(C217="阪神",C217="タイガースファーム"),"han",IF(OR(C217="健康牧場",C217="ＯＫ牧場"),"oke",VLOOKUP(C217,[1]Owner!$A:$B,2,FALSE)))))</f>
        <v>kog</v>
      </c>
    </row>
    <row r="218" spans="1:24" ht="11.15" customHeight="1" x14ac:dyDescent="0.65">
      <c r="A218" s="19" t="str">
        <f t="shared" si="17"/>
        <v>2324阪神08</v>
      </c>
      <c r="B218" s="10" t="s">
        <v>9878</v>
      </c>
      <c r="C218" s="20" t="s">
        <v>4734</v>
      </c>
      <c r="D218" s="11">
        <v>8</v>
      </c>
      <c r="E218" s="20" t="s">
        <v>9855</v>
      </c>
      <c r="F218" s="10" t="s">
        <v>4407</v>
      </c>
      <c r="G218" s="10" t="s">
        <v>4421</v>
      </c>
      <c r="H218" s="20" t="s">
        <v>9905</v>
      </c>
      <c r="I218" s="20" t="s">
        <v>8317</v>
      </c>
      <c r="J218" s="20" t="s">
        <v>4419</v>
      </c>
      <c r="K218" s="20" t="s">
        <v>2378</v>
      </c>
      <c r="L218" s="20" t="s">
        <v>1913</v>
      </c>
      <c r="M218" s="37">
        <v>6</v>
      </c>
      <c r="N218" s="22">
        <v>6</v>
      </c>
      <c r="O218" s="23">
        <v>2</v>
      </c>
      <c r="P218" s="24">
        <v>5390.2</v>
      </c>
      <c r="Q218" s="25">
        <f t="shared" si="21"/>
        <v>898.36666666666667</v>
      </c>
      <c r="R218" s="12">
        <v>1</v>
      </c>
      <c r="U218" s="18" t="str">
        <f t="shared" si="18"/>
        <v>重賞</v>
      </c>
      <c r="V218" s="12" t="s">
        <v>10205</v>
      </c>
      <c r="W218" s="36" t="s">
        <v>10223</v>
      </c>
      <c r="X218" s="12" t="str">
        <f>IF(OR(C218="櫃間牧場",C218="特捜フジ"),"hit",IF(OR(C218="土井牧場",C218="土井ムギムギ牧場",C218="むぎむぎ",C218="むぎ"),"doi",IF(OR(C218="阪神",C218="タイガースファーム"),"han",IF(OR(C218="健康牧場",C218="ＯＫ牧場"),"oke",VLOOKUP(C218,[1]Owner!$A:$B,2,FALSE)))))</f>
        <v>han</v>
      </c>
    </row>
    <row r="219" spans="1:24" ht="11.15" customHeight="1" x14ac:dyDescent="0.65">
      <c r="A219" s="19" t="str">
        <f t="shared" si="17"/>
        <v>1718小金09</v>
      </c>
      <c r="B219" s="10" t="s">
        <v>6476</v>
      </c>
      <c r="C219" s="20" t="s">
        <v>6559</v>
      </c>
      <c r="D219" s="11">
        <v>9</v>
      </c>
      <c r="E219" s="20" t="s">
        <v>6568</v>
      </c>
      <c r="F219" s="10" t="s">
        <v>5144</v>
      </c>
      <c r="G219" s="10" t="s">
        <v>5293</v>
      </c>
      <c r="H219" s="20" t="s">
        <v>6675</v>
      </c>
      <c r="I219" s="20" t="s">
        <v>2231</v>
      </c>
      <c r="J219" s="20" t="s">
        <v>6061</v>
      </c>
      <c r="K219" s="20" t="s">
        <v>5446</v>
      </c>
      <c r="L219" s="20" t="s">
        <v>1913</v>
      </c>
      <c r="M219" s="21">
        <v>130</v>
      </c>
      <c r="N219" s="22">
        <v>5</v>
      </c>
      <c r="O219" s="23">
        <v>2</v>
      </c>
      <c r="P219" s="24">
        <v>5387.4</v>
      </c>
      <c r="Q219" s="25">
        <f t="shared" si="21"/>
        <v>41.441538461538457</v>
      </c>
      <c r="R219" s="12">
        <v>1</v>
      </c>
      <c r="S219" s="12">
        <v>0</v>
      </c>
      <c r="U219" s="18" t="str">
        <f t="shared" si="18"/>
        <v>重賞</v>
      </c>
      <c r="V219" s="12" t="s">
        <v>6996</v>
      </c>
      <c r="W219" s="12" t="s">
        <v>6854</v>
      </c>
      <c r="X219" s="12" t="str">
        <f>IF(OR(C219="櫃間牧場",C219="特捜フジ"),"hit",IF(OR(C219="土井牧場",C219="土井ムギムギ牧場",C219="むぎむぎ",C219="むぎ"),"doi",IF(OR(C219="阪神",C219="タイガースファーム"),"han",IF(OR(C219="健康牧場",C219="ＯＫ牧場"),"oke",VLOOKUP(C219,[1]Owner!$A:$B,2,FALSE)))))</f>
        <v>kog</v>
      </c>
    </row>
    <row r="220" spans="1:24" ht="11.15" customHeight="1" x14ac:dyDescent="0.65">
      <c r="A220" s="19" t="str">
        <f t="shared" si="17"/>
        <v>0102大矢06</v>
      </c>
      <c r="B220" s="10" t="s">
        <v>1206</v>
      </c>
      <c r="C220" s="20" t="s">
        <v>964</v>
      </c>
      <c r="D220" s="31">
        <v>6</v>
      </c>
      <c r="E220" s="20" t="s">
        <v>1241</v>
      </c>
      <c r="F220" s="10" t="s">
        <v>14</v>
      </c>
      <c r="G220" s="10" t="s">
        <v>33</v>
      </c>
      <c r="H220" s="20" t="s">
        <v>929</v>
      </c>
      <c r="I220" s="20" t="s">
        <v>1242</v>
      </c>
      <c r="J220" s="20" t="s">
        <v>1243</v>
      </c>
      <c r="K220" s="20" t="s">
        <v>846</v>
      </c>
      <c r="L220" s="20" t="s">
        <v>515</v>
      </c>
      <c r="N220" s="22">
        <v>7</v>
      </c>
      <c r="O220" s="23">
        <v>4</v>
      </c>
      <c r="P220" s="24">
        <v>5340</v>
      </c>
      <c r="Q220" s="25" t="str">
        <f t="shared" si="21"/>
        <v/>
      </c>
      <c r="R220" s="12">
        <v>0</v>
      </c>
      <c r="S220" s="12">
        <v>0</v>
      </c>
      <c r="U220" s="18" t="str">
        <f t="shared" si="18"/>
        <v>二勝</v>
      </c>
      <c r="X220" s="12" t="str">
        <f>IF(OR(C220="櫃間牧場",C220="特捜フジ"),"hit",IF(OR(C220="土井牧場",C220="土井ムギムギ牧場",C220="むぎむぎ",C220="むぎ"),"doi",IF(OR(C220="阪神",C220="タイガースファーム"),"han",IF(OR(C220="健康牧場",C220="ＯＫ牧場"),"oke",VLOOKUP(C220,[1]Owner!$A:$B,2,FALSE)))))</f>
        <v>oya</v>
      </c>
    </row>
    <row r="221" spans="1:24" ht="11.15" customHeight="1" x14ac:dyDescent="0.65">
      <c r="A221" s="19" t="str">
        <f t="shared" si="17"/>
        <v>1011松山10</v>
      </c>
      <c r="B221" s="10" t="s">
        <v>3649</v>
      </c>
      <c r="C221" s="20" t="s">
        <v>3820</v>
      </c>
      <c r="D221" s="11">
        <v>10</v>
      </c>
      <c r="E221" s="20" t="s">
        <v>3840</v>
      </c>
      <c r="F221" s="10" t="s">
        <v>14</v>
      </c>
      <c r="G221" s="10" t="s">
        <v>520</v>
      </c>
      <c r="H221" s="20" t="s">
        <v>2077</v>
      </c>
      <c r="I221" s="20" t="s">
        <v>2280</v>
      </c>
      <c r="J221" s="20" t="s">
        <v>3236</v>
      </c>
      <c r="K221" s="20" t="s">
        <v>3841</v>
      </c>
      <c r="L221" s="20" t="s">
        <v>2923</v>
      </c>
      <c r="M221" s="21">
        <v>15</v>
      </c>
      <c r="N221" s="22">
        <v>8</v>
      </c>
      <c r="O221" s="23">
        <v>1</v>
      </c>
      <c r="P221" s="24">
        <v>5338.6</v>
      </c>
      <c r="Q221" s="25">
        <f t="shared" si="21"/>
        <v>355.90666666666669</v>
      </c>
      <c r="R221" s="12">
        <v>0</v>
      </c>
      <c r="S221" s="12">
        <v>0</v>
      </c>
      <c r="U221" s="18" t="str">
        <f t="shared" si="18"/>
        <v>一勝</v>
      </c>
      <c r="X221" s="12" t="str">
        <f>IF(OR(C221="櫃間牧場",C221="特捜フジ"),"hit",IF(OR(C221="土井牧場",C221="土井ムギムギ牧場",C221="むぎむぎ",C221="むぎ"),"doi",IF(OR(C221="阪神",C221="タイガースファーム"),"han",IF(OR(C221="健康牧場",C221="ＯＫ牧場"),"oke",VLOOKUP(C221,[1]Owner!$A:$B,2,FALSE)))))</f>
        <v>mat</v>
      </c>
    </row>
    <row r="222" spans="1:24" ht="11.15" customHeight="1" x14ac:dyDescent="0.65">
      <c r="A222" s="19" t="str">
        <f t="shared" si="17"/>
        <v>1617みど08</v>
      </c>
      <c r="B222" s="10" t="s">
        <v>5840</v>
      </c>
      <c r="C222" s="20" t="s">
        <v>4754</v>
      </c>
      <c r="D222" s="11">
        <v>8</v>
      </c>
      <c r="E222" s="20" t="s">
        <v>5963</v>
      </c>
      <c r="F222" s="10" t="s">
        <v>5848</v>
      </c>
      <c r="G222" s="10" t="s">
        <v>5996</v>
      </c>
      <c r="H222" s="20" t="s">
        <v>6008</v>
      </c>
      <c r="I222" s="20" t="s">
        <v>1755</v>
      </c>
      <c r="J222" s="20" t="s">
        <v>6107</v>
      </c>
      <c r="K222" s="20" t="s">
        <v>6140</v>
      </c>
      <c r="L222" s="20" t="s">
        <v>1913</v>
      </c>
      <c r="M222" s="21">
        <v>80</v>
      </c>
      <c r="N222" s="22">
        <v>5</v>
      </c>
      <c r="O222" s="23">
        <v>2</v>
      </c>
      <c r="P222" s="24">
        <v>5332.9</v>
      </c>
      <c r="Q222" s="25">
        <f t="shared" si="21"/>
        <v>66.661249999999995</v>
      </c>
      <c r="R222" s="12">
        <v>0</v>
      </c>
      <c r="S222" s="12">
        <v>0</v>
      </c>
      <c r="U222" s="18" t="str">
        <f t="shared" si="18"/>
        <v>二勝</v>
      </c>
      <c r="X222" s="12" t="str">
        <f>IF(OR(C222="櫃間牧場",C222="特捜フジ"),"hit",IF(OR(C222="土井牧場",C222="土井ムギムギ牧場",C222="むぎむぎ",C222="むぎ"),"doi",IF(OR(C222="阪神",C222="タイガースファーム"),"han",IF(OR(C222="健康牧場",C222="ＯＫ牧場"),"oke",VLOOKUP(C222,[1]Owner!$A:$B,2,FALSE)))))</f>
        <v>mid</v>
      </c>
    </row>
    <row r="223" spans="1:24" ht="11.15" customHeight="1" x14ac:dyDescent="0.65">
      <c r="A223" s="19" t="str">
        <f t="shared" si="17"/>
        <v>1920福石01</v>
      </c>
      <c r="B223" s="10" t="s">
        <v>7651</v>
      </c>
      <c r="C223" s="20" t="s">
        <v>4884</v>
      </c>
      <c r="D223" s="11">
        <v>1</v>
      </c>
      <c r="E223" s="20" t="s">
        <v>7759</v>
      </c>
      <c r="F223" s="10" t="s">
        <v>4772</v>
      </c>
      <c r="G223" s="10" t="s">
        <v>4767</v>
      </c>
      <c r="H223" s="20" t="s">
        <v>7802</v>
      </c>
      <c r="I223" s="20" t="s">
        <v>2231</v>
      </c>
      <c r="J223" s="20" t="s">
        <v>7367</v>
      </c>
      <c r="K223" s="20" t="s">
        <v>5446</v>
      </c>
      <c r="L223" s="20" t="s">
        <v>1913</v>
      </c>
      <c r="M223" s="32">
        <v>9</v>
      </c>
      <c r="N223" s="22">
        <v>5</v>
      </c>
      <c r="O223" s="23">
        <v>2</v>
      </c>
      <c r="P223" s="24">
        <v>5332.2</v>
      </c>
      <c r="Q223" s="25">
        <v>56.677948717948716</v>
      </c>
      <c r="R223" s="12">
        <v>1</v>
      </c>
      <c r="S223" s="12">
        <v>0</v>
      </c>
      <c r="T223" s="12">
        <v>0</v>
      </c>
      <c r="U223" s="18" t="str">
        <f t="shared" si="18"/>
        <v>重賞</v>
      </c>
      <c r="V223" s="12" t="s">
        <v>7997</v>
      </c>
      <c r="W223" s="12" t="s">
        <v>8137</v>
      </c>
      <c r="X223" s="12" t="str">
        <f>IF(OR(C223="櫃間牧場",C223="特捜フジ"),"hit",IF(OR(C223="土井牧場",C223="土井ムギムギ牧場",C223="むぎむぎ",C223="むぎ"),"doi",IF(OR(C223="阪神",C223="タイガースファーム"),"han",IF(OR(C223="健康牧場",C223="ＯＫ牧場"),"oke",VLOOKUP(C223,[1]Owner!$A:$B,2,FALSE)))))</f>
        <v>fuk</v>
      </c>
    </row>
    <row r="224" spans="1:24" ht="11.15" customHeight="1" x14ac:dyDescent="0.65">
      <c r="A224" s="19" t="str">
        <f t="shared" si="17"/>
        <v>9899竹島10</v>
      </c>
      <c r="B224" s="10" t="s">
        <v>377</v>
      </c>
      <c r="C224" s="20" t="s">
        <v>251</v>
      </c>
      <c r="D224" s="31">
        <v>10</v>
      </c>
      <c r="E224" s="20" t="s">
        <v>592</v>
      </c>
      <c r="F224" s="10" t="s">
        <v>14</v>
      </c>
      <c r="G224" s="10" t="s">
        <v>15</v>
      </c>
      <c r="H224" s="20" t="s">
        <v>470</v>
      </c>
      <c r="I224" s="20" t="s">
        <v>593</v>
      </c>
      <c r="J224" s="20" t="s">
        <v>594</v>
      </c>
      <c r="N224" s="22">
        <v>9</v>
      </c>
      <c r="O224" s="23">
        <v>2</v>
      </c>
      <c r="P224" s="24">
        <v>5270</v>
      </c>
      <c r="Q224" s="25" t="str">
        <f>IF(M224="","",IF(M224&lt;=0,P224/10,P224/M224))</f>
        <v/>
      </c>
      <c r="R224" s="12">
        <v>1</v>
      </c>
      <c r="S224" s="12">
        <v>0</v>
      </c>
      <c r="U224" s="18" t="str">
        <f t="shared" si="18"/>
        <v>重賞</v>
      </c>
      <c r="X224" s="12" t="str">
        <f>IF(OR(C224="櫃間牧場",C224="特捜フジ"),"hit",IF(OR(C224="土井牧場",C224="土井ムギムギ牧場",C224="むぎむぎ",C224="むぎ"),"doi",IF(OR(C224="阪神",C224="タイガースファーム"),"han",IF(OR(C224="健康牧場",C224="ＯＫ牧場"),"oke",VLOOKUP(C224,[1]Owner!$A:$B,2,FALSE)))))</f>
        <v>tak</v>
      </c>
    </row>
    <row r="225" spans="1:24" ht="11.15" customHeight="1" x14ac:dyDescent="0.65">
      <c r="A225" s="19" t="str">
        <f t="shared" si="17"/>
        <v>2021村山08</v>
      </c>
      <c r="B225" s="10" t="s">
        <v>8314</v>
      </c>
      <c r="C225" s="20" t="s">
        <v>7658</v>
      </c>
      <c r="D225" s="11">
        <v>8</v>
      </c>
      <c r="E225" s="20" t="s">
        <v>8305</v>
      </c>
      <c r="F225" s="10" t="s">
        <v>4478</v>
      </c>
      <c r="G225" s="10" t="s">
        <v>33</v>
      </c>
      <c r="H225" s="20" t="s">
        <v>8460</v>
      </c>
      <c r="I225" s="20" t="s">
        <v>4657</v>
      </c>
      <c r="J225" s="20" t="s">
        <v>8461</v>
      </c>
      <c r="K225" s="20" t="s">
        <v>2378</v>
      </c>
      <c r="L225" s="20" t="s">
        <v>1913</v>
      </c>
      <c r="M225" s="32">
        <v>7</v>
      </c>
      <c r="N225" s="22">
        <v>3</v>
      </c>
      <c r="O225" s="23">
        <v>2</v>
      </c>
      <c r="P225" s="24">
        <v>5249.4</v>
      </c>
      <c r="Q225" s="25">
        <v>45.04</v>
      </c>
      <c r="R225" s="12">
        <v>0</v>
      </c>
      <c r="S225" s="12">
        <v>0</v>
      </c>
      <c r="T225" s="12">
        <v>0</v>
      </c>
      <c r="U225" s="18" t="str">
        <f t="shared" si="18"/>
        <v>二勝</v>
      </c>
      <c r="V225" s="12" t="s">
        <v>8692</v>
      </c>
      <c r="W225" s="12" t="s">
        <v>8590</v>
      </c>
      <c r="X225" s="12" t="str">
        <f>IF(OR(C225="櫃間牧場",C225="特捜フジ"),"hit",IF(OR(C225="土井牧場",C225="土井ムギムギ牧場",C225="むぎむぎ",C225="むぎ"),"doi",IF(OR(C225="阪神",C225="タイガースファーム"),"han",IF(OR(C225="健康牧場",C225="ＯＫ牧場"),"oke",VLOOKUP(C225,[1]Owner!$A:$B,2,FALSE)))))</f>
        <v>mur</v>
      </c>
    </row>
    <row r="226" spans="1:24" ht="11.15" customHeight="1" x14ac:dyDescent="0.65">
      <c r="A226" s="19" t="str">
        <f t="shared" si="17"/>
        <v>1415心平02</v>
      </c>
      <c r="B226" s="10" t="s">
        <v>5140</v>
      </c>
      <c r="C226" s="28" t="s">
        <v>4760</v>
      </c>
      <c r="D226" s="29">
        <v>2</v>
      </c>
      <c r="E226" s="20" t="s">
        <v>5164</v>
      </c>
      <c r="F226" s="10" t="s">
        <v>5144</v>
      </c>
      <c r="G226" s="10" t="s">
        <v>5295</v>
      </c>
      <c r="H226" s="20" t="s">
        <v>5313</v>
      </c>
      <c r="I226" s="20" t="s">
        <v>2231</v>
      </c>
      <c r="J226" s="20" t="s">
        <v>783</v>
      </c>
      <c r="K226" s="20" t="s">
        <v>5448</v>
      </c>
      <c r="L226" s="20" t="s">
        <v>5484</v>
      </c>
      <c r="M226" s="21">
        <v>100</v>
      </c>
      <c r="N226" s="22">
        <v>5</v>
      </c>
      <c r="O226" s="23">
        <v>2</v>
      </c>
      <c r="P226" s="24">
        <v>5220.5</v>
      </c>
      <c r="Q226" s="25">
        <f>IF(M226="","",IF(M226&lt;=0,P226/10,P226/M226))</f>
        <v>52.204999999999998</v>
      </c>
      <c r="R226" s="12">
        <v>0</v>
      </c>
      <c r="S226" s="12">
        <v>0</v>
      </c>
      <c r="U226" s="18" t="str">
        <f t="shared" si="18"/>
        <v>二勝</v>
      </c>
      <c r="X226" s="12" t="str">
        <f>IF(OR(C226="櫃間牧場",C226="特捜フジ"),"hit",IF(OR(C226="土井牧場",C226="土井ムギムギ牧場",C226="むぎむぎ",C226="むぎ"),"doi",IF(OR(C226="阪神",C226="タイガースファーム"),"han",IF(OR(C226="健康牧場",C226="ＯＫ牧場"),"oke",VLOOKUP(C226,[1]Owner!$A:$B,2,FALSE)))))</f>
        <v>hsi</v>
      </c>
    </row>
    <row r="227" spans="1:24" ht="11.15" customHeight="1" x14ac:dyDescent="0.65">
      <c r="A227" s="19" t="str">
        <f t="shared" si="17"/>
        <v>0405大類09</v>
      </c>
      <c r="B227" s="10" t="s">
        <v>1951</v>
      </c>
      <c r="C227" s="20" t="s">
        <v>91</v>
      </c>
      <c r="D227" s="31">
        <v>9</v>
      </c>
      <c r="E227" s="20" t="s">
        <v>2040</v>
      </c>
      <c r="F227" s="10" t="s">
        <v>14</v>
      </c>
      <c r="G227" s="10" t="s">
        <v>520</v>
      </c>
      <c r="H227" s="20" t="s">
        <v>2041</v>
      </c>
      <c r="I227" s="20" t="s">
        <v>1742</v>
      </c>
      <c r="J227" s="20" t="s">
        <v>352</v>
      </c>
      <c r="K227" s="20" t="s">
        <v>2042</v>
      </c>
      <c r="L227" s="20" t="s">
        <v>82</v>
      </c>
      <c r="M227" s="21">
        <v>0</v>
      </c>
      <c r="N227" s="22">
        <v>7</v>
      </c>
      <c r="O227" s="23">
        <v>2</v>
      </c>
      <c r="P227" s="24">
        <v>5180</v>
      </c>
      <c r="Q227" s="25">
        <f>IF(M227="","",IF(M227&lt;=0,P227/10,P227/M227))</f>
        <v>518</v>
      </c>
      <c r="R227" s="12">
        <v>1</v>
      </c>
      <c r="S227" s="12">
        <v>0</v>
      </c>
      <c r="U227" s="18" t="str">
        <f t="shared" si="18"/>
        <v>重賞</v>
      </c>
      <c r="X227" s="12" t="str">
        <f>IF(OR(C227="櫃間牧場",C227="特捜フジ"),"hit",IF(OR(C227="土井牧場",C227="土井ムギムギ牧場",C227="むぎむぎ",C227="むぎ"),"doi",IF(OR(C227="阪神",C227="タイガースファーム"),"han",IF(OR(C227="健康牧場",C227="ＯＫ牧場"),"oke",VLOOKUP(C227,[1]Owner!$A:$B,2,FALSE)))))</f>
        <v>oru</v>
      </c>
    </row>
    <row r="228" spans="1:24" ht="11.15" customHeight="1" x14ac:dyDescent="0.65">
      <c r="A228" s="19" t="str">
        <f t="shared" si="17"/>
        <v>0708健太04</v>
      </c>
      <c r="B228" s="10" t="s">
        <v>2844</v>
      </c>
      <c r="C228" s="20" t="s">
        <v>156</v>
      </c>
      <c r="D228" s="11">
        <v>4</v>
      </c>
      <c r="E228" s="20" t="s">
        <v>2890</v>
      </c>
      <c r="F228" s="10" t="s">
        <v>14</v>
      </c>
      <c r="G228" s="10" t="s">
        <v>520</v>
      </c>
      <c r="H228" s="20" t="s">
        <v>948</v>
      </c>
      <c r="I228" s="20" t="s">
        <v>2280</v>
      </c>
      <c r="J228" s="20" t="s">
        <v>2891</v>
      </c>
      <c r="K228" s="20" t="s">
        <v>795</v>
      </c>
      <c r="L228" s="20" t="s">
        <v>1913</v>
      </c>
      <c r="M228" s="21">
        <v>300</v>
      </c>
      <c r="N228" s="22">
        <v>11</v>
      </c>
      <c r="O228" s="23">
        <v>3</v>
      </c>
      <c r="P228" s="24">
        <v>5180</v>
      </c>
      <c r="Q228" s="25">
        <f>IF(M228="","",IF(M228&lt;=0,P228/10,P228/M228))</f>
        <v>17.266666666666666</v>
      </c>
      <c r="R228" s="12">
        <v>0</v>
      </c>
      <c r="S228" s="12">
        <v>0</v>
      </c>
      <c r="U228" s="18" t="str">
        <f t="shared" si="18"/>
        <v>二勝</v>
      </c>
      <c r="X228" s="12" t="str">
        <f>IF(OR(C228="櫃間牧場",C228="特捜フジ"),"hit",IF(OR(C228="土井牧場",C228="土井ムギムギ牧場",C228="むぎむぎ",C228="むぎ"),"doi",IF(OR(C228="阪神",C228="タイガースファーム"),"han",IF(OR(C228="健康牧場",C228="ＯＫ牧場"),"oke",VLOOKUP(C228,[1]Owner!$A:$B,2,FALSE)))))</f>
        <v>tke</v>
      </c>
    </row>
    <row r="229" spans="1:24" ht="11.15" customHeight="1" x14ac:dyDescent="0.65">
      <c r="A229" s="19" t="str">
        <f t="shared" si="17"/>
        <v>1920みど05</v>
      </c>
      <c r="B229" s="10" t="s">
        <v>7651</v>
      </c>
      <c r="C229" s="20" t="s">
        <v>4403</v>
      </c>
      <c r="D229" s="11">
        <v>5</v>
      </c>
      <c r="E229" s="20" t="s">
        <v>7773</v>
      </c>
      <c r="F229" s="10" t="s">
        <v>4766</v>
      </c>
      <c r="G229" s="10" t="s">
        <v>4774</v>
      </c>
      <c r="H229" s="20" t="s">
        <v>4896</v>
      </c>
      <c r="I229" s="20" t="s">
        <v>3165</v>
      </c>
      <c r="J229" s="20" t="s">
        <v>7918</v>
      </c>
      <c r="K229" s="20" t="s">
        <v>2378</v>
      </c>
      <c r="L229" s="20" t="s">
        <v>1913</v>
      </c>
      <c r="M229" s="32">
        <v>8</v>
      </c>
      <c r="N229" s="22">
        <v>6</v>
      </c>
      <c r="O229" s="23">
        <v>3</v>
      </c>
      <c r="P229" s="24">
        <v>5161.5</v>
      </c>
      <c r="Q229" s="25">
        <v>29.777884615384618</v>
      </c>
      <c r="R229" s="12">
        <v>0</v>
      </c>
      <c r="S229" s="12">
        <v>0</v>
      </c>
      <c r="T229" s="12">
        <v>0</v>
      </c>
      <c r="U229" s="18" t="str">
        <f t="shared" si="18"/>
        <v>二勝</v>
      </c>
      <c r="V229" s="12" t="s">
        <v>8011</v>
      </c>
      <c r="W229" s="12" t="s">
        <v>8151</v>
      </c>
      <c r="X229" s="12" t="str">
        <f>IF(OR(C229="櫃間牧場",C229="特捜フジ"),"hit",IF(OR(C229="土井牧場",C229="土井ムギムギ牧場",C229="むぎむぎ",C229="むぎ"),"doi",IF(OR(C229="阪神",C229="タイガースファーム"),"han",IF(OR(C229="健康牧場",C229="ＯＫ牧場"),"oke",VLOOKUP(C229,[1]Owner!$A:$B,2,FALSE)))))</f>
        <v>mid</v>
      </c>
    </row>
    <row r="230" spans="1:24" ht="11.15" customHeight="1" x14ac:dyDescent="0.65">
      <c r="A230" s="19" t="str">
        <f t="shared" si="17"/>
        <v>1011松山04</v>
      </c>
      <c r="B230" s="10" t="s">
        <v>3649</v>
      </c>
      <c r="C230" s="20" t="s">
        <v>3820</v>
      </c>
      <c r="D230" s="11">
        <v>4</v>
      </c>
      <c r="E230" s="20" t="s">
        <v>3824</v>
      </c>
      <c r="F230" s="10" t="s">
        <v>14</v>
      </c>
      <c r="G230" s="10" t="s">
        <v>520</v>
      </c>
      <c r="H230" s="20" t="s">
        <v>2123</v>
      </c>
      <c r="I230" s="20" t="s">
        <v>2231</v>
      </c>
      <c r="J230" s="20" t="s">
        <v>3608</v>
      </c>
      <c r="K230" s="20" t="s">
        <v>2622</v>
      </c>
      <c r="L230" s="20" t="s">
        <v>515</v>
      </c>
      <c r="M230" s="21">
        <v>35</v>
      </c>
      <c r="N230" s="22">
        <v>6</v>
      </c>
      <c r="O230" s="23">
        <v>2</v>
      </c>
      <c r="P230" s="24">
        <v>5150.8999999999996</v>
      </c>
      <c r="Q230" s="25">
        <f t="shared" ref="Q230:Q243" si="22">IF(M230="","",IF(M230&lt;=0,P230/10,P230/M230))</f>
        <v>147.16857142857143</v>
      </c>
      <c r="R230" s="12">
        <v>1</v>
      </c>
      <c r="S230" s="12">
        <v>0</v>
      </c>
      <c r="U230" s="18" t="str">
        <f t="shared" si="18"/>
        <v>重賞</v>
      </c>
      <c r="X230" s="12" t="str">
        <f>IF(OR(C230="櫃間牧場",C230="特捜フジ"),"hit",IF(OR(C230="土井牧場",C230="土井ムギムギ牧場",C230="むぎむぎ",C230="むぎ"),"doi",IF(OR(C230="阪神",C230="タイガースファーム"),"han",IF(OR(C230="健康牧場",C230="ＯＫ牧場"),"oke",VLOOKUP(C230,[1]Owner!$A:$B,2,FALSE)))))</f>
        <v>mat</v>
      </c>
    </row>
    <row r="231" spans="1:24" ht="11.15" customHeight="1" x14ac:dyDescent="0.65">
      <c r="A231" s="19" t="str">
        <f t="shared" si="17"/>
        <v>9900大類05</v>
      </c>
      <c r="B231" s="10" t="s">
        <v>683</v>
      </c>
      <c r="C231" s="20" t="s">
        <v>91</v>
      </c>
      <c r="D231" s="31">
        <v>5</v>
      </c>
      <c r="E231" s="20" t="s">
        <v>723</v>
      </c>
      <c r="F231" s="10" t="s">
        <v>29</v>
      </c>
      <c r="G231" s="10" t="s">
        <v>33</v>
      </c>
      <c r="H231" s="20" t="s">
        <v>724</v>
      </c>
      <c r="I231" s="20" t="s">
        <v>569</v>
      </c>
      <c r="J231" s="20" t="s">
        <v>725</v>
      </c>
      <c r="K231" s="20" t="s">
        <v>727</v>
      </c>
      <c r="L231" s="20" t="s">
        <v>728</v>
      </c>
      <c r="N231" s="22">
        <v>8</v>
      </c>
      <c r="O231" s="23">
        <v>2</v>
      </c>
      <c r="P231" s="24">
        <v>5100</v>
      </c>
      <c r="Q231" s="25" t="str">
        <f t="shared" si="22"/>
        <v/>
      </c>
      <c r="R231" s="12">
        <v>1</v>
      </c>
      <c r="S231" s="12">
        <v>0</v>
      </c>
      <c r="U231" s="18" t="str">
        <f t="shared" si="18"/>
        <v>重賞</v>
      </c>
      <c r="X231" s="12" t="str">
        <f>IF(OR(C231="櫃間牧場",C231="特捜フジ"),"hit",IF(OR(C231="土井牧場",C231="土井ムギムギ牧場",C231="むぎむぎ",C231="むぎ"),"doi",IF(OR(C231="阪神",C231="タイガースファーム"),"han",IF(OR(C231="健康牧場",C231="ＯＫ牧場"),"oke",VLOOKUP(C231,[1]Owner!$A:$B,2,FALSE)))))</f>
        <v>oru</v>
      </c>
    </row>
    <row r="232" spans="1:24" ht="11.15" customHeight="1" x14ac:dyDescent="0.65">
      <c r="A232" s="19" t="str">
        <f t="shared" si="17"/>
        <v>0102播磨05</v>
      </c>
      <c r="B232" s="10" t="s">
        <v>1206</v>
      </c>
      <c r="C232" s="20" t="s">
        <v>626</v>
      </c>
      <c r="D232" s="31">
        <v>5</v>
      </c>
      <c r="E232" s="20" t="s">
        <v>1425</v>
      </c>
      <c r="F232" s="10" t="s">
        <v>14</v>
      </c>
      <c r="G232" s="10" t="s">
        <v>15</v>
      </c>
      <c r="H232" s="20" t="s">
        <v>1092</v>
      </c>
      <c r="I232" s="20" t="s">
        <v>348</v>
      </c>
      <c r="J232" s="20" t="s">
        <v>1426</v>
      </c>
      <c r="K232" s="20" t="s">
        <v>1427</v>
      </c>
      <c r="L232" s="20" t="s">
        <v>1428</v>
      </c>
      <c r="N232" s="22">
        <v>10</v>
      </c>
      <c r="O232" s="23">
        <v>1</v>
      </c>
      <c r="P232" s="24">
        <v>5100</v>
      </c>
      <c r="Q232" s="25" t="str">
        <f t="shared" si="22"/>
        <v/>
      </c>
      <c r="R232" s="12">
        <v>0</v>
      </c>
      <c r="S232" s="12">
        <v>0</v>
      </c>
      <c r="U232" s="18" t="str">
        <f t="shared" si="18"/>
        <v>一勝</v>
      </c>
      <c r="X232" s="12" t="str">
        <f>IF(OR(C232="櫃間牧場",C232="特捜フジ"),"hit",IF(OR(C232="土井牧場",C232="土井ムギムギ牧場",C232="むぎむぎ",C232="むぎ"),"doi",IF(OR(C232="阪神",C232="タイガースファーム"),"han",IF(OR(C232="健康牧場",C232="ＯＫ牧場"),"oke",VLOOKUP(C232,[1]Owner!$A:$B,2,FALSE)))))</f>
        <v>har</v>
      </c>
    </row>
    <row r="233" spans="1:24" ht="11.15" customHeight="1" x14ac:dyDescent="0.65">
      <c r="A233" s="19" t="str">
        <f t="shared" si="17"/>
        <v>0203戸田06</v>
      </c>
      <c r="B233" s="10" t="s">
        <v>1480</v>
      </c>
      <c r="C233" s="20" t="s">
        <v>320</v>
      </c>
      <c r="D233" s="31">
        <v>6</v>
      </c>
      <c r="E233" s="20" t="s">
        <v>1654</v>
      </c>
      <c r="F233" s="10" t="s">
        <v>29</v>
      </c>
      <c r="G233" s="10" t="s">
        <v>520</v>
      </c>
      <c r="H233" s="20" t="s">
        <v>404</v>
      </c>
      <c r="I233" s="20" t="s">
        <v>1258</v>
      </c>
      <c r="J233" s="20" t="s">
        <v>1655</v>
      </c>
      <c r="K233" s="20" t="s">
        <v>1656</v>
      </c>
      <c r="L233" s="20" t="s">
        <v>1657</v>
      </c>
      <c r="N233" s="22">
        <v>8</v>
      </c>
      <c r="O233" s="23">
        <v>3</v>
      </c>
      <c r="P233" s="24">
        <v>5080</v>
      </c>
      <c r="Q233" s="25" t="str">
        <f t="shared" si="22"/>
        <v/>
      </c>
      <c r="R233" s="12">
        <v>0</v>
      </c>
      <c r="S233" s="12">
        <v>0</v>
      </c>
      <c r="U233" s="18" t="str">
        <f t="shared" si="18"/>
        <v>二勝</v>
      </c>
      <c r="X233" s="12" t="str">
        <f>IF(OR(C233="櫃間牧場",C233="特捜フジ"),"hit",IF(OR(C233="土井牧場",C233="土井ムギムギ牧場",C233="むぎむぎ",C233="むぎ"),"doi",IF(OR(C233="阪神",C233="タイガースファーム"),"han",IF(OR(C233="健康牧場",C233="ＯＫ牧場"),"oke",VLOOKUP(C233,[1]Owner!$A:$B,2,FALSE)))))</f>
        <v>tod</v>
      </c>
    </row>
    <row r="234" spans="1:24" ht="11.15" customHeight="1" x14ac:dyDescent="0.65">
      <c r="A234" s="19" t="str">
        <f t="shared" si="17"/>
        <v>1112播磨05</v>
      </c>
      <c r="B234" s="10" t="s">
        <v>4369</v>
      </c>
      <c r="C234" s="20" t="s">
        <v>4105</v>
      </c>
      <c r="D234" s="11">
        <v>5</v>
      </c>
      <c r="E234" s="20" t="s">
        <v>4118</v>
      </c>
      <c r="F234" s="10" t="s">
        <v>3905</v>
      </c>
      <c r="G234" s="10" t="s">
        <v>3953</v>
      </c>
      <c r="H234" s="20" t="s">
        <v>3969</v>
      </c>
      <c r="I234" s="20" t="s">
        <v>2231</v>
      </c>
      <c r="J234" s="20" t="s">
        <v>2100</v>
      </c>
      <c r="K234" s="20" t="s">
        <v>4119</v>
      </c>
      <c r="L234" s="20" t="s">
        <v>1913</v>
      </c>
      <c r="M234" s="21">
        <v>70</v>
      </c>
      <c r="N234" s="22">
        <v>5</v>
      </c>
      <c r="O234" s="23">
        <v>3</v>
      </c>
      <c r="P234" s="24">
        <v>5024.8999999999996</v>
      </c>
      <c r="Q234" s="25">
        <f t="shared" si="22"/>
        <v>71.784285714285716</v>
      </c>
      <c r="R234" s="12">
        <v>0</v>
      </c>
      <c r="S234" s="12">
        <v>0</v>
      </c>
      <c r="U234" s="18" t="str">
        <f t="shared" si="18"/>
        <v>二勝</v>
      </c>
      <c r="X234" s="12" t="str">
        <f>IF(OR(C234="櫃間牧場",C234="特捜フジ"),"hit",IF(OR(C234="土井牧場",C234="土井ムギムギ牧場",C234="むぎむぎ",C234="むぎ"),"doi",IF(OR(C234="阪神",C234="タイガースファーム"),"han",IF(OR(C234="健康牧場",C234="ＯＫ牧場"),"oke",VLOOKUP(C234,[1]Owner!$A:$B,2,FALSE)))))</f>
        <v>har</v>
      </c>
    </row>
    <row r="235" spans="1:24" ht="11.15" customHeight="1" x14ac:dyDescent="0.65">
      <c r="A235" s="19" t="str">
        <f t="shared" si="17"/>
        <v>1819阪神01</v>
      </c>
      <c r="B235" s="10" t="s">
        <v>7067</v>
      </c>
      <c r="C235" s="20" t="s">
        <v>4756</v>
      </c>
      <c r="D235" s="11">
        <v>1</v>
      </c>
      <c r="E235" s="20" t="s">
        <v>7068</v>
      </c>
      <c r="F235" s="10" t="s">
        <v>4413</v>
      </c>
      <c r="G235" s="10" t="s">
        <v>4421</v>
      </c>
      <c r="H235" s="20" t="s">
        <v>4447</v>
      </c>
      <c r="I235" s="20" t="s">
        <v>2231</v>
      </c>
      <c r="J235" s="20" t="s">
        <v>6058</v>
      </c>
      <c r="K235" s="20" t="s">
        <v>4415</v>
      </c>
      <c r="L235" s="20" t="s">
        <v>4416</v>
      </c>
      <c r="M235" s="21">
        <v>200</v>
      </c>
      <c r="N235" s="22">
        <v>7</v>
      </c>
      <c r="O235" s="23">
        <v>2</v>
      </c>
      <c r="P235" s="24">
        <v>5024.6000000000004</v>
      </c>
      <c r="Q235" s="25">
        <f t="shared" si="22"/>
        <v>25.123000000000001</v>
      </c>
      <c r="R235" s="12">
        <v>1</v>
      </c>
      <c r="S235" s="12">
        <v>0</v>
      </c>
      <c r="T235" s="12">
        <v>0</v>
      </c>
      <c r="U235" s="18" t="str">
        <f t="shared" si="18"/>
        <v>重賞</v>
      </c>
      <c r="V235" s="12" t="s">
        <v>7390</v>
      </c>
      <c r="W235" s="12" t="s">
        <v>7512</v>
      </c>
      <c r="X235" s="12" t="str">
        <f>IF(OR(C235="櫃間牧場",C235="特捜フジ"),"hit",IF(OR(C235="土井牧場",C235="土井ムギムギ牧場",C235="むぎむぎ",C235="むぎ"),"doi",IF(OR(C235="阪神",C235="タイガースファーム"),"han",IF(OR(C235="健康牧場",C235="ＯＫ牧場"),"oke",VLOOKUP(C235,[1]Owner!$A:$B,2,FALSE)))))</f>
        <v>han</v>
      </c>
    </row>
    <row r="236" spans="1:24" ht="11.15" customHeight="1" x14ac:dyDescent="0.65">
      <c r="A236" s="19" t="str">
        <f t="shared" si="17"/>
        <v>1516福石07</v>
      </c>
      <c r="B236" s="10" t="s">
        <v>5510</v>
      </c>
      <c r="C236" s="20" t="s">
        <v>4167</v>
      </c>
      <c r="D236" s="11">
        <v>7</v>
      </c>
      <c r="E236" s="20" t="s">
        <v>5591</v>
      </c>
      <c r="F236" s="10" t="s">
        <v>3905</v>
      </c>
      <c r="G236" s="10" t="s">
        <v>3911</v>
      </c>
      <c r="H236" s="20" t="s">
        <v>5672</v>
      </c>
      <c r="I236" s="20" t="s">
        <v>2847</v>
      </c>
      <c r="J236" s="20" t="s">
        <v>3449</v>
      </c>
      <c r="K236" s="20" t="s">
        <v>5803</v>
      </c>
      <c r="L236" s="20" t="s">
        <v>1913</v>
      </c>
      <c r="M236" s="21">
        <v>40</v>
      </c>
      <c r="N236" s="22">
        <v>7</v>
      </c>
      <c r="O236" s="23">
        <v>3</v>
      </c>
      <c r="P236" s="24">
        <v>5022.8</v>
      </c>
      <c r="Q236" s="25">
        <f t="shared" si="22"/>
        <v>125.57000000000001</v>
      </c>
      <c r="R236" s="12">
        <v>0</v>
      </c>
      <c r="S236" s="12">
        <v>0</v>
      </c>
      <c r="U236" s="18" t="str">
        <f t="shared" si="18"/>
        <v>二勝</v>
      </c>
      <c r="X236" s="12" t="str">
        <f>IF(OR(C236="櫃間牧場",C236="特捜フジ"),"hit",IF(OR(C236="土井牧場",C236="土井ムギムギ牧場",C236="むぎむぎ",C236="むぎ"),"doi",IF(OR(C236="阪神",C236="タイガースファーム"),"han",IF(OR(C236="健康牧場",C236="ＯＫ牧場"),"oke",VLOOKUP(C236,[1]Owner!$A:$B,2,FALSE)))))</f>
        <v>fuk</v>
      </c>
    </row>
    <row r="237" spans="1:24" ht="11.15" customHeight="1" x14ac:dyDescent="0.65">
      <c r="A237" s="19" t="str">
        <f t="shared" si="17"/>
        <v>1112福石08</v>
      </c>
      <c r="B237" s="10" t="s">
        <v>4369</v>
      </c>
      <c r="C237" s="20" t="s">
        <v>4167</v>
      </c>
      <c r="D237" s="11">
        <v>8</v>
      </c>
      <c r="E237" s="20" t="s">
        <v>4187</v>
      </c>
      <c r="F237" s="10" t="s">
        <v>3905</v>
      </c>
      <c r="G237" s="10" t="s">
        <v>3906</v>
      </c>
      <c r="H237" s="20" t="s">
        <v>4188</v>
      </c>
      <c r="I237" s="20" t="s">
        <v>1739</v>
      </c>
      <c r="J237" s="20" t="s">
        <v>4189</v>
      </c>
      <c r="K237" s="20" t="s">
        <v>2378</v>
      </c>
      <c r="L237" s="20" t="s">
        <v>1913</v>
      </c>
      <c r="M237" s="21">
        <v>40</v>
      </c>
      <c r="N237" s="22">
        <v>7</v>
      </c>
      <c r="O237" s="23">
        <v>2</v>
      </c>
      <c r="P237" s="24">
        <v>5008.1000000000004</v>
      </c>
      <c r="Q237" s="25">
        <f t="shared" si="22"/>
        <v>125.20250000000001</v>
      </c>
      <c r="R237" s="12">
        <v>0</v>
      </c>
      <c r="S237" s="12">
        <v>0</v>
      </c>
      <c r="U237" s="18" t="str">
        <f t="shared" si="18"/>
        <v>二勝</v>
      </c>
      <c r="X237" s="12" t="str">
        <f>IF(OR(C237="櫃間牧場",C237="特捜フジ"),"hit",IF(OR(C237="土井牧場",C237="土井ムギムギ牧場",C237="むぎむぎ",C237="むぎ"),"doi",IF(OR(C237="阪神",C237="タイガースファーム"),"han",IF(OR(C237="健康牧場",C237="ＯＫ牧場"),"oke",VLOOKUP(C237,[1]Owner!$A:$B,2,FALSE)))))</f>
        <v>fuk</v>
      </c>
    </row>
    <row r="238" spans="1:24" ht="11.15" customHeight="1" x14ac:dyDescent="0.65">
      <c r="A238" s="19" t="str">
        <f t="shared" si="17"/>
        <v>1415播磨01</v>
      </c>
      <c r="B238" s="10" t="s">
        <v>5140</v>
      </c>
      <c r="C238" s="28" t="s">
        <v>4761</v>
      </c>
      <c r="D238" s="29">
        <v>1</v>
      </c>
      <c r="E238" s="20" t="s">
        <v>5183</v>
      </c>
      <c r="F238" s="10" t="s">
        <v>5142</v>
      </c>
      <c r="G238" s="10" t="s">
        <v>5293</v>
      </c>
      <c r="H238" s="20" t="s">
        <v>5325</v>
      </c>
      <c r="I238" s="20" t="s">
        <v>2231</v>
      </c>
      <c r="J238" s="20" t="s">
        <v>5391</v>
      </c>
      <c r="K238" s="20" t="s">
        <v>2378</v>
      </c>
      <c r="L238" s="20" t="s">
        <v>1913</v>
      </c>
      <c r="M238" s="21">
        <v>80</v>
      </c>
      <c r="N238" s="22">
        <v>5</v>
      </c>
      <c r="O238" s="23">
        <v>1</v>
      </c>
      <c r="P238" s="24">
        <v>5001.3999999999996</v>
      </c>
      <c r="Q238" s="25">
        <f t="shared" si="22"/>
        <v>62.517499999999998</v>
      </c>
      <c r="R238" s="12">
        <v>0</v>
      </c>
      <c r="S238" s="12">
        <v>0</v>
      </c>
      <c r="U238" s="18" t="str">
        <f t="shared" si="18"/>
        <v>一勝</v>
      </c>
      <c r="X238" s="12" t="str">
        <f>IF(OR(C238="櫃間牧場",C238="特捜フジ"),"hit",IF(OR(C238="土井牧場",C238="土井ムギムギ牧場",C238="むぎむぎ",C238="むぎ"),"doi",IF(OR(C238="阪神",C238="タイガースファーム"),"han",IF(OR(C238="健康牧場",C238="ＯＫ牧場"),"oke",VLOOKUP(C238,[1]Owner!$A:$B,2,FALSE)))))</f>
        <v>har</v>
      </c>
    </row>
    <row r="239" spans="1:24" ht="11.15" customHeight="1" x14ac:dyDescent="0.65">
      <c r="A239" s="19" t="str">
        <f t="shared" si="17"/>
        <v>1314みど10</v>
      </c>
      <c r="B239" s="10" t="s">
        <v>5133</v>
      </c>
      <c r="C239" s="20" t="s">
        <v>4403</v>
      </c>
      <c r="D239" s="11">
        <v>10</v>
      </c>
      <c r="E239" s="20" t="s">
        <v>4794</v>
      </c>
      <c r="F239" s="10" t="s">
        <v>4766</v>
      </c>
      <c r="G239" s="10" t="s">
        <v>4767</v>
      </c>
      <c r="H239" s="20" t="s">
        <v>4795</v>
      </c>
      <c r="I239" s="20" t="s">
        <v>2231</v>
      </c>
      <c r="J239" s="20" t="s">
        <v>4796</v>
      </c>
      <c r="K239" s="20" t="s">
        <v>3550</v>
      </c>
      <c r="L239" s="20" t="s">
        <v>1913</v>
      </c>
      <c r="M239" s="21">
        <v>90</v>
      </c>
      <c r="N239" s="22">
        <v>7</v>
      </c>
      <c r="O239" s="23">
        <v>2</v>
      </c>
      <c r="P239" s="24">
        <v>4979.3</v>
      </c>
      <c r="Q239" s="25">
        <f t="shared" si="22"/>
        <v>55.32555555555556</v>
      </c>
      <c r="R239" s="12">
        <v>0</v>
      </c>
      <c r="S239" s="12">
        <v>0</v>
      </c>
      <c r="U239" s="18" t="str">
        <f t="shared" si="18"/>
        <v>二勝</v>
      </c>
      <c r="X239" s="12" t="str">
        <f>IF(OR(C239="櫃間牧場",C239="特捜フジ"),"hit",IF(OR(C239="土井牧場",C239="土井ムギムギ牧場",C239="むぎむぎ",C239="むぎ"),"doi",IF(OR(C239="阪神",C239="タイガースファーム"),"han",IF(OR(C239="健康牧場",C239="ＯＫ牧場"),"oke",VLOOKUP(C239,[1]Owner!$A:$B,2,FALSE)))))</f>
        <v>mid</v>
      </c>
    </row>
    <row r="240" spans="1:24" ht="11.15" customHeight="1" x14ac:dyDescent="0.65">
      <c r="A240" s="19" t="str">
        <f t="shared" si="17"/>
        <v>1415福石04</v>
      </c>
      <c r="B240" s="10" t="s">
        <v>5140</v>
      </c>
      <c r="C240" s="28" t="s">
        <v>4757</v>
      </c>
      <c r="D240" s="29">
        <v>4</v>
      </c>
      <c r="E240" s="20" t="s">
        <v>5216</v>
      </c>
      <c r="F240" s="10" t="s">
        <v>5142</v>
      </c>
      <c r="G240" s="10" t="s">
        <v>5295</v>
      </c>
      <c r="H240" s="20" t="s">
        <v>5337</v>
      </c>
      <c r="I240" s="20" t="s">
        <v>1755</v>
      </c>
      <c r="J240" s="20" t="s">
        <v>5409</v>
      </c>
      <c r="K240" s="20" t="s">
        <v>791</v>
      </c>
      <c r="L240" s="20" t="s">
        <v>1913</v>
      </c>
      <c r="M240" s="21">
        <v>50</v>
      </c>
      <c r="N240" s="22">
        <v>8</v>
      </c>
      <c r="O240" s="23">
        <v>3</v>
      </c>
      <c r="P240" s="24">
        <v>4946.2</v>
      </c>
      <c r="Q240" s="25">
        <f t="shared" si="22"/>
        <v>98.923999999999992</v>
      </c>
      <c r="R240" s="12">
        <v>1</v>
      </c>
      <c r="S240" s="12">
        <v>0</v>
      </c>
      <c r="U240" s="18" t="str">
        <f t="shared" si="18"/>
        <v>重賞</v>
      </c>
      <c r="X240" s="12" t="str">
        <f>IF(OR(C240="櫃間牧場",C240="特捜フジ"),"hit",IF(OR(C240="土井牧場",C240="土井ムギムギ牧場",C240="むぎむぎ",C240="むぎ"),"doi",IF(OR(C240="阪神",C240="タイガースファーム"),"han",IF(OR(C240="健康牧場",C240="ＯＫ牧場"),"oke",VLOOKUP(C240,[1]Owner!$A:$B,2,FALSE)))))</f>
        <v>fuk</v>
      </c>
    </row>
    <row r="241" spans="1:24" ht="11.15" customHeight="1" x14ac:dyDescent="0.65">
      <c r="A241" s="19" t="str">
        <f t="shared" si="17"/>
        <v>1112阪神06</v>
      </c>
      <c r="B241" s="10" t="s">
        <v>4369</v>
      </c>
      <c r="C241" s="20" t="s">
        <v>4137</v>
      </c>
      <c r="D241" s="11">
        <v>6</v>
      </c>
      <c r="E241" s="20" t="s">
        <v>4150</v>
      </c>
      <c r="F241" s="10" t="s">
        <v>3905</v>
      </c>
      <c r="G241" s="10" t="s">
        <v>3906</v>
      </c>
      <c r="H241" s="20" t="s">
        <v>4151</v>
      </c>
      <c r="I241" s="20" t="s">
        <v>2276</v>
      </c>
      <c r="J241" s="20" t="s">
        <v>1262</v>
      </c>
      <c r="K241" s="20" t="s">
        <v>3951</v>
      </c>
      <c r="L241" s="20" t="s">
        <v>1913</v>
      </c>
      <c r="M241" s="21">
        <v>65</v>
      </c>
      <c r="N241" s="22">
        <v>6</v>
      </c>
      <c r="O241" s="23">
        <v>2</v>
      </c>
      <c r="P241" s="24">
        <v>4935.6000000000004</v>
      </c>
      <c r="Q241" s="25">
        <f t="shared" si="22"/>
        <v>75.932307692307702</v>
      </c>
      <c r="R241" s="12">
        <v>0</v>
      </c>
      <c r="S241" s="12">
        <v>0</v>
      </c>
      <c r="U241" s="18" t="str">
        <f t="shared" si="18"/>
        <v>二勝</v>
      </c>
      <c r="X241" s="12" t="str">
        <f>IF(OR(C241="櫃間牧場",C241="特捜フジ"),"hit",IF(OR(C241="土井牧場",C241="土井ムギムギ牧場",C241="むぎむぎ",C241="むぎ"),"doi",IF(OR(C241="阪神",C241="タイガースファーム"),"han",IF(OR(C241="健康牧場",C241="ＯＫ牧場"),"oke",VLOOKUP(C241,[1]Owner!$A:$B,2,FALSE)))))</f>
        <v>han</v>
      </c>
    </row>
    <row r="242" spans="1:24" ht="11.15" customHeight="1" x14ac:dyDescent="0.65">
      <c r="A242" s="19" t="str">
        <f t="shared" si="17"/>
        <v>1112松山01</v>
      </c>
      <c r="B242" s="10" t="s">
        <v>4369</v>
      </c>
      <c r="C242" s="20" t="s">
        <v>4233</v>
      </c>
      <c r="D242" s="11">
        <v>1</v>
      </c>
      <c r="E242" s="20" t="s">
        <v>4234</v>
      </c>
      <c r="F242" s="10" t="s">
        <v>3905</v>
      </c>
      <c r="G242" s="10" t="s">
        <v>3911</v>
      </c>
      <c r="H242" s="20" t="s">
        <v>4077</v>
      </c>
      <c r="I242" s="20" t="s">
        <v>2231</v>
      </c>
      <c r="J242" s="20" t="s">
        <v>3608</v>
      </c>
      <c r="K242" s="20" t="s">
        <v>3991</v>
      </c>
      <c r="L242" s="20" t="s">
        <v>4235</v>
      </c>
      <c r="M242" s="21">
        <v>85</v>
      </c>
      <c r="N242" s="22">
        <v>7</v>
      </c>
      <c r="O242" s="23">
        <v>2</v>
      </c>
      <c r="P242" s="24">
        <v>4905.1000000000004</v>
      </c>
      <c r="Q242" s="25">
        <f t="shared" si="22"/>
        <v>57.707058823529415</v>
      </c>
      <c r="R242" s="12">
        <v>0</v>
      </c>
      <c r="S242" s="12">
        <v>0</v>
      </c>
      <c r="U242" s="18" t="str">
        <f t="shared" si="18"/>
        <v>二勝</v>
      </c>
      <c r="X242" s="12" t="str">
        <f>IF(OR(C242="櫃間牧場",C242="特捜フジ"),"hit",IF(OR(C242="土井牧場",C242="土井ムギムギ牧場",C242="むぎむぎ",C242="むぎ"),"doi",IF(OR(C242="阪神",C242="タイガースファーム"),"han",IF(OR(C242="健康牧場",C242="ＯＫ牧場"),"oke",VLOOKUP(C242,[1]Owner!$A:$B,2,FALSE)))))</f>
        <v>mat</v>
      </c>
    </row>
    <row r="243" spans="1:24" ht="11.15" customHeight="1" x14ac:dyDescent="0.65">
      <c r="A243" s="19" t="str">
        <f t="shared" si="17"/>
        <v>0607福石09</v>
      </c>
      <c r="B243" s="10" t="s">
        <v>2579</v>
      </c>
      <c r="C243" s="20" t="s">
        <v>2791</v>
      </c>
      <c r="D243" s="11">
        <v>9</v>
      </c>
      <c r="E243" s="20" t="s">
        <v>2812</v>
      </c>
      <c r="F243" s="10" t="s">
        <v>2279</v>
      </c>
      <c r="G243" s="10" t="s">
        <v>520</v>
      </c>
      <c r="H243" s="21" t="s">
        <v>948</v>
      </c>
      <c r="I243" s="20" t="s">
        <v>2280</v>
      </c>
      <c r="J243" s="20" t="s">
        <v>1760</v>
      </c>
      <c r="K243" s="20" t="s">
        <v>846</v>
      </c>
      <c r="L243" s="20" t="s">
        <v>515</v>
      </c>
      <c r="M243" s="21">
        <v>40</v>
      </c>
      <c r="N243" s="22">
        <v>6</v>
      </c>
      <c r="O243" s="23">
        <v>3</v>
      </c>
      <c r="P243" s="24">
        <v>4880</v>
      </c>
      <c r="Q243" s="25">
        <f t="shared" si="22"/>
        <v>122</v>
      </c>
      <c r="R243" s="12">
        <v>0</v>
      </c>
      <c r="S243" s="12">
        <v>0</v>
      </c>
      <c r="U243" s="18" t="str">
        <f t="shared" si="18"/>
        <v>二勝</v>
      </c>
      <c r="X243" s="12" t="str">
        <f>IF(OR(C243="櫃間牧場",C243="特捜フジ"),"hit",IF(OR(C243="土井牧場",C243="土井ムギムギ牧場",C243="むぎむぎ",C243="むぎ"),"doi",IF(OR(C243="阪神",C243="タイガースファーム"),"han",IF(OR(C243="健康牧場",C243="ＯＫ牧場"),"oke",VLOOKUP(C243,[1]Owner!$A:$B,2,FALSE)))))</f>
        <v>fuk</v>
      </c>
    </row>
    <row r="244" spans="1:24" ht="11.15" customHeight="1" x14ac:dyDescent="0.65">
      <c r="A244" s="19" t="str">
        <f t="shared" si="17"/>
        <v>1920西原09</v>
      </c>
      <c r="B244" s="10" t="s">
        <v>7651</v>
      </c>
      <c r="C244" s="20" t="s">
        <v>7657</v>
      </c>
      <c r="D244" s="11">
        <v>9</v>
      </c>
      <c r="E244" s="20" t="s">
        <v>7727</v>
      </c>
      <c r="F244" s="10" t="s">
        <v>4772</v>
      </c>
      <c r="G244" s="10" t="s">
        <v>4774</v>
      </c>
      <c r="H244" s="20" t="s">
        <v>7873</v>
      </c>
      <c r="I244" s="20" t="s">
        <v>4657</v>
      </c>
      <c r="J244" s="20" t="s">
        <v>3522</v>
      </c>
      <c r="K244" s="20" t="s">
        <v>2378</v>
      </c>
      <c r="L244" s="20" t="s">
        <v>1913</v>
      </c>
      <c r="M244" s="32">
        <v>2</v>
      </c>
      <c r="N244" s="22">
        <v>4</v>
      </c>
      <c r="O244" s="23">
        <v>2</v>
      </c>
      <c r="P244" s="24">
        <v>4855.2</v>
      </c>
      <c r="Q244" s="25">
        <v>200.54307692307694</v>
      </c>
      <c r="R244" s="12">
        <v>0</v>
      </c>
      <c r="S244" s="12">
        <v>0</v>
      </c>
      <c r="T244" s="12">
        <v>0</v>
      </c>
      <c r="U244" s="18" t="str">
        <f t="shared" si="18"/>
        <v>二勝</v>
      </c>
      <c r="V244" s="12" t="s">
        <v>7974</v>
      </c>
      <c r="W244" s="12" t="s">
        <v>8105</v>
      </c>
      <c r="X244" s="12" t="str">
        <f>IF(OR(C244="櫃間牧場",C244="特捜フジ"),"hit",IF(OR(C244="土井牧場",C244="土井ムギムギ牧場",C244="むぎむぎ",C244="むぎ"),"doi",IF(OR(C244="阪神",C244="タイガースファーム"),"han",IF(OR(C244="健康牧場",C244="ＯＫ牧場"),"oke",VLOOKUP(C244,[1]Owner!$A:$B,2,FALSE)))))</f>
        <v>nis</v>
      </c>
    </row>
    <row r="245" spans="1:24" ht="11.15" customHeight="1" x14ac:dyDescent="0.65">
      <c r="A245" s="19" t="str">
        <f t="shared" si="17"/>
        <v>1819柏倉08</v>
      </c>
      <c r="B245" s="10" t="s">
        <v>7067</v>
      </c>
      <c r="C245" s="20" t="s">
        <v>7138</v>
      </c>
      <c r="D245" s="11">
        <v>8</v>
      </c>
      <c r="E245" s="20" t="s">
        <v>7146</v>
      </c>
      <c r="F245" s="10" t="s">
        <v>4407</v>
      </c>
      <c r="G245" s="10" t="s">
        <v>5339</v>
      </c>
      <c r="H245" s="20" t="s">
        <v>4447</v>
      </c>
      <c r="I245" s="20" t="s">
        <v>3165</v>
      </c>
      <c r="J245" s="20" t="s">
        <v>4528</v>
      </c>
      <c r="K245" s="20" t="s">
        <v>7321</v>
      </c>
      <c r="L245" s="20" t="s">
        <v>1913</v>
      </c>
      <c r="M245" s="21">
        <v>100</v>
      </c>
      <c r="N245" s="22">
        <v>5</v>
      </c>
      <c r="O245" s="23">
        <v>1</v>
      </c>
      <c r="P245" s="24">
        <v>4852</v>
      </c>
      <c r="Q245" s="25">
        <f>IF(M245="","",IF(M245&lt;=0,P245/10,P245/M245))</f>
        <v>48.52</v>
      </c>
      <c r="R245" s="12">
        <v>0</v>
      </c>
      <c r="S245" s="12">
        <v>0</v>
      </c>
      <c r="T245" s="12">
        <v>0</v>
      </c>
      <c r="U245" s="18" t="str">
        <f t="shared" si="18"/>
        <v>一勝</v>
      </c>
      <c r="V245" s="12" t="s">
        <v>7391</v>
      </c>
      <c r="W245" s="12" t="s">
        <v>7513</v>
      </c>
      <c r="X245" s="12" t="str">
        <f>IF(OR(C245="櫃間牧場",C245="特捜フジ"),"hit",IF(OR(C245="土井牧場",C245="土井ムギムギ牧場",C245="むぎむぎ",C245="むぎ"),"doi",IF(OR(C245="阪神",C245="タイガースファーム"),"han",IF(OR(C245="健康牧場",C245="ＯＫ牧場"),"oke",VLOOKUP(C245,[1]Owner!$A:$B,2,FALSE)))))</f>
        <v>kas</v>
      </c>
    </row>
    <row r="246" spans="1:24" ht="11.15" customHeight="1" x14ac:dyDescent="0.65">
      <c r="A246" s="19" t="str">
        <f t="shared" si="17"/>
        <v>9798板谷08</v>
      </c>
      <c r="B246" s="10" t="s">
        <v>11</v>
      </c>
      <c r="C246" s="20" t="s">
        <v>53</v>
      </c>
      <c r="D246" s="31">
        <v>8</v>
      </c>
      <c r="E246" s="20" t="s">
        <v>78</v>
      </c>
      <c r="F246" s="10" t="s">
        <v>29</v>
      </c>
      <c r="G246" s="10" t="s">
        <v>33</v>
      </c>
      <c r="H246" s="20" t="s">
        <v>79</v>
      </c>
      <c r="I246" s="20" t="s">
        <v>38</v>
      </c>
      <c r="J246" s="20" t="s">
        <v>80</v>
      </c>
      <c r="K246" s="20" t="s">
        <v>81</v>
      </c>
      <c r="L246" s="20" t="s">
        <v>82</v>
      </c>
      <c r="N246" s="22">
        <v>8</v>
      </c>
      <c r="O246" s="23">
        <v>2</v>
      </c>
      <c r="P246" s="24">
        <v>4850</v>
      </c>
      <c r="Q246" s="25" t="str">
        <f>IF(M246="","",IF(M246&lt;=0,P246/10,P246/M246))</f>
        <v/>
      </c>
      <c r="R246" s="12">
        <v>0</v>
      </c>
      <c r="S246" s="12">
        <v>0</v>
      </c>
      <c r="U246" s="18" t="str">
        <f t="shared" si="18"/>
        <v>二勝</v>
      </c>
      <c r="X246" s="12" t="str">
        <f>IF(OR(C246="櫃間牧場",C246="特捜フジ"),"hit",IF(OR(C246="土井牧場",C246="土井ムギムギ牧場",C246="むぎむぎ",C246="むぎ"),"doi",IF(OR(C246="阪神",C246="タイガースファーム"),"han",IF(OR(C246="健康牧場",C246="ＯＫ牧場"),"oke",VLOOKUP(C246,[1]Owner!$A:$B,2,FALSE)))))</f>
        <v>ita</v>
      </c>
    </row>
    <row r="247" spans="1:24" ht="11.15" customHeight="1" x14ac:dyDescent="0.65">
      <c r="A247" s="19" t="str">
        <f t="shared" si="17"/>
        <v>1314永之01</v>
      </c>
      <c r="B247" s="10" t="s">
        <v>5133</v>
      </c>
      <c r="C247" s="20" t="s">
        <v>5014</v>
      </c>
      <c r="D247" s="11">
        <v>1</v>
      </c>
      <c r="E247" s="20" t="s">
        <v>5015</v>
      </c>
      <c r="F247" s="10" t="s">
        <v>4766</v>
      </c>
      <c r="G247" s="10" t="s">
        <v>4774</v>
      </c>
      <c r="H247" s="20" t="s">
        <v>4866</v>
      </c>
      <c r="I247" s="20" t="s">
        <v>2231</v>
      </c>
      <c r="J247" s="20" t="s">
        <v>2100</v>
      </c>
      <c r="K247" s="20" t="s">
        <v>4880</v>
      </c>
      <c r="L247" s="20" t="s">
        <v>1913</v>
      </c>
      <c r="M247" s="21">
        <v>200</v>
      </c>
      <c r="N247" s="22">
        <v>8</v>
      </c>
      <c r="O247" s="23">
        <v>2</v>
      </c>
      <c r="P247" s="24">
        <v>4843.5</v>
      </c>
      <c r="Q247" s="25">
        <f>IF(M247="","",IF(M247&lt;=0,P247/10,P247/M247))</f>
        <v>24.217500000000001</v>
      </c>
      <c r="R247" s="12">
        <v>0</v>
      </c>
      <c r="S247" s="12">
        <v>0</v>
      </c>
      <c r="U247" s="18" t="str">
        <f t="shared" si="18"/>
        <v>二勝</v>
      </c>
      <c r="X247" s="12" t="str">
        <f>IF(OR(C247="櫃間牧場",C247="特捜フジ"),"hit",IF(OR(C247="土井牧場",C247="土井ムギムギ牧場",C247="むぎむぎ",C247="むぎ"),"doi",IF(OR(C247="阪神",C247="タイガースファーム"),"han",IF(OR(C247="健康牧場",C247="ＯＫ牧場"),"oke",VLOOKUP(C247,[1]Owner!$A:$B,2,FALSE)))))</f>
        <v>yhi</v>
      </c>
    </row>
    <row r="248" spans="1:24" ht="11.15" customHeight="1" x14ac:dyDescent="0.65">
      <c r="A248" s="19" t="str">
        <f t="shared" si="17"/>
        <v>1718藤田01</v>
      </c>
      <c r="B248" s="10" t="s">
        <v>6476</v>
      </c>
      <c r="C248" s="20" t="s">
        <v>4374</v>
      </c>
      <c r="D248" s="11">
        <v>1</v>
      </c>
      <c r="E248" s="20" t="s">
        <v>6507</v>
      </c>
      <c r="F248" s="10" t="s">
        <v>5142</v>
      </c>
      <c r="G248" s="10" t="s">
        <v>5295</v>
      </c>
      <c r="H248" s="20" t="s">
        <v>5345</v>
      </c>
      <c r="I248" s="20" t="s">
        <v>3165</v>
      </c>
      <c r="J248" s="20" t="s">
        <v>3572</v>
      </c>
      <c r="K248" s="20" t="s">
        <v>5454</v>
      </c>
      <c r="L248" s="20" t="s">
        <v>1913</v>
      </c>
      <c r="M248" s="21">
        <v>90</v>
      </c>
      <c r="N248" s="22">
        <v>7</v>
      </c>
      <c r="O248" s="23">
        <v>1</v>
      </c>
      <c r="P248" s="24">
        <v>4841.3</v>
      </c>
      <c r="Q248" s="25">
        <f>IF(M248="","",IF(M248&lt;=0,P248/10,P248/M248))</f>
        <v>53.792222222222222</v>
      </c>
      <c r="R248" s="12">
        <v>0</v>
      </c>
      <c r="S248" s="12">
        <v>0</v>
      </c>
      <c r="U248" s="18" t="str">
        <f t="shared" si="18"/>
        <v>一勝</v>
      </c>
      <c r="V248" s="12" t="s">
        <v>6947</v>
      </c>
      <c r="W248" s="12" t="s">
        <v>6796</v>
      </c>
      <c r="X248" s="12" t="str">
        <f>IF(OR(C248="櫃間牧場",C248="特捜フジ"),"hit",IF(OR(C248="土井牧場",C248="土井ムギムギ牧場",C248="むぎむぎ",C248="むぎ"),"doi",IF(OR(C248="阪神",C248="タイガースファーム"),"han",IF(OR(C248="健康牧場",C248="ＯＫ牧場"),"oke",VLOOKUP(C248,[1]Owner!$A:$B,2,FALSE)))))</f>
        <v>fut</v>
      </c>
    </row>
    <row r="249" spans="1:24" ht="11.15" customHeight="1" x14ac:dyDescent="0.65">
      <c r="A249" s="19" t="str">
        <f t="shared" si="17"/>
        <v>1011羽田04</v>
      </c>
      <c r="B249" s="10" t="s">
        <v>3649</v>
      </c>
      <c r="C249" s="20" t="s">
        <v>2482</v>
      </c>
      <c r="D249" s="11">
        <v>4</v>
      </c>
      <c r="E249" s="20" t="s">
        <v>3737</v>
      </c>
      <c r="F249" s="10" t="s">
        <v>14</v>
      </c>
      <c r="G249" s="10" t="s">
        <v>510</v>
      </c>
      <c r="H249" s="20" t="s">
        <v>621</v>
      </c>
      <c r="I249" s="20" t="s">
        <v>1685</v>
      </c>
      <c r="J249" s="20" t="s">
        <v>3738</v>
      </c>
      <c r="K249" s="20" t="s">
        <v>1836</v>
      </c>
      <c r="L249" s="20" t="s">
        <v>3739</v>
      </c>
      <c r="M249" s="21">
        <v>0</v>
      </c>
      <c r="N249" s="22">
        <v>7</v>
      </c>
      <c r="O249" s="23">
        <v>2</v>
      </c>
      <c r="P249" s="24">
        <v>4827.5</v>
      </c>
      <c r="Q249" s="25">
        <f>IF(M249="","",IF(M249&lt;=0,P249/10,P249/M249))</f>
        <v>482.75</v>
      </c>
      <c r="R249" s="12">
        <v>0</v>
      </c>
      <c r="S249" s="12">
        <v>0</v>
      </c>
      <c r="U249" s="18" t="str">
        <f t="shared" si="18"/>
        <v>二勝</v>
      </c>
      <c r="X249" s="12" t="str">
        <f>IF(OR(C249="櫃間牧場",C249="特捜フジ"),"hit",IF(OR(C249="土井牧場",C249="土井ムギムギ牧場",C249="むぎむぎ",C249="むぎ"),"doi",IF(OR(C249="阪神",C249="タイガースファーム"),"han",IF(OR(C249="健康牧場",C249="ＯＫ牧場"),"oke",VLOOKUP(C249,[1]Owner!$A:$B,2,FALSE)))))</f>
        <v>had</v>
      </c>
    </row>
    <row r="250" spans="1:24" ht="11.15" customHeight="1" x14ac:dyDescent="0.65">
      <c r="A250" s="19" t="str">
        <f t="shared" si="17"/>
        <v>2223ＯＫ08</v>
      </c>
      <c r="B250" s="10" t="s">
        <v>9192</v>
      </c>
      <c r="C250" s="20" t="s">
        <v>9193</v>
      </c>
      <c r="D250" s="11">
        <v>8</v>
      </c>
      <c r="E250" s="20" t="s">
        <v>9202</v>
      </c>
      <c r="F250" s="10" t="s">
        <v>4407</v>
      </c>
      <c r="G250" s="10" t="s">
        <v>4408</v>
      </c>
      <c r="H250" s="20" t="s">
        <v>9346</v>
      </c>
      <c r="I250" s="20" t="s">
        <v>5235</v>
      </c>
      <c r="J250" s="20" t="s">
        <v>9391</v>
      </c>
      <c r="K250" s="20" t="s">
        <v>8904</v>
      </c>
      <c r="L250" s="20" t="s">
        <v>7347</v>
      </c>
      <c r="M250" s="32">
        <v>4</v>
      </c>
      <c r="N250" s="22">
        <v>7</v>
      </c>
      <c r="O250" s="23">
        <v>2</v>
      </c>
      <c r="P250" s="24">
        <v>4792.3999999999996</v>
      </c>
      <c r="Q250" s="25">
        <v>1560.0214285714285</v>
      </c>
      <c r="U250" s="18" t="str">
        <f t="shared" si="18"/>
        <v>二勝</v>
      </c>
      <c r="V250" s="12" t="s">
        <v>9635</v>
      </c>
      <c r="W250" s="12" t="s">
        <v>9497</v>
      </c>
      <c r="X250" s="12" t="str">
        <f>IF(OR(C250="櫃間牧場",C250="特捜フジ"),"hit",IF(OR(C250="土井牧場",C250="土井ムギムギ牧場",C250="むぎむぎ",C250="むぎ"),"doi",IF(OR(C250="阪神",C250="タイガースファーム"),"han",IF(OR(C250="健康牧場",C250="ＯＫ牧場"),"oke",VLOOKUP(C250,[1]Owner!$A:$B,2,FALSE)))))</f>
        <v>oke</v>
      </c>
    </row>
    <row r="251" spans="1:24" ht="11.15" customHeight="1" x14ac:dyDescent="0.65">
      <c r="A251" s="19" t="str">
        <f t="shared" si="17"/>
        <v>1819若井07</v>
      </c>
      <c r="B251" s="10" t="s">
        <v>7067</v>
      </c>
      <c r="C251" s="20" t="s">
        <v>4763</v>
      </c>
      <c r="D251" s="11">
        <v>7</v>
      </c>
      <c r="E251" s="20" t="s">
        <v>7124</v>
      </c>
      <c r="F251" s="10" t="s">
        <v>4413</v>
      </c>
      <c r="G251" s="10" t="s">
        <v>4408</v>
      </c>
      <c r="H251" s="20" t="s">
        <v>7239</v>
      </c>
      <c r="I251" s="20" t="s">
        <v>7302</v>
      </c>
      <c r="J251" s="20" t="s">
        <v>7303</v>
      </c>
      <c r="K251" s="20" t="s">
        <v>7270</v>
      </c>
      <c r="L251" s="20" t="s">
        <v>1913</v>
      </c>
      <c r="M251" s="21">
        <v>40</v>
      </c>
      <c r="N251" s="22">
        <v>6</v>
      </c>
      <c r="O251" s="23">
        <v>2</v>
      </c>
      <c r="P251" s="24">
        <v>4782.3999999999996</v>
      </c>
      <c r="Q251" s="25">
        <f>IF(M251="","",IF(M251&lt;=0,P251/10,P251/M251))</f>
        <v>119.55999999999999</v>
      </c>
      <c r="R251" s="12">
        <v>0</v>
      </c>
      <c r="S251" s="12">
        <v>0</v>
      </c>
      <c r="T251" s="12">
        <v>0</v>
      </c>
      <c r="U251" s="18" t="str">
        <f t="shared" si="18"/>
        <v>二勝</v>
      </c>
      <c r="V251" s="12" t="s">
        <v>7392</v>
      </c>
      <c r="W251" s="12" t="s">
        <v>7514</v>
      </c>
      <c r="X251" s="12" t="str">
        <f>IF(OR(C251="櫃間牧場",C251="特捜フジ"),"hit",IF(OR(C251="土井牧場",C251="土井ムギムギ牧場",C251="むぎむぎ",C251="むぎ"),"doi",IF(OR(C251="阪神",C251="タイガースファーム"),"han",IF(OR(C251="健康牧場",C251="ＯＫ牧場"),"oke",VLOOKUP(C251,[1]Owner!$A:$B,2,FALSE)))))</f>
        <v>wak</v>
      </c>
    </row>
    <row r="252" spans="1:24" ht="11.15" customHeight="1" x14ac:dyDescent="0.65">
      <c r="A252" s="19" t="str">
        <f t="shared" si="17"/>
        <v>1920健太01</v>
      </c>
      <c r="B252" s="10" t="s">
        <v>7651</v>
      </c>
      <c r="C252" s="20" t="s">
        <v>7654</v>
      </c>
      <c r="D252" s="11">
        <v>1</v>
      </c>
      <c r="E252" s="20" t="s">
        <v>7679</v>
      </c>
      <c r="F252" s="10" t="s">
        <v>4766</v>
      </c>
      <c r="G252" s="10" t="s">
        <v>4767</v>
      </c>
      <c r="H252" s="20" t="s">
        <v>4795</v>
      </c>
      <c r="I252" s="20" t="s">
        <v>2231</v>
      </c>
      <c r="J252" s="20" t="s">
        <v>6056</v>
      </c>
      <c r="K252" s="20" t="s">
        <v>4880</v>
      </c>
      <c r="L252" s="20" t="s">
        <v>1913</v>
      </c>
      <c r="M252" s="32">
        <v>10</v>
      </c>
      <c r="N252" s="22">
        <v>7</v>
      </c>
      <c r="O252" s="23">
        <v>2</v>
      </c>
      <c r="P252" s="24">
        <v>4756</v>
      </c>
      <c r="Q252" s="25">
        <v>17.600769230769234</v>
      </c>
      <c r="R252" s="12">
        <v>0</v>
      </c>
      <c r="S252" s="12">
        <v>0</v>
      </c>
      <c r="T252" s="12">
        <v>0</v>
      </c>
      <c r="U252" s="18" t="str">
        <f t="shared" si="18"/>
        <v>二勝</v>
      </c>
      <c r="V252" s="12" t="s">
        <v>7460</v>
      </c>
      <c r="W252" s="12" t="s">
        <v>8057</v>
      </c>
      <c r="X252" s="12" t="str">
        <f>IF(OR(C252="櫃間牧場",C252="特捜フジ"),"hit",IF(OR(C252="土井牧場",C252="土井ムギムギ牧場",C252="むぎむぎ",C252="むぎ"),"doi",IF(OR(C252="阪神",C252="タイガースファーム"),"han",IF(OR(C252="健康牧場",C252="ＯＫ牧場"),"oke",VLOOKUP(C252,[1]Owner!$A:$B,2,FALSE)))))</f>
        <v>tke</v>
      </c>
    </row>
    <row r="253" spans="1:24" ht="11.15" customHeight="1" x14ac:dyDescent="0.65">
      <c r="A253" s="19" t="str">
        <f t="shared" si="17"/>
        <v>1617小川09</v>
      </c>
      <c r="B253" s="10" t="s">
        <v>5840</v>
      </c>
      <c r="C253" s="20" t="s">
        <v>5841</v>
      </c>
      <c r="D253" s="11">
        <v>9</v>
      </c>
      <c r="E253" s="20" t="s">
        <v>5854</v>
      </c>
      <c r="F253" s="10" t="s">
        <v>5845</v>
      </c>
      <c r="G253" s="10" t="s">
        <v>5996</v>
      </c>
      <c r="H253" s="20" t="s">
        <v>6008</v>
      </c>
      <c r="I253" s="20" t="s">
        <v>6009</v>
      </c>
      <c r="J253" s="20" t="s">
        <v>6010</v>
      </c>
      <c r="K253" s="20" t="s">
        <v>791</v>
      </c>
      <c r="L253" s="20" t="s">
        <v>1913</v>
      </c>
      <c r="M253" s="21">
        <v>90</v>
      </c>
      <c r="N253" s="22">
        <v>5</v>
      </c>
      <c r="O253" s="23">
        <v>2</v>
      </c>
      <c r="P253" s="24">
        <v>4742</v>
      </c>
      <c r="Q253" s="25">
        <f>IF(M253="","",IF(M253&lt;=0,P253/10,P253/M253))</f>
        <v>52.68888888888889</v>
      </c>
      <c r="R253" s="12">
        <v>1</v>
      </c>
      <c r="S253" s="12">
        <v>0</v>
      </c>
      <c r="U253" s="18" t="str">
        <f t="shared" si="18"/>
        <v>重賞</v>
      </c>
      <c r="X253" s="12" t="str">
        <f>IF(OR(C253="櫃間牧場",C253="特捜フジ"),"hit",IF(OR(C253="土井牧場",C253="土井ムギムギ牧場",C253="むぎむぎ",C253="むぎ"),"doi",IF(OR(C253="阪神",C253="タイガースファーム"),"han",IF(OR(C253="健康牧場",C253="ＯＫ牧場"),"oke",VLOOKUP(C253,[1]Owner!$A:$B,2,FALSE)))))</f>
        <v>oga</v>
      </c>
    </row>
    <row r="254" spans="1:24" ht="11.15" customHeight="1" x14ac:dyDescent="0.65">
      <c r="A254" s="19" t="str">
        <f t="shared" si="17"/>
        <v>2122柏倉04</v>
      </c>
      <c r="B254" s="10" t="s">
        <v>8826</v>
      </c>
      <c r="C254" s="20" t="s">
        <v>7652</v>
      </c>
      <c r="D254" s="11">
        <v>4</v>
      </c>
      <c r="E254" s="20" t="s">
        <v>8708</v>
      </c>
      <c r="F254" s="10" t="s">
        <v>4478</v>
      </c>
      <c r="G254" s="10" t="s">
        <v>4421</v>
      </c>
      <c r="H254" s="20" t="s">
        <v>8862</v>
      </c>
      <c r="I254" s="20" t="s">
        <v>5369</v>
      </c>
      <c r="J254" s="20" t="s">
        <v>5206</v>
      </c>
      <c r="K254" s="20" t="s">
        <v>2378</v>
      </c>
      <c r="L254" s="20" t="s">
        <v>1913</v>
      </c>
      <c r="M254" s="32">
        <v>7</v>
      </c>
      <c r="N254" s="22">
        <v>4</v>
      </c>
      <c r="O254" s="23">
        <v>1</v>
      </c>
      <c r="P254" s="24">
        <v>4739.2</v>
      </c>
      <c r="Q254" s="25">
        <v>53.247472527472524</v>
      </c>
      <c r="U254" s="18" t="str">
        <f t="shared" si="18"/>
        <v>一勝</v>
      </c>
      <c r="V254" s="12" t="s">
        <v>8964</v>
      </c>
      <c r="W254" s="12" t="s">
        <v>9075</v>
      </c>
      <c r="X254" s="12" t="str">
        <f>IF(OR(C254="櫃間牧場",C254="特捜フジ"),"hit",IF(OR(C254="土井牧場",C254="土井ムギムギ牧場",C254="むぎむぎ",C254="むぎ"),"doi",IF(OR(C254="阪神",C254="タイガースファーム"),"han",IF(OR(C254="健康牧場",C254="ＯＫ牧場"),"oke",VLOOKUP(C254,[1]Owner!$A:$B,2,FALSE)))))</f>
        <v>kas</v>
      </c>
    </row>
    <row r="255" spans="1:24" ht="11.15" customHeight="1" x14ac:dyDescent="0.65">
      <c r="A255" s="19" t="str">
        <f t="shared" si="17"/>
        <v>0506特捜02</v>
      </c>
      <c r="B255" s="10" t="s">
        <v>2274</v>
      </c>
      <c r="C255" s="20" t="s">
        <v>1376</v>
      </c>
      <c r="D255" s="11">
        <v>2</v>
      </c>
      <c r="E255" s="20" t="s">
        <v>2441</v>
      </c>
      <c r="F255" s="10" t="s">
        <v>14</v>
      </c>
      <c r="G255" s="10" t="s">
        <v>520</v>
      </c>
      <c r="H255" s="20" t="s">
        <v>759</v>
      </c>
      <c r="I255" s="20" t="s">
        <v>38</v>
      </c>
      <c r="J255" s="20" t="s">
        <v>2442</v>
      </c>
      <c r="K255" s="20" t="s">
        <v>2443</v>
      </c>
      <c r="L255" s="20" t="s">
        <v>824</v>
      </c>
      <c r="M255" s="21">
        <v>100</v>
      </c>
      <c r="N255" s="22">
        <v>8</v>
      </c>
      <c r="O255" s="23">
        <v>3</v>
      </c>
      <c r="P255" s="24">
        <v>4720</v>
      </c>
      <c r="Q255" s="25">
        <f t="shared" ref="Q255:Q260" si="23">IF(M255="","",IF(M255&lt;=0,P255/10,P255/M255))</f>
        <v>47.2</v>
      </c>
      <c r="R255" s="12">
        <v>0</v>
      </c>
      <c r="S255" s="12">
        <v>0</v>
      </c>
      <c r="U255" s="18" t="str">
        <f t="shared" si="18"/>
        <v>二勝</v>
      </c>
      <c r="X255" s="12" t="str">
        <f>IF(OR(C255="櫃間牧場",C255="特捜フジ"),"hit",IF(OR(C255="土井牧場",C255="土井ムギムギ牧場",C255="むぎむぎ",C255="むぎ"),"doi",IF(OR(C255="阪神",C255="タイガースファーム"),"han",IF(OR(C255="健康牧場",C255="ＯＫ牧場"),"oke",VLOOKUP(C255,[1]Owner!$A:$B,2,FALSE)))))</f>
        <v>hit</v>
      </c>
    </row>
    <row r="256" spans="1:24" ht="11.15" customHeight="1" x14ac:dyDescent="0.65">
      <c r="A256" s="19" t="str">
        <f t="shared" si="17"/>
        <v>0405伸吾03</v>
      </c>
      <c r="B256" s="10" t="s">
        <v>1951</v>
      </c>
      <c r="C256" s="20" t="s">
        <v>768</v>
      </c>
      <c r="D256" s="31">
        <v>3</v>
      </c>
      <c r="E256" s="20" t="s">
        <v>2064</v>
      </c>
      <c r="F256" s="10" t="s">
        <v>14</v>
      </c>
      <c r="G256" s="10" t="s">
        <v>520</v>
      </c>
      <c r="H256" s="20" t="s">
        <v>2065</v>
      </c>
      <c r="I256" s="20" t="s">
        <v>26</v>
      </c>
      <c r="J256" s="20" t="s">
        <v>1773</v>
      </c>
      <c r="K256" s="20" t="s">
        <v>2037</v>
      </c>
      <c r="L256" s="20" t="s">
        <v>1774</v>
      </c>
      <c r="M256" s="21">
        <v>30</v>
      </c>
      <c r="N256" s="22">
        <v>4</v>
      </c>
      <c r="O256" s="23">
        <v>2</v>
      </c>
      <c r="P256" s="24">
        <v>4700</v>
      </c>
      <c r="Q256" s="25">
        <f t="shared" si="23"/>
        <v>156.66666666666666</v>
      </c>
      <c r="R256" s="12">
        <v>1</v>
      </c>
      <c r="S256" s="12">
        <v>0</v>
      </c>
      <c r="U256" s="18" t="str">
        <f t="shared" si="18"/>
        <v>重賞</v>
      </c>
      <c r="X256" s="12" t="str">
        <f>IF(OR(C256="櫃間牧場",C256="特捜フジ"),"hit",IF(OR(C256="土井牧場",C256="土井ムギムギ牧場",C256="むぎむぎ",C256="むぎ"),"doi",IF(OR(C256="阪神",C256="タイガースファーム"),"han",IF(OR(C256="健康牧場",C256="ＯＫ牧場"),"oke",VLOOKUP(C256,[1]Owner!$A:$B,2,FALSE)))))</f>
        <v>tsi</v>
      </c>
    </row>
    <row r="257" spans="1:24" ht="11.15" customHeight="1" x14ac:dyDescent="0.65">
      <c r="A257" s="19" t="str">
        <f t="shared" si="17"/>
        <v>0910心平03</v>
      </c>
      <c r="B257" s="10" t="s">
        <v>3418</v>
      </c>
      <c r="C257" s="20" t="s">
        <v>2649</v>
      </c>
      <c r="D257" s="11">
        <v>3</v>
      </c>
      <c r="E257" s="20" t="s">
        <v>3504</v>
      </c>
      <c r="F257" s="10" t="s">
        <v>14</v>
      </c>
      <c r="G257" s="10" t="s">
        <v>520</v>
      </c>
      <c r="H257" s="20" t="s">
        <v>2023</v>
      </c>
      <c r="I257" s="20" t="s">
        <v>1832</v>
      </c>
      <c r="J257" s="20" t="s">
        <v>2403</v>
      </c>
      <c r="K257" s="20" t="s">
        <v>791</v>
      </c>
      <c r="L257" s="20" t="s">
        <v>1913</v>
      </c>
      <c r="M257" s="21">
        <v>180</v>
      </c>
      <c r="N257" s="22">
        <v>7</v>
      </c>
      <c r="O257" s="23">
        <v>2</v>
      </c>
      <c r="P257" s="24">
        <v>4680</v>
      </c>
      <c r="Q257" s="25">
        <f t="shared" si="23"/>
        <v>26</v>
      </c>
      <c r="R257" s="12">
        <v>0</v>
      </c>
      <c r="S257" s="12">
        <v>0</v>
      </c>
      <c r="U257" s="18" t="str">
        <f t="shared" si="18"/>
        <v>二勝</v>
      </c>
      <c r="X257" s="12" t="str">
        <f>IF(OR(C257="櫃間牧場",C257="特捜フジ"),"hit",IF(OR(C257="土井牧場",C257="土井ムギムギ牧場",C257="むぎむぎ",C257="むぎ"),"doi",IF(OR(C257="阪神",C257="タイガースファーム"),"han",IF(OR(C257="健康牧場",C257="ＯＫ牧場"),"oke",VLOOKUP(C257,[1]Owner!$A:$B,2,FALSE)))))</f>
        <v>hsi</v>
      </c>
    </row>
    <row r="258" spans="1:24" ht="11.15" customHeight="1" x14ac:dyDescent="0.65">
      <c r="A258" s="19" t="str">
        <f t="shared" ref="A258:A321" si="24">MID(B258,3,2)&amp;MID(B258,8,2)&amp;MID(C258,1,2)&amp;TEXT(D258,"00")</f>
        <v>2324柏倉06</v>
      </c>
      <c r="B258" s="10" t="s">
        <v>9878</v>
      </c>
      <c r="C258" s="20" t="s">
        <v>9205</v>
      </c>
      <c r="D258" s="11">
        <v>6</v>
      </c>
      <c r="E258" s="20" t="s">
        <v>9763</v>
      </c>
      <c r="F258" s="10" t="s">
        <v>4413</v>
      </c>
      <c r="G258" s="10" t="s">
        <v>4421</v>
      </c>
      <c r="H258" s="20" t="s">
        <v>9886</v>
      </c>
      <c r="I258" s="20" t="s">
        <v>5235</v>
      </c>
      <c r="J258" s="20" t="s">
        <v>6010</v>
      </c>
      <c r="K258" s="20" t="s">
        <v>5446</v>
      </c>
      <c r="L258" s="20" t="s">
        <v>1913</v>
      </c>
      <c r="M258" s="37">
        <v>7</v>
      </c>
      <c r="N258" s="22">
        <v>4</v>
      </c>
      <c r="O258" s="23">
        <v>2</v>
      </c>
      <c r="P258" s="24">
        <v>4669.7</v>
      </c>
      <c r="Q258" s="25">
        <f t="shared" si="23"/>
        <v>667.1</v>
      </c>
      <c r="R258" s="12">
        <v>1</v>
      </c>
      <c r="U258" s="18" t="str">
        <f t="shared" ref="U258:U321" si="25">IF(S258&gt;=1,"G1",IF(R258&gt;=1,"重賞",IF(O258&gt;=2,"二勝",IF(O258=1,"一勝",IF(AND(O258=0,N258&gt;=1),"未勝利","未出走")))))</f>
        <v>重賞</v>
      </c>
      <c r="V258" s="12" t="s">
        <v>10017</v>
      </c>
      <c r="W258" s="36" t="s">
        <v>10224</v>
      </c>
      <c r="X258" s="12" t="str">
        <f>IF(OR(C258="櫃間牧場",C258="特捜フジ"),"hit",IF(OR(C258="土井牧場",C258="土井ムギムギ牧場",C258="むぎむぎ",C258="むぎ"),"doi",IF(OR(C258="阪神",C258="タイガースファーム"),"han",IF(OR(C258="健康牧場",C258="ＯＫ牧場"),"oke",VLOOKUP(C258,[1]Owner!$A:$B,2,FALSE)))))</f>
        <v>kas</v>
      </c>
    </row>
    <row r="259" spans="1:24" ht="11.15" customHeight="1" x14ac:dyDescent="0.65">
      <c r="A259" s="19" t="str">
        <f t="shared" si="24"/>
        <v>2324福石05</v>
      </c>
      <c r="B259" s="10" t="s">
        <v>9878</v>
      </c>
      <c r="C259" s="20" t="s">
        <v>4741</v>
      </c>
      <c r="D259" s="11">
        <v>5</v>
      </c>
      <c r="E259" s="20" t="s">
        <v>9872</v>
      </c>
      <c r="F259" s="10" t="s">
        <v>4407</v>
      </c>
      <c r="G259" s="10" t="s">
        <v>4408</v>
      </c>
      <c r="H259" s="20" t="s">
        <v>7239</v>
      </c>
      <c r="I259" s="20" t="s">
        <v>4547</v>
      </c>
      <c r="J259" s="20" t="s">
        <v>9973</v>
      </c>
      <c r="K259" s="20" t="s">
        <v>9991</v>
      </c>
      <c r="L259" s="20" t="s">
        <v>4416</v>
      </c>
      <c r="M259" s="37">
        <v>8</v>
      </c>
      <c r="N259" s="22">
        <v>6</v>
      </c>
      <c r="O259" s="23">
        <v>2</v>
      </c>
      <c r="P259" s="24">
        <v>4610.8999999999996</v>
      </c>
      <c r="Q259" s="25">
        <f t="shared" si="23"/>
        <v>576.36249999999995</v>
      </c>
      <c r="U259" s="18" t="str">
        <f t="shared" si="25"/>
        <v>二勝</v>
      </c>
      <c r="V259" s="12" t="s">
        <v>10213</v>
      </c>
      <c r="W259" s="36" t="s">
        <v>10225</v>
      </c>
      <c r="X259" s="12" t="str">
        <f>IF(OR(C259="櫃間牧場",C259="特捜フジ"),"hit",IF(OR(C259="土井牧場",C259="土井ムギムギ牧場",C259="むぎむぎ",C259="むぎ"),"doi",IF(OR(C259="阪神",C259="タイガースファーム"),"han",IF(OR(C259="健康牧場",C259="ＯＫ牧場"),"oke",VLOOKUP(C259,[1]Owner!$A:$B,2,FALSE)))))</f>
        <v>fuk</v>
      </c>
    </row>
    <row r="260" spans="1:24" ht="11.15" customHeight="1" x14ac:dyDescent="0.65">
      <c r="A260" s="19" t="str">
        <f t="shared" si="24"/>
        <v>0102杉田04</v>
      </c>
      <c r="B260" s="10" t="s">
        <v>1206</v>
      </c>
      <c r="C260" s="20" t="s">
        <v>1337</v>
      </c>
      <c r="D260" s="31">
        <v>4</v>
      </c>
      <c r="E260" s="20" t="s">
        <v>1342</v>
      </c>
      <c r="F260" s="10" t="s">
        <v>14</v>
      </c>
      <c r="G260" s="10" t="s">
        <v>15</v>
      </c>
      <c r="H260" s="20" t="s">
        <v>842</v>
      </c>
      <c r="I260" s="20" t="s">
        <v>38</v>
      </c>
      <c r="J260" s="20" t="s">
        <v>1343</v>
      </c>
      <c r="K260" s="20" t="s">
        <v>1261</v>
      </c>
      <c r="L260" s="20" t="s">
        <v>82</v>
      </c>
      <c r="N260" s="22">
        <v>3</v>
      </c>
      <c r="O260" s="23">
        <v>2</v>
      </c>
      <c r="P260" s="24">
        <v>4600</v>
      </c>
      <c r="Q260" s="25" t="str">
        <f t="shared" si="23"/>
        <v/>
      </c>
      <c r="R260" s="12">
        <v>1</v>
      </c>
      <c r="S260" s="12">
        <v>0</v>
      </c>
      <c r="U260" s="18" t="str">
        <f t="shared" si="25"/>
        <v>重賞</v>
      </c>
      <c r="X260" s="12" t="str">
        <f>IF(OR(C260="櫃間牧場",C260="特捜フジ"),"hit",IF(OR(C260="土井牧場",C260="土井ムギムギ牧場",C260="むぎむぎ",C260="むぎ"),"doi",IF(OR(C260="阪神",C260="タイガースファーム"),"han",IF(OR(C260="健康牧場",C260="ＯＫ牧場"),"oke",VLOOKUP(C260,[1]Owner!$A:$B,2,FALSE)))))</f>
        <v>sug</v>
      </c>
    </row>
    <row r="261" spans="1:24" ht="11.15" customHeight="1" x14ac:dyDescent="0.65">
      <c r="A261" s="19" t="str">
        <f t="shared" si="24"/>
        <v>2122播磨09</v>
      </c>
      <c r="B261" s="10" t="s">
        <v>8826</v>
      </c>
      <c r="C261" s="20" t="s">
        <v>8311</v>
      </c>
      <c r="D261" s="11">
        <v>9</v>
      </c>
      <c r="E261" s="20" t="s">
        <v>8774</v>
      </c>
      <c r="F261" s="10" t="s">
        <v>4478</v>
      </c>
      <c r="G261" s="10" t="s">
        <v>4408</v>
      </c>
      <c r="H261" s="20" t="s">
        <v>8886</v>
      </c>
      <c r="I261" s="20" t="s">
        <v>2231</v>
      </c>
      <c r="J261" s="20" t="s">
        <v>6000</v>
      </c>
      <c r="K261" s="20" t="s">
        <v>8920</v>
      </c>
      <c r="L261" s="20" t="s">
        <v>1913</v>
      </c>
      <c r="M261" s="32">
        <v>10</v>
      </c>
      <c r="N261" s="22">
        <v>5</v>
      </c>
      <c r="O261" s="23">
        <v>2</v>
      </c>
      <c r="P261" s="24">
        <v>4553.3</v>
      </c>
      <c r="Q261" s="25">
        <v>43.815230769230766</v>
      </c>
      <c r="U261" s="18" t="str">
        <f t="shared" si="25"/>
        <v>二勝</v>
      </c>
      <c r="V261" s="12" t="s">
        <v>9020</v>
      </c>
      <c r="W261" s="12" t="s">
        <v>9135</v>
      </c>
      <c r="X261" s="12" t="str">
        <f>IF(OR(C261="櫃間牧場",C261="特捜フジ"),"hit",IF(OR(C261="土井牧場",C261="土井ムギムギ牧場",C261="むぎむぎ",C261="むぎ"),"doi",IF(OR(C261="阪神",C261="タイガースファーム"),"han",IF(OR(C261="健康牧場",C261="ＯＫ牧場"),"oke",VLOOKUP(C261,[1]Owner!$A:$B,2,FALSE)))))</f>
        <v>har</v>
      </c>
    </row>
    <row r="262" spans="1:24" ht="11.15" customHeight="1" x14ac:dyDescent="0.65">
      <c r="A262" s="19" t="str">
        <f t="shared" si="24"/>
        <v>2021永之07</v>
      </c>
      <c r="B262" s="10" t="s">
        <v>8314</v>
      </c>
      <c r="C262" s="20" t="s">
        <v>8312</v>
      </c>
      <c r="D262" s="11">
        <v>7</v>
      </c>
      <c r="E262" s="20" t="s">
        <v>8274</v>
      </c>
      <c r="F262" s="10" t="s">
        <v>4478</v>
      </c>
      <c r="G262" s="10" t="s">
        <v>33</v>
      </c>
      <c r="H262" s="20" t="s">
        <v>1715</v>
      </c>
      <c r="I262" s="20" t="s">
        <v>1755</v>
      </c>
      <c r="J262" s="20" t="s">
        <v>7265</v>
      </c>
      <c r="K262" s="20" t="s">
        <v>8426</v>
      </c>
      <c r="L262" s="20" t="s">
        <v>1913</v>
      </c>
      <c r="M262" s="32">
        <v>7</v>
      </c>
      <c r="N262" s="22">
        <v>4</v>
      </c>
      <c r="O262" s="23">
        <v>2</v>
      </c>
      <c r="P262" s="24">
        <v>4545.5</v>
      </c>
      <c r="Q262" s="25">
        <v>70.827472527472537</v>
      </c>
      <c r="R262" s="12">
        <v>1</v>
      </c>
      <c r="S262" s="12">
        <v>0</v>
      </c>
      <c r="T262" s="12">
        <v>0</v>
      </c>
      <c r="U262" s="18" t="str">
        <f t="shared" si="25"/>
        <v>重賞</v>
      </c>
      <c r="V262" s="12" t="s">
        <v>8664</v>
      </c>
      <c r="W262" s="12" t="s">
        <v>8559</v>
      </c>
      <c r="X262" s="12" t="str">
        <f>IF(OR(C262="櫃間牧場",C262="特捜フジ"),"hit",IF(OR(C262="土井牧場",C262="土井ムギムギ牧場",C262="むぎむぎ",C262="むぎ"),"doi",IF(OR(C262="阪神",C262="タイガースファーム"),"han",IF(OR(C262="健康牧場",C262="ＯＫ牧場"),"oke",VLOOKUP(C262,[1]Owner!$A:$B,2,FALSE)))))</f>
        <v>yhi</v>
      </c>
    </row>
    <row r="263" spans="1:24" ht="11.15" customHeight="1" x14ac:dyDescent="0.65">
      <c r="A263" s="19" t="str">
        <f t="shared" si="24"/>
        <v>1920健康03</v>
      </c>
      <c r="B263" s="10" t="s">
        <v>7651</v>
      </c>
      <c r="C263" s="20" t="s">
        <v>7653</v>
      </c>
      <c r="D263" s="11">
        <v>3</v>
      </c>
      <c r="E263" s="20" t="s">
        <v>7671</v>
      </c>
      <c r="F263" s="10" t="s">
        <v>4766</v>
      </c>
      <c r="G263" s="10" t="s">
        <v>4767</v>
      </c>
      <c r="H263" s="20" t="s">
        <v>7816</v>
      </c>
      <c r="I263" s="20" t="s">
        <v>2231</v>
      </c>
      <c r="J263" s="20" t="s">
        <v>6736</v>
      </c>
      <c r="K263" s="20" t="s">
        <v>4810</v>
      </c>
      <c r="L263" s="20" t="s">
        <v>1913</v>
      </c>
      <c r="M263" s="32">
        <v>5</v>
      </c>
      <c r="N263" s="22">
        <v>3</v>
      </c>
      <c r="O263" s="23">
        <v>2</v>
      </c>
      <c r="P263" s="24">
        <v>4540.6000000000004</v>
      </c>
      <c r="Q263" s="25">
        <v>78.813230769230771</v>
      </c>
      <c r="R263" s="12">
        <v>1</v>
      </c>
      <c r="S263" s="12">
        <v>0</v>
      </c>
      <c r="T263" s="12">
        <v>0</v>
      </c>
      <c r="U263" s="18" t="str">
        <f t="shared" si="25"/>
        <v>重賞</v>
      </c>
      <c r="V263" s="12" t="s">
        <v>7948</v>
      </c>
      <c r="W263" s="12" t="s">
        <v>8049</v>
      </c>
      <c r="X263" s="12" t="str">
        <f>IF(OR(C263="櫃間牧場",C263="特捜フジ"),"hit",IF(OR(C263="土井牧場",C263="土井ムギムギ牧場",C263="むぎむぎ",C263="むぎ"),"doi",IF(OR(C263="阪神",C263="タイガースファーム"),"han",IF(OR(C263="健康牧場",C263="ＯＫ牧場"),"oke",VLOOKUP(C263,[1]Owner!$A:$B,2,FALSE)))))</f>
        <v>oke</v>
      </c>
    </row>
    <row r="264" spans="1:24" ht="11.15" customHeight="1" x14ac:dyDescent="0.65">
      <c r="A264" s="19" t="str">
        <f t="shared" si="24"/>
        <v>1617福石01</v>
      </c>
      <c r="B264" s="10" t="s">
        <v>5840</v>
      </c>
      <c r="C264" s="20" t="s">
        <v>4757</v>
      </c>
      <c r="D264" s="11">
        <v>1</v>
      </c>
      <c r="E264" s="20" t="s">
        <v>5916</v>
      </c>
      <c r="F264" s="10" t="s">
        <v>5848</v>
      </c>
      <c r="G264" s="10" t="s">
        <v>5996</v>
      </c>
      <c r="H264" s="20" t="s">
        <v>6008</v>
      </c>
      <c r="I264" s="20" t="s">
        <v>2231</v>
      </c>
      <c r="J264" s="20" t="s">
        <v>6074</v>
      </c>
      <c r="K264" s="20" t="s">
        <v>6140</v>
      </c>
      <c r="L264" s="20" t="s">
        <v>1913</v>
      </c>
      <c r="M264" s="21">
        <v>160</v>
      </c>
      <c r="N264" s="22">
        <v>5</v>
      </c>
      <c r="O264" s="23">
        <v>2</v>
      </c>
      <c r="P264" s="24">
        <v>4529.1000000000004</v>
      </c>
      <c r="Q264" s="25">
        <f>IF(M264="","",IF(M264&lt;=0,P264/10,P264/M264))</f>
        <v>28.306875000000002</v>
      </c>
      <c r="R264" s="12">
        <v>0</v>
      </c>
      <c r="S264" s="12">
        <v>0</v>
      </c>
      <c r="U264" s="18" t="str">
        <f t="shared" si="25"/>
        <v>二勝</v>
      </c>
      <c r="X264" s="12" t="str">
        <f>IF(OR(C264="櫃間牧場",C264="特捜フジ"),"hit",IF(OR(C264="土井牧場",C264="土井ムギムギ牧場",C264="むぎむぎ",C264="むぎ"),"doi",IF(OR(C264="阪神",C264="タイガースファーム"),"han",IF(OR(C264="健康牧場",C264="ＯＫ牧場"),"oke",VLOOKUP(C264,[1]Owner!$A:$B,2,FALSE)))))</f>
        <v>fuk</v>
      </c>
    </row>
    <row r="265" spans="1:24" ht="11.15" customHeight="1" x14ac:dyDescent="0.65">
      <c r="A265" s="19" t="str">
        <f t="shared" si="24"/>
        <v>2021福石06</v>
      </c>
      <c r="B265" s="10" t="s">
        <v>8314</v>
      </c>
      <c r="C265" s="20" t="s">
        <v>8313</v>
      </c>
      <c r="D265" s="11">
        <v>6</v>
      </c>
      <c r="E265" s="20" t="s">
        <v>8283</v>
      </c>
      <c r="F265" s="10" t="s">
        <v>4478</v>
      </c>
      <c r="G265" s="10" t="s">
        <v>15</v>
      </c>
      <c r="H265" s="20" t="s">
        <v>8416</v>
      </c>
      <c r="I265" s="20" t="s">
        <v>5235</v>
      </c>
      <c r="J265" s="20" t="s">
        <v>8435</v>
      </c>
      <c r="K265" s="20" t="s">
        <v>791</v>
      </c>
      <c r="L265" s="20" t="s">
        <v>1913</v>
      </c>
      <c r="M265" s="32">
        <v>8</v>
      </c>
      <c r="N265" s="22">
        <v>7</v>
      </c>
      <c r="O265" s="23">
        <v>3</v>
      </c>
      <c r="P265" s="24">
        <v>4502</v>
      </c>
      <c r="Q265" s="25">
        <v>36.910576923076924</v>
      </c>
      <c r="R265" s="12">
        <v>0</v>
      </c>
      <c r="S265" s="12">
        <v>0</v>
      </c>
      <c r="T265" s="12">
        <v>0</v>
      </c>
      <c r="U265" s="18" t="str">
        <f t="shared" si="25"/>
        <v>二勝</v>
      </c>
      <c r="V265" s="12" t="s">
        <v>8670</v>
      </c>
      <c r="W265" s="12" t="s">
        <v>8568</v>
      </c>
      <c r="X265" s="12" t="str">
        <f>IF(OR(C265="櫃間牧場",C265="特捜フジ"),"hit",IF(OR(C265="土井牧場",C265="土井ムギムギ牧場",C265="むぎむぎ",C265="むぎ"),"doi",IF(OR(C265="阪神",C265="タイガースファーム"),"han",IF(OR(C265="健康牧場",C265="ＯＫ牧場"),"oke",VLOOKUP(C265,[1]Owner!$A:$B,2,FALSE)))))</f>
        <v>fuk</v>
      </c>
    </row>
    <row r="266" spans="1:24" ht="11.15" customHeight="1" x14ac:dyDescent="0.65">
      <c r="A266" s="19" t="str">
        <f t="shared" si="24"/>
        <v>0708務牧05</v>
      </c>
      <c r="B266" s="10" t="s">
        <v>2844</v>
      </c>
      <c r="C266" s="20" t="s">
        <v>2927</v>
      </c>
      <c r="D266" s="11">
        <v>5</v>
      </c>
      <c r="E266" s="20" t="s">
        <v>2937</v>
      </c>
      <c r="F266" s="10" t="s">
        <v>14</v>
      </c>
      <c r="G266" s="10" t="s">
        <v>520</v>
      </c>
      <c r="H266" s="20" t="s">
        <v>948</v>
      </c>
      <c r="I266" s="20" t="s">
        <v>1832</v>
      </c>
      <c r="J266" s="20" t="s">
        <v>2938</v>
      </c>
      <c r="K266" s="20" t="s">
        <v>1748</v>
      </c>
      <c r="L266" s="20" t="s">
        <v>515</v>
      </c>
      <c r="M266" s="21">
        <v>170</v>
      </c>
      <c r="N266" s="22">
        <v>7</v>
      </c>
      <c r="O266" s="23">
        <v>2</v>
      </c>
      <c r="P266" s="24">
        <v>4500</v>
      </c>
      <c r="Q266" s="25">
        <f>IF(M266="","",IF(M266&lt;=0,P266/10,P266/M266))</f>
        <v>26.470588235294116</v>
      </c>
      <c r="R266" s="12">
        <v>0</v>
      </c>
      <c r="S266" s="12">
        <v>0</v>
      </c>
      <c r="U266" s="18" t="str">
        <f t="shared" si="25"/>
        <v>二勝</v>
      </c>
      <c r="X266" s="12" t="str">
        <f>IF(OR(C266="櫃間牧場",C266="特捜フジ"),"hit",IF(OR(C266="土井牧場",C266="土井ムギムギ牧場",C266="むぎむぎ",C266="むぎ"),"doi",IF(OR(C266="阪神",C266="タイガースファーム"),"han",IF(OR(C266="健康牧場",C266="ＯＫ牧場"),"oke",VLOOKUP(C266,[1]Owner!$A:$B,2,FALSE)))))</f>
        <v>ytu</v>
      </c>
    </row>
    <row r="267" spans="1:24" ht="11.15" customHeight="1" x14ac:dyDescent="0.65">
      <c r="A267" s="19" t="str">
        <f t="shared" si="24"/>
        <v>2324福石04</v>
      </c>
      <c r="B267" s="10" t="s">
        <v>9878</v>
      </c>
      <c r="C267" s="20" t="s">
        <v>4741</v>
      </c>
      <c r="D267" s="11">
        <v>4</v>
      </c>
      <c r="E267" s="20" t="s">
        <v>9871</v>
      </c>
      <c r="F267" s="10" t="s">
        <v>4407</v>
      </c>
      <c r="G267" s="10" t="s">
        <v>4408</v>
      </c>
      <c r="H267" s="20" t="s">
        <v>4512</v>
      </c>
      <c r="I267" s="20" t="s">
        <v>4547</v>
      </c>
      <c r="J267" s="20" t="s">
        <v>9972</v>
      </c>
      <c r="K267" s="20" t="s">
        <v>9990</v>
      </c>
      <c r="L267" s="20" t="s">
        <v>4432</v>
      </c>
      <c r="M267" s="37">
        <v>6</v>
      </c>
      <c r="N267" s="22">
        <v>7</v>
      </c>
      <c r="O267" s="23">
        <v>2</v>
      </c>
      <c r="P267" s="24">
        <v>4496.8999999999996</v>
      </c>
      <c r="Q267" s="25">
        <f>IF(M267="","",IF(M267&lt;=0,P267/10,P267/M267))</f>
        <v>749.48333333333323</v>
      </c>
      <c r="U267" s="18" t="str">
        <f t="shared" si="25"/>
        <v>二勝</v>
      </c>
      <c r="V267" s="12" t="s">
        <v>10212</v>
      </c>
      <c r="W267" s="36" t="s">
        <v>10226</v>
      </c>
      <c r="X267" s="12" t="str">
        <f>IF(OR(C267="櫃間牧場",C267="特捜フジ"),"hit",IF(OR(C267="土井牧場",C267="土井ムギムギ牧場",C267="むぎむぎ",C267="むぎ"),"doi",IF(OR(C267="阪神",C267="タイガースファーム"),"han",IF(OR(C267="健康牧場",C267="ＯＫ牧場"),"oke",VLOOKUP(C267,[1]Owner!$A:$B,2,FALSE)))))</f>
        <v>fuk</v>
      </c>
    </row>
    <row r="268" spans="1:24" ht="11.15" customHeight="1" x14ac:dyDescent="0.65">
      <c r="A268" s="19" t="str">
        <f t="shared" si="24"/>
        <v>1920播磨01</v>
      </c>
      <c r="B268" s="10" t="s">
        <v>7651</v>
      </c>
      <c r="C268" s="20" t="s">
        <v>4397</v>
      </c>
      <c r="D268" s="11">
        <v>1</v>
      </c>
      <c r="E268" s="20" t="s">
        <v>7729</v>
      </c>
      <c r="F268" s="10" t="s">
        <v>4766</v>
      </c>
      <c r="G268" s="10" t="s">
        <v>5335</v>
      </c>
      <c r="H268" s="20" t="s">
        <v>7800</v>
      </c>
      <c r="I268" s="20" t="s">
        <v>2231</v>
      </c>
      <c r="J268" s="20" t="s">
        <v>7877</v>
      </c>
      <c r="K268" s="20" t="s">
        <v>7812</v>
      </c>
      <c r="L268" s="20" t="s">
        <v>1913</v>
      </c>
      <c r="M268" s="32">
        <v>8</v>
      </c>
      <c r="N268" s="22">
        <v>5</v>
      </c>
      <c r="O268" s="23">
        <v>1</v>
      </c>
      <c r="P268" s="24">
        <v>4473.8</v>
      </c>
      <c r="Q268" s="25">
        <v>26.435384615384617</v>
      </c>
      <c r="R268" s="12">
        <v>0</v>
      </c>
      <c r="S268" s="12">
        <v>0</v>
      </c>
      <c r="T268" s="12">
        <v>0</v>
      </c>
      <c r="U268" s="18" t="str">
        <f t="shared" si="25"/>
        <v>一勝</v>
      </c>
      <c r="V268" s="12" t="s">
        <v>7976</v>
      </c>
      <c r="W268" s="12" t="s">
        <v>8107</v>
      </c>
      <c r="X268" s="12" t="str">
        <f>IF(OR(C268="櫃間牧場",C268="特捜フジ"),"hit",IF(OR(C268="土井牧場",C268="土井ムギムギ牧場",C268="むぎむぎ",C268="むぎ"),"doi",IF(OR(C268="阪神",C268="タイガースファーム"),"han",IF(OR(C268="健康牧場",C268="ＯＫ牧場"),"oke",VLOOKUP(C268,[1]Owner!$A:$B,2,FALSE)))))</f>
        <v>har</v>
      </c>
    </row>
    <row r="269" spans="1:24" ht="11.15" customHeight="1" x14ac:dyDescent="0.65">
      <c r="A269" s="19" t="str">
        <f t="shared" si="24"/>
        <v>1314西原09</v>
      </c>
      <c r="B269" s="10" t="s">
        <v>5133</v>
      </c>
      <c r="C269" s="20" t="s">
        <v>4989</v>
      </c>
      <c r="D269" s="11">
        <v>9</v>
      </c>
      <c r="E269" s="20" t="s">
        <v>5010</v>
      </c>
      <c r="F269" s="10" t="s">
        <v>4766</v>
      </c>
      <c r="G269" s="10" t="s">
        <v>4767</v>
      </c>
      <c r="H269" s="20" t="s">
        <v>5011</v>
      </c>
      <c r="I269" s="20" t="s">
        <v>3280</v>
      </c>
      <c r="J269" s="20" t="s">
        <v>5012</v>
      </c>
      <c r="K269" s="20" t="s">
        <v>4907</v>
      </c>
      <c r="L269" s="20" t="s">
        <v>4770</v>
      </c>
      <c r="M269" s="21">
        <v>70</v>
      </c>
      <c r="N269" s="22">
        <v>8</v>
      </c>
      <c r="O269" s="23">
        <v>2</v>
      </c>
      <c r="P269" s="24">
        <v>4467.3</v>
      </c>
      <c r="Q269" s="25">
        <f t="shared" ref="Q269:Q281" si="26">IF(M269="","",IF(M269&lt;=0,P269/10,P269/M269))</f>
        <v>63.818571428571431</v>
      </c>
      <c r="R269" s="12">
        <v>0</v>
      </c>
      <c r="S269" s="12">
        <v>0</v>
      </c>
      <c r="U269" s="18" t="str">
        <f t="shared" si="25"/>
        <v>二勝</v>
      </c>
      <c r="X269" s="12" t="str">
        <f>IF(OR(C269="櫃間牧場",C269="特捜フジ"),"hit",IF(OR(C269="土井牧場",C269="土井ムギムギ牧場",C269="むぎむぎ",C269="むぎ"),"doi",IF(OR(C269="阪神",C269="タイガースファーム"),"han",IF(OR(C269="健康牧場",C269="ＯＫ牧場"),"oke",VLOOKUP(C269,[1]Owner!$A:$B,2,FALSE)))))</f>
        <v>nis</v>
      </c>
    </row>
    <row r="270" spans="1:24" ht="11.15" customHeight="1" x14ac:dyDescent="0.65">
      <c r="A270" s="19" t="str">
        <f t="shared" si="24"/>
        <v>2324小金01</v>
      </c>
      <c r="B270" s="10" t="s">
        <v>9878</v>
      </c>
      <c r="C270" s="20" t="s">
        <v>9237</v>
      </c>
      <c r="D270" s="11">
        <v>1</v>
      </c>
      <c r="E270" s="20" t="s">
        <v>9788</v>
      </c>
      <c r="F270" s="10" t="s">
        <v>4407</v>
      </c>
      <c r="G270" s="10" t="s">
        <v>4421</v>
      </c>
      <c r="H270" s="20" t="s">
        <v>9893</v>
      </c>
      <c r="I270" s="20" t="s">
        <v>8317</v>
      </c>
      <c r="J270" s="20" t="s">
        <v>6061</v>
      </c>
      <c r="K270" s="20" t="s">
        <v>3023</v>
      </c>
      <c r="L270" s="20" t="s">
        <v>1913</v>
      </c>
      <c r="M270" s="37">
        <v>10</v>
      </c>
      <c r="N270" s="22">
        <v>5</v>
      </c>
      <c r="O270" s="23">
        <v>3</v>
      </c>
      <c r="P270" s="24">
        <v>4462</v>
      </c>
      <c r="Q270" s="25">
        <f t="shared" si="26"/>
        <v>446.2</v>
      </c>
      <c r="U270" s="18" t="str">
        <f t="shared" si="25"/>
        <v>二勝</v>
      </c>
      <c r="W270" s="36" t="s">
        <v>10227</v>
      </c>
      <c r="X270" s="12" t="str">
        <f>IF(OR(C270="櫃間牧場",C270="特捜フジ"),"hit",IF(OR(C270="土井牧場",C270="土井ムギムギ牧場",C270="むぎむぎ",C270="むぎ"),"doi",IF(OR(C270="阪神",C270="タイガースファーム"),"han",IF(OR(C270="健康牧場",C270="ＯＫ牧場"),"oke",VLOOKUP(C270,[1]Owner!$A:$B,2,FALSE)))))</f>
        <v>kog</v>
      </c>
    </row>
    <row r="271" spans="1:24" ht="11.15" customHeight="1" x14ac:dyDescent="0.65">
      <c r="A271" s="19" t="str">
        <f t="shared" si="24"/>
        <v>0001健太01</v>
      </c>
      <c r="B271" s="10" t="s">
        <v>963</v>
      </c>
      <c r="C271" s="20" t="s">
        <v>156</v>
      </c>
      <c r="D271" s="31">
        <v>1</v>
      </c>
      <c r="E271" s="20" t="s">
        <v>1015</v>
      </c>
      <c r="F271" s="10" t="s">
        <v>14</v>
      </c>
      <c r="G271" s="10" t="s">
        <v>15</v>
      </c>
      <c r="H271" s="20" t="s">
        <v>921</v>
      </c>
      <c r="I271" s="20" t="s">
        <v>38</v>
      </c>
      <c r="J271" s="20" t="s">
        <v>1016</v>
      </c>
      <c r="N271" s="22">
        <v>4</v>
      </c>
      <c r="O271" s="23">
        <v>2</v>
      </c>
      <c r="P271" s="24">
        <v>4450</v>
      </c>
      <c r="Q271" s="25" t="str">
        <f t="shared" si="26"/>
        <v/>
      </c>
      <c r="R271" s="12">
        <v>0</v>
      </c>
      <c r="S271" s="12">
        <v>0</v>
      </c>
      <c r="U271" s="18" t="str">
        <f t="shared" si="25"/>
        <v>二勝</v>
      </c>
      <c r="X271" s="12" t="str">
        <f>IF(OR(C271="櫃間牧場",C271="特捜フジ"),"hit",IF(OR(C271="土井牧場",C271="土井ムギムギ牧場",C271="むぎむぎ",C271="むぎ"),"doi",IF(OR(C271="阪神",C271="タイガースファーム"),"han",IF(OR(C271="健康牧場",C271="ＯＫ牧場"),"oke",VLOOKUP(C271,[1]Owner!$A:$B,2,FALSE)))))</f>
        <v>tke</v>
      </c>
    </row>
    <row r="272" spans="1:24" ht="11.15" customHeight="1" x14ac:dyDescent="0.65">
      <c r="A272" s="19" t="str">
        <f t="shared" si="24"/>
        <v>1516阪神01</v>
      </c>
      <c r="B272" s="10" t="s">
        <v>5510</v>
      </c>
      <c r="C272" s="20" t="s">
        <v>4137</v>
      </c>
      <c r="D272" s="11">
        <v>1</v>
      </c>
      <c r="E272" s="20" t="s">
        <v>5565</v>
      </c>
      <c r="F272" s="10" t="s">
        <v>3905</v>
      </c>
      <c r="G272" s="10" t="s">
        <v>3911</v>
      </c>
      <c r="H272" s="20" t="s">
        <v>4121</v>
      </c>
      <c r="I272" s="20" t="s">
        <v>2231</v>
      </c>
      <c r="J272" s="20" t="s">
        <v>5056</v>
      </c>
      <c r="K272" s="20" t="s">
        <v>4020</v>
      </c>
      <c r="L272" s="20" t="s">
        <v>1913</v>
      </c>
      <c r="M272" s="21">
        <v>200</v>
      </c>
      <c r="N272" s="22">
        <v>5</v>
      </c>
      <c r="O272" s="23">
        <v>2</v>
      </c>
      <c r="P272" s="24">
        <v>4442.7</v>
      </c>
      <c r="Q272" s="25">
        <f t="shared" si="26"/>
        <v>22.2135</v>
      </c>
      <c r="R272" s="12">
        <v>0</v>
      </c>
      <c r="S272" s="12">
        <v>0</v>
      </c>
      <c r="U272" s="18" t="str">
        <f t="shared" si="25"/>
        <v>二勝</v>
      </c>
      <c r="X272" s="12" t="str">
        <f>IF(OR(C272="櫃間牧場",C272="特捜フジ"),"hit",IF(OR(C272="土井牧場",C272="土井ムギムギ牧場",C272="むぎむぎ",C272="むぎ"),"doi",IF(OR(C272="阪神",C272="タイガースファーム"),"han",IF(OR(C272="健康牧場",C272="ＯＫ牧場"),"oke",VLOOKUP(C272,[1]Owner!$A:$B,2,FALSE)))))</f>
        <v>han</v>
      </c>
    </row>
    <row r="273" spans="1:24" ht="11.15" customHeight="1" x14ac:dyDescent="0.65">
      <c r="A273" s="19" t="str">
        <f t="shared" si="24"/>
        <v>0304健太04</v>
      </c>
      <c r="B273" s="10" t="s">
        <v>1713</v>
      </c>
      <c r="C273" s="20" t="s">
        <v>156</v>
      </c>
      <c r="D273" s="31">
        <v>4</v>
      </c>
      <c r="E273" s="20" t="s">
        <v>1757</v>
      </c>
      <c r="F273" s="10" t="s">
        <v>14</v>
      </c>
      <c r="G273" s="10" t="s">
        <v>15</v>
      </c>
      <c r="H273" s="20" t="s">
        <v>1540</v>
      </c>
      <c r="I273" s="20" t="s">
        <v>38</v>
      </c>
      <c r="J273" s="20" t="s">
        <v>1300</v>
      </c>
      <c r="M273" s="21">
        <v>0</v>
      </c>
      <c r="N273" s="22">
        <v>4</v>
      </c>
      <c r="O273" s="23">
        <v>2</v>
      </c>
      <c r="P273" s="24">
        <v>4440</v>
      </c>
      <c r="Q273" s="25">
        <f t="shared" si="26"/>
        <v>444</v>
      </c>
      <c r="R273" s="12">
        <v>1</v>
      </c>
      <c r="S273" s="12">
        <v>0</v>
      </c>
      <c r="U273" s="18" t="str">
        <f t="shared" si="25"/>
        <v>重賞</v>
      </c>
      <c r="X273" s="12" t="str">
        <f>IF(OR(C273="櫃間牧場",C273="特捜フジ"),"hit",IF(OR(C273="土井牧場",C273="土井ムギムギ牧場",C273="むぎむぎ",C273="むぎ"),"doi",IF(OR(C273="阪神",C273="タイガースファーム"),"han",IF(OR(C273="健康牧場",C273="ＯＫ牧場"),"oke",VLOOKUP(C273,[1]Owner!$A:$B,2,FALSE)))))</f>
        <v>tke</v>
      </c>
    </row>
    <row r="274" spans="1:24" ht="11.15" customHeight="1" x14ac:dyDescent="0.65">
      <c r="A274" s="19" t="str">
        <f t="shared" si="24"/>
        <v>0102播磨01</v>
      </c>
      <c r="B274" s="10" t="s">
        <v>1206</v>
      </c>
      <c r="C274" s="20" t="s">
        <v>626</v>
      </c>
      <c r="D274" s="31">
        <v>1</v>
      </c>
      <c r="E274" s="20" t="s">
        <v>1417</v>
      </c>
      <c r="F274" s="10" t="s">
        <v>14</v>
      </c>
      <c r="G274" s="10" t="s">
        <v>15</v>
      </c>
      <c r="H274" s="20" t="s">
        <v>839</v>
      </c>
      <c r="I274" s="20" t="s">
        <v>38</v>
      </c>
      <c r="J274" s="20" t="s">
        <v>1418</v>
      </c>
      <c r="K274" s="20" t="s">
        <v>1419</v>
      </c>
      <c r="L274" s="20" t="s">
        <v>1420</v>
      </c>
      <c r="N274" s="22">
        <v>4</v>
      </c>
      <c r="O274" s="23">
        <v>3</v>
      </c>
      <c r="P274" s="24">
        <v>4400</v>
      </c>
      <c r="Q274" s="25" t="str">
        <f t="shared" si="26"/>
        <v/>
      </c>
      <c r="R274" s="12">
        <v>1</v>
      </c>
      <c r="S274" s="12">
        <v>0</v>
      </c>
      <c r="U274" s="18" t="str">
        <f t="shared" si="25"/>
        <v>重賞</v>
      </c>
      <c r="X274" s="12" t="str">
        <f>IF(OR(C274="櫃間牧場",C274="特捜フジ"),"hit",IF(OR(C274="土井牧場",C274="土井ムギムギ牧場",C274="むぎむぎ",C274="むぎ"),"doi",IF(OR(C274="阪神",C274="タイガースファーム"),"han",IF(OR(C274="健康牧場",C274="ＯＫ牧場"),"oke",VLOOKUP(C274,[1]Owner!$A:$B,2,FALSE)))))</f>
        <v>har</v>
      </c>
    </row>
    <row r="275" spans="1:24" ht="11.15" customHeight="1" x14ac:dyDescent="0.65">
      <c r="A275" s="19" t="str">
        <f t="shared" si="24"/>
        <v>0102健太01</v>
      </c>
      <c r="B275" s="10" t="s">
        <v>1206</v>
      </c>
      <c r="C275" s="20" t="s">
        <v>156</v>
      </c>
      <c r="D275" s="31">
        <v>1</v>
      </c>
      <c r="E275" s="20" t="s">
        <v>1276</v>
      </c>
      <c r="F275" s="10" t="s">
        <v>14</v>
      </c>
      <c r="G275" s="10" t="s">
        <v>33</v>
      </c>
      <c r="H275" s="20" t="s">
        <v>1255</v>
      </c>
      <c r="I275" s="20" t="s">
        <v>38</v>
      </c>
      <c r="J275" s="20" t="s">
        <v>1277</v>
      </c>
      <c r="K275" s="20" t="s">
        <v>1278</v>
      </c>
      <c r="L275" s="20" t="s">
        <v>1279</v>
      </c>
      <c r="N275" s="22">
        <v>10</v>
      </c>
      <c r="O275" s="23">
        <v>3</v>
      </c>
      <c r="P275" s="24">
        <v>4390</v>
      </c>
      <c r="Q275" s="25" t="str">
        <f t="shared" si="26"/>
        <v/>
      </c>
      <c r="R275" s="12">
        <v>0</v>
      </c>
      <c r="S275" s="12">
        <v>0</v>
      </c>
      <c r="U275" s="18" t="str">
        <f t="shared" si="25"/>
        <v>二勝</v>
      </c>
      <c r="X275" s="12" t="str">
        <f>IF(OR(C275="櫃間牧場",C275="特捜フジ"),"hit",IF(OR(C275="土井牧場",C275="土井ムギムギ牧場",C275="むぎむぎ",C275="むぎ"),"doi",IF(OR(C275="阪神",C275="タイガースファーム"),"han",IF(OR(C275="健康牧場",C275="ＯＫ牧場"),"oke",VLOOKUP(C275,[1]Owner!$A:$B,2,FALSE)))))</f>
        <v>tke</v>
      </c>
    </row>
    <row r="276" spans="1:24" ht="11.15" customHeight="1" x14ac:dyDescent="0.65">
      <c r="A276" s="19" t="str">
        <f t="shared" si="24"/>
        <v>1314福石09</v>
      </c>
      <c r="B276" s="10" t="s">
        <v>5133</v>
      </c>
      <c r="C276" s="20" t="s">
        <v>4884</v>
      </c>
      <c r="D276" s="11">
        <v>9</v>
      </c>
      <c r="E276" s="20" t="s">
        <v>4904</v>
      </c>
      <c r="F276" s="10" t="s">
        <v>4766</v>
      </c>
      <c r="G276" s="10" t="s">
        <v>4767</v>
      </c>
      <c r="H276" s="20" t="s">
        <v>4905</v>
      </c>
      <c r="I276" s="20" t="s">
        <v>4423</v>
      </c>
      <c r="J276" s="20" t="s">
        <v>4906</v>
      </c>
      <c r="K276" s="20" t="s">
        <v>4907</v>
      </c>
      <c r="L276" s="20" t="s">
        <v>4770</v>
      </c>
      <c r="M276" s="21">
        <v>20</v>
      </c>
      <c r="N276" s="22">
        <v>12</v>
      </c>
      <c r="O276" s="23">
        <v>2</v>
      </c>
      <c r="P276" s="24">
        <v>4375</v>
      </c>
      <c r="Q276" s="25">
        <f t="shared" si="26"/>
        <v>218.75</v>
      </c>
      <c r="R276" s="12">
        <v>0</v>
      </c>
      <c r="S276" s="12">
        <v>0</v>
      </c>
      <c r="U276" s="18" t="str">
        <f t="shared" si="25"/>
        <v>二勝</v>
      </c>
      <c r="X276" s="12" t="str">
        <f>IF(OR(C276="櫃間牧場",C276="特捜フジ"),"hit",IF(OR(C276="土井牧場",C276="土井ムギムギ牧場",C276="むぎむぎ",C276="むぎ"),"doi",IF(OR(C276="阪神",C276="タイガースファーム"),"han",IF(OR(C276="健康牧場",C276="ＯＫ牧場"),"oke",VLOOKUP(C276,[1]Owner!$A:$B,2,FALSE)))))</f>
        <v>fuk</v>
      </c>
    </row>
    <row r="277" spans="1:24" ht="11.15" customHeight="1" x14ac:dyDescent="0.65">
      <c r="A277" s="19" t="str">
        <f t="shared" si="24"/>
        <v>0910藤田02</v>
      </c>
      <c r="B277" s="10" t="s">
        <v>3418</v>
      </c>
      <c r="C277" s="20" t="s">
        <v>3353</v>
      </c>
      <c r="D277" s="11">
        <v>2</v>
      </c>
      <c r="E277" s="20" t="s">
        <v>3571</v>
      </c>
      <c r="F277" s="10" t="s">
        <v>14</v>
      </c>
      <c r="G277" s="10" t="s">
        <v>520</v>
      </c>
      <c r="H277" s="20" t="s">
        <v>948</v>
      </c>
      <c r="I277" s="20" t="s">
        <v>2280</v>
      </c>
      <c r="J277" s="20" t="s">
        <v>3572</v>
      </c>
      <c r="K277" s="20" t="s">
        <v>1893</v>
      </c>
      <c r="L277" s="20" t="s">
        <v>1893</v>
      </c>
      <c r="M277" s="21">
        <v>70</v>
      </c>
      <c r="N277" s="22">
        <v>3</v>
      </c>
      <c r="O277" s="23">
        <v>2</v>
      </c>
      <c r="P277" s="24">
        <v>4300</v>
      </c>
      <c r="Q277" s="25">
        <f t="shared" si="26"/>
        <v>61.428571428571431</v>
      </c>
      <c r="R277" s="12">
        <v>1</v>
      </c>
      <c r="S277" s="12">
        <v>0</v>
      </c>
      <c r="U277" s="18" t="str">
        <f t="shared" si="25"/>
        <v>重賞</v>
      </c>
      <c r="X277" s="12" t="str">
        <f>IF(OR(C277="櫃間牧場",C277="特捜フジ"),"hit",IF(OR(C277="土井牧場",C277="土井ムギムギ牧場",C277="むぎむぎ",C277="むぎ"),"doi",IF(OR(C277="阪神",C277="タイガースファーム"),"han",IF(OR(C277="健康牧場",C277="ＯＫ牧場"),"oke",VLOOKUP(C277,[1]Owner!$A:$B,2,FALSE)))))</f>
        <v>fut</v>
      </c>
    </row>
    <row r="278" spans="1:24" ht="11.15" customHeight="1" x14ac:dyDescent="0.65">
      <c r="A278" s="19" t="str">
        <f t="shared" si="24"/>
        <v>9900心平02</v>
      </c>
      <c r="B278" s="10" t="s">
        <v>683</v>
      </c>
      <c r="C278" s="20" t="s">
        <v>186</v>
      </c>
      <c r="D278" s="31">
        <v>2</v>
      </c>
      <c r="E278" s="20" t="s">
        <v>793</v>
      </c>
      <c r="F278" s="10" t="s">
        <v>14</v>
      </c>
      <c r="G278" s="10" t="s">
        <v>15</v>
      </c>
      <c r="H278" s="20" t="s">
        <v>730</v>
      </c>
      <c r="I278" s="20" t="s">
        <v>706</v>
      </c>
      <c r="J278" s="20" t="s">
        <v>794</v>
      </c>
      <c r="K278" s="20" t="s">
        <v>795</v>
      </c>
      <c r="L278" s="20" t="s">
        <v>796</v>
      </c>
      <c r="N278" s="22">
        <v>7</v>
      </c>
      <c r="O278" s="23">
        <v>2</v>
      </c>
      <c r="P278" s="24">
        <v>4300</v>
      </c>
      <c r="Q278" s="25" t="str">
        <f t="shared" si="26"/>
        <v/>
      </c>
      <c r="R278" s="12">
        <v>0</v>
      </c>
      <c r="S278" s="12">
        <v>0</v>
      </c>
      <c r="U278" s="18" t="str">
        <f t="shared" si="25"/>
        <v>二勝</v>
      </c>
      <c r="X278" s="12" t="str">
        <f>IF(OR(C278="櫃間牧場",C278="特捜フジ"),"hit",IF(OR(C278="土井牧場",C278="土井ムギムギ牧場",C278="むぎむぎ",C278="むぎ"),"doi",IF(OR(C278="阪神",C278="タイガースファーム"),"han",IF(OR(C278="健康牧場",C278="ＯＫ牧場"),"oke",VLOOKUP(C278,[1]Owner!$A:$B,2,FALSE)))))</f>
        <v>hsi</v>
      </c>
    </row>
    <row r="279" spans="1:24" ht="11.15" customHeight="1" x14ac:dyDescent="0.65">
      <c r="A279" s="19" t="str">
        <f t="shared" si="24"/>
        <v>1415松山10</v>
      </c>
      <c r="B279" s="10" t="s">
        <v>5140</v>
      </c>
      <c r="C279" s="28" t="s">
        <v>5137</v>
      </c>
      <c r="D279" s="29">
        <v>10</v>
      </c>
      <c r="E279" s="20" t="s">
        <v>5242</v>
      </c>
      <c r="F279" s="10" t="s">
        <v>5144</v>
      </c>
      <c r="G279" s="10" t="s">
        <v>5293</v>
      </c>
      <c r="H279" s="20" t="s">
        <v>5323</v>
      </c>
      <c r="I279" s="20" t="s">
        <v>2231</v>
      </c>
      <c r="J279" s="20" t="s">
        <v>3243</v>
      </c>
      <c r="K279" s="20" t="s">
        <v>5450</v>
      </c>
      <c r="L279" s="20" t="s">
        <v>1913</v>
      </c>
      <c r="M279" s="21">
        <v>30</v>
      </c>
      <c r="N279" s="22">
        <v>7</v>
      </c>
      <c r="O279" s="23">
        <v>2</v>
      </c>
      <c r="P279" s="24">
        <v>4291.1000000000004</v>
      </c>
      <c r="Q279" s="25">
        <f t="shared" si="26"/>
        <v>143.03666666666669</v>
      </c>
      <c r="R279" s="12">
        <v>0</v>
      </c>
      <c r="S279" s="12">
        <v>0</v>
      </c>
      <c r="U279" s="18" t="str">
        <f t="shared" si="25"/>
        <v>二勝</v>
      </c>
      <c r="X279" s="12" t="str">
        <f>IF(OR(C279="櫃間牧場",C279="特捜フジ"),"hit",IF(OR(C279="土井牧場",C279="土井ムギムギ牧場",C279="むぎむぎ",C279="むぎ"),"doi",IF(OR(C279="阪神",C279="タイガースファーム"),"han",IF(OR(C279="健康牧場",C279="ＯＫ牧場"),"oke",VLOOKUP(C279,[1]Owner!$A:$B,2,FALSE)))))</f>
        <v>mat</v>
      </c>
    </row>
    <row r="280" spans="1:24" ht="11.15" customHeight="1" x14ac:dyDescent="0.65">
      <c r="A280" s="19" t="str">
        <f t="shared" si="24"/>
        <v>0405心平02</v>
      </c>
      <c r="B280" s="10" t="s">
        <v>1951</v>
      </c>
      <c r="C280" s="20" t="s">
        <v>186</v>
      </c>
      <c r="D280" s="31">
        <v>2</v>
      </c>
      <c r="E280" s="20" t="s">
        <v>2087</v>
      </c>
      <c r="F280" s="10" t="s">
        <v>29</v>
      </c>
      <c r="G280" s="10" t="s">
        <v>520</v>
      </c>
      <c r="H280" s="20" t="s">
        <v>1321</v>
      </c>
      <c r="I280" s="20" t="s">
        <v>38</v>
      </c>
      <c r="J280" s="20" t="s">
        <v>2088</v>
      </c>
      <c r="K280" s="20" t="s">
        <v>2042</v>
      </c>
      <c r="L280" s="20" t="s">
        <v>82</v>
      </c>
      <c r="M280" s="21">
        <v>120</v>
      </c>
      <c r="N280" s="22">
        <v>5</v>
      </c>
      <c r="O280" s="23">
        <v>2</v>
      </c>
      <c r="P280" s="24">
        <v>4280</v>
      </c>
      <c r="Q280" s="25">
        <f t="shared" si="26"/>
        <v>35.666666666666664</v>
      </c>
      <c r="R280" s="12">
        <v>0</v>
      </c>
      <c r="S280" s="12">
        <v>0</v>
      </c>
      <c r="U280" s="18" t="str">
        <f t="shared" si="25"/>
        <v>二勝</v>
      </c>
      <c r="X280" s="12" t="str">
        <f>IF(OR(C280="櫃間牧場",C280="特捜フジ"),"hit",IF(OR(C280="土井牧場",C280="土井ムギムギ牧場",C280="むぎむぎ",C280="むぎ"),"doi",IF(OR(C280="阪神",C280="タイガースファーム"),"han",IF(OR(C280="健康牧場",C280="ＯＫ牧場"),"oke",VLOOKUP(C280,[1]Owner!$A:$B,2,FALSE)))))</f>
        <v>hsi</v>
      </c>
    </row>
    <row r="281" spans="1:24" ht="11.15" customHeight="1" x14ac:dyDescent="0.65">
      <c r="A281" s="19" t="str">
        <f t="shared" si="24"/>
        <v>2324川上02</v>
      </c>
      <c r="B281" s="10" t="s">
        <v>9878</v>
      </c>
      <c r="C281" s="20" t="s">
        <v>4672</v>
      </c>
      <c r="D281" s="11">
        <v>2</v>
      </c>
      <c r="E281" s="20" t="s">
        <v>9769</v>
      </c>
      <c r="F281" s="10" t="s">
        <v>4413</v>
      </c>
      <c r="G281" s="10" t="s">
        <v>4421</v>
      </c>
      <c r="H281" s="20" t="s">
        <v>9888</v>
      </c>
      <c r="I281" s="20" t="s">
        <v>1739</v>
      </c>
      <c r="J281" s="20" t="s">
        <v>9395</v>
      </c>
      <c r="K281" s="20" t="s">
        <v>9457</v>
      </c>
      <c r="L281" s="20" t="s">
        <v>1913</v>
      </c>
      <c r="M281" s="37">
        <v>9</v>
      </c>
      <c r="N281" s="22">
        <v>4</v>
      </c>
      <c r="O281" s="23">
        <v>1</v>
      </c>
      <c r="P281" s="24">
        <v>4261</v>
      </c>
      <c r="Q281" s="25">
        <f t="shared" si="26"/>
        <v>473.44444444444446</v>
      </c>
      <c r="U281" s="18" t="str">
        <f t="shared" si="25"/>
        <v>一勝</v>
      </c>
      <c r="V281" s="12" t="s">
        <v>10023</v>
      </c>
      <c r="W281" s="36" t="s">
        <v>10228</v>
      </c>
      <c r="X281" s="12" t="str">
        <f>IF(OR(C281="櫃間牧場",C281="特捜フジ"),"hit",IF(OR(C281="土井牧場",C281="土井ムギムギ牧場",C281="むぎむぎ",C281="むぎ"),"doi",IF(OR(C281="阪神",C281="タイガースファーム"),"han",IF(OR(C281="健康牧場",C281="ＯＫ牧場"),"oke",VLOOKUP(C281,[1]Owner!$A:$B,2,FALSE)))))</f>
        <v>kaw</v>
      </c>
    </row>
    <row r="282" spans="1:24" ht="11.15" customHeight="1" x14ac:dyDescent="0.65">
      <c r="A282" s="19" t="str">
        <f t="shared" si="24"/>
        <v>1920福石03</v>
      </c>
      <c r="B282" s="10" t="s">
        <v>7651</v>
      </c>
      <c r="C282" s="20" t="s">
        <v>4884</v>
      </c>
      <c r="D282" s="11">
        <v>3</v>
      </c>
      <c r="E282" s="20" t="s">
        <v>7761</v>
      </c>
      <c r="F282" s="10" t="s">
        <v>4766</v>
      </c>
      <c r="G282" s="10" t="s">
        <v>4767</v>
      </c>
      <c r="H282" s="20" t="s">
        <v>7881</v>
      </c>
      <c r="I282" s="20" t="s">
        <v>2231</v>
      </c>
      <c r="J282" s="20" t="s">
        <v>7327</v>
      </c>
      <c r="K282" s="20" t="s">
        <v>4769</v>
      </c>
      <c r="L282" s="20" t="s">
        <v>4770</v>
      </c>
      <c r="M282" s="32">
        <v>5</v>
      </c>
      <c r="N282" s="22">
        <v>6</v>
      </c>
      <c r="O282" s="23">
        <v>2</v>
      </c>
      <c r="P282" s="24">
        <v>4251.1000000000004</v>
      </c>
      <c r="Q282" s="25">
        <v>45.140923076923073</v>
      </c>
      <c r="R282" s="12">
        <v>0</v>
      </c>
      <c r="S282" s="12">
        <v>0</v>
      </c>
      <c r="T282" s="12">
        <v>0</v>
      </c>
      <c r="U282" s="18" t="str">
        <f t="shared" si="25"/>
        <v>二勝</v>
      </c>
      <c r="V282" s="12" t="s">
        <v>7999</v>
      </c>
      <c r="W282" s="12" t="s">
        <v>8139</v>
      </c>
      <c r="X282" s="12" t="str">
        <f>IF(OR(C282="櫃間牧場",C282="特捜フジ"),"hit",IF(OR(C282="土井牧場",C282="土井ムギムギ牧場",C282="むぎむぎ",C282="むぎ"),"doi",IF(OR(C282="阪神",C282="タイガースファーム"),"han",IF(OR(C282="健康牧場",C282="ＯＫ牧場"),"oke",VLOOKUP(C282,[1]Owner!$A:$B,2,FALSE)))))</f>
        <v>fuk</v>
      </c>
    </row>
    <row r="283" spans="1:24" ht="11.15" customHeight="1" x14ac:dyDescent="0.65">
      <c r="A283" s="19" t="str">
        <f t="shared" si="24"/>
        <v>0607福石01</v>
      </c>
      <c r="B283" s="10" t="s">
        <v>2579</v>
      </c>
      <c r="C283" s="20" t="s">
        <v>2791</v>
      </c>
      <c r="D283" s="11">
        <v>1</v>
      </c>
      <c r="E283" s="20" t="s">
        <v>2792</v>
      </c>
      <c r="F283" s="10" t="s">
        <v>14</v>
      </c>
      <c r="G283" s="10" t="s">
        <v>520</v>
      </c>
      <c r="H283" s="21" t="s">
        <v>2014</v>
      </c>
      <c r="I283" s="20" t="s">
        <v>2280</v>
      </c>
      <c r="J283" s="20" t="s">
        <v>1912</v>
      </c>
      <c r="K283" s="20" t="s">
        <v>795</v>
      </c>
      <c r="L283" s="20" t="s">
        <v>1913</v>
      </c>
      <c r="M283" s="21">
        <v>70</v>
      </c>
      <c r="N283" s="22">
        <v>8</v>
      </c>
      <c r="O283" s="23">
        <v>2</v>
      </c>
      <c r="P283" s="24">
        <v>4220</v>
      </c>
      <c r="Q283" s="25">
        <f>IF(M283="","",IF(M283&lt;=0,P283/10,P283/M283))</f>
        <v>60.285714285714285</v>
      </c>
      <c r="R283" s="12">
        <v>0</v>
      </c>
      <c r="S283" s="12">
        <v>0</v>
      </c>
      <c r="U283" s="18" t="str">
        <f t="shared" si="25"/>
        <v>二勝</v>
      </c>
      <c r="X283" s="12" t="str">
        <f>IF(OR(C283="櫃間牧場",C283="特捜フジ"),"hit",IF(OR(C283="土井牧場",C283="土井ムギムギ牧場",C283="むぎむぎ",C283="むぎ"),"doi",IF(OR(C283="阪神",C283="タイガースファーム"),"han",IF(OR(C283="健康牧場",C283="ＯＫ牧場"),"oke",VLOOKUP(C283,[1]Owner!$A:$B,2,FALSE)))))</f>
        <v>fuk</v>
      </c>
    </row>
    <row r="284" spans="1:24" ht="11.15" customHeight="1" x14ac:dyDescent="0.65">
      <c r="A284" s="19" t="str">
        <f t="shared" si="24"/>
        <v>2021福石07</v>
      </c>
      <c r="B284" s="10" t="s">
        <v>8314</v>
      </c>
      <c r="C284" s="20" t="s">
        <v>8313</v>
      </c>
      <c r="D284" s="11">
        <v>7</v>
      </c>
      <c r="E284" s="20" t="s">
        <v>8284</v>
      </c>
      <c r="F284" s="10" t="s">
        <v>4478</v>
      </c>
      <c r="G284" s="10" t="s">
        <v>15</v>
      </c>
      <c r="H284" s="20" t="s">
        <v>8416</v>
      </c>
      <c r="I284" s="20" t="s">
        <v>6718</v>
      </c>
      <c r="J284" s="20" t="s">
        <v>8436</v>
      </c>
      <c r="K284" s="20" t="s">
        <v>8437</v>
      </c>
      <c r="L284" s="20" t="s">
        <v>8438</v>
      </c>
      <c r="M284" s="32">
        <v>4</v>
      </c>
      <c r="N284" s="22">
        <v>8</v>
      </c>
      <c r="O284" s="23">
        <v>1</v>
      </c>
      <c r="P284" s="24">
        <v>4215</v>
      </c>
      <c r="Q284" s="25">
        <v>96.134615384615387</v>
      </c>
      <c r="R284" s="12">
        <v>0</v>
      </c>
      <c r="S284" s="12">
        <v>0</v>
      </c>
      <c r="T284" s="12">
        <v>0</v>
      </c>
      <c r="U284" s="18" t="str">
        <f t="shared" si="25"/>
        <v>一勝</v>
      </c>
      <c r="V284" s="12" t="s">
        <v>8671</v>
      </c>
      <c r="W284" s="12" t="s">
        <v>8569</v>
      </c>
      <c r="X284" s="12" t="str">
        <f>IF(OR(C284="櫃間牧場",C284="特捜フジ"),"hit",IF(OR(C284="土井牧場",C284="土井ムギムギ牧場",C284="むぎむぎ",C284="むぎ"),"doi",IF(OR(C284="阪神",C284="タイガースファーム"),"han",IF(OR(C284="健康牧場",C284="ＯＫ牧場"),"oke",VLOOKUP(C284,[1]Owner!$A:$B,2,FALSE)))))</f>
        <v>fuk</v>
      </c>
    </row>
    <row r="285" spans="1:24" ht="11.15" customHeight="1" x14ac:dyDescent="0.65">
      <c r="A285" s="19" t="str">
        <f t="shared" si="24"/>
        <v>0708西原01</v>
      </c>
      <c r="B285" s="10" t="s">
        <v>2844</v>
      </c>
      <c r="C285" s="20" t="s">
        <v>2175</v>
      </c>
      <c r="D285" s="11">
        <v>1</v>
      </c>
      <c r="E285" s="20" t="s">
        <v>3009</v>
      </c>
      <c r="F285" s="10" t="s">
        <v>14</v>
      </c>
      <c r="G285" s="10" t="s">
        <v>520</v>
      </c>
      <c r="H285" s="20" t="s">
        <v>1362</v>
      </c>
      <c r="I285" s="20" t="s">
        <v>476</v>
      </c>
      <c r="J285" s="20" t="s">
        <v>3010</v>
      </c>
      <c r="K285" s="20" t="s">
        <v>1967</v>
      </c>
      <c r="L285" s="20" t="s">
        <v>3011</v>
      </c>
      <c r="M285" s="21">
        <v>150</v>
      </c>
      <c r="N285" s="22">
        <v>6</v>
      </c>
      <c r="O285" s="23">
        <v>2</v>
      </c>
      <c r="P285" s="24">
        <v>4210</v>
      </c>
      <c r="Q285" s="25">
        <f>IF(M285="","",IF(M285&lt;=0,P285/10,P285/M285))</f>
        <v>28.066666666666666</v>
      </c>
      <c r="R285" s="12">
        <v>0</v>
      </c>
      <c r="S285" s="12">
        <v>0</v>
      </c>
      <c r="U285" s="18" t="str">
        <f t="shared" si="25"/>
        <v>二勝</v>
      </c>
      <c r="X285" s="12" t="str">
        <f>IF(OR(C285="櫃間牧場",C285="特捜フジ"),"hit",IF(OR(C285="土井牧場",C285="土井ムギムギ牧場",C285="むぎむぎ",C285="むぎ"),"doi",IF(OR(C285="阪神",C285="タイガースファーム"),"han",IF(OR(C285="健康牧場",C285="ＯＫ牧場"),"oke",VLOOKUP(C285,[1]Owner!$A:$B,2,FALSE)))))</f>
        <v>nis</v>
      </c>
    </row>
    <row r="286" spans="1:24" ht="11.15" customHeight="1" x14ac:dyDescent="0.65">
      <c r="A286" s="19" t="str">
        <f t="shared" si="24"/>
        <v>1617むぎ01</v>
      </c>
      <c r="B286" s="10" t="s">
        <v>5840</v>
      </c>
      <c r="C286" s="20" t="s">
        <v>4396</v>
      </c>
      <c r="D286" s="11">
        <v>1</v>
      </c>
      <c r="E286" s="20" t="s">
        <v>5966</v>
      </c>
      <c r="F286" s="10" t="s">
        <v>5845</v>
      </c>
      <c r="G286" s="10" t="s">
        <v>6012</v>
      </c>
      <c r="H286" s="20" t="s">
        <v>6014</v>
      </c>
      <c r="I286" s="20" t="s">
        <v>2231</v>
      </c>
      <c r="J286" s="20" t="s">
        <v>5058</v>
      </c>
      <c r="K286" s="20" t="s">
        <v>791</v>
      </c>
      <c r="L286" s="20" t="s">
        <v>1913</v>
      </c>
      <c r="M286" s="21">
        <v>140</v>
      </c>
      <c r="N286" s="22">
        <v>6</v>
      </c>
      <c r="O286" s="23">
        <v>1</v>
      </c>
      <c r="P286" s="24">
        <v>4204.7</v>
      </c>
      <c r="Q286" s="25">
        <f>IF(M286="","",IF(M286&lt;=0,P286/10,P286/M286))</f>
        <v>30.033571428571427</v>
      </c>
      <c r="R286" s="12">
        <v>0</v>
      </c>
      <c r="S286" s="12">
        <v>0</v>
      </c>
      <c r="U286" s="18" t="str">
        <f t="shared" si="25"/>
        <v>一勝</v>
      </c>
      <c r="X286" s="12" t="str">
        <f>IF(OR(C286="櫃間牧場",C286="特捜フジ"),"hit",IF(OR(C286="土井牧場",C286="土井ムギムギ牧場",C286="むぎむぎ",C286="むぎ"),"doi",IF(OR(C286="阪神",C286="タイガースファーム"),"han",IF(OR(C286="健康牧場",C286="ＯＫ牧場"),"oke",VLOOKUP(C286,[1]Owner!$A:$B,2,FALSE)))))</f>
        <v>doi</v>
      </c>
    </row>
    <row r="287" spans="1:24" ht="11.15" customHeight="1" x14ac:dyDescent="0.65">
      <c r="A287" s="19" t="str">
        <f t="shared" si="24"/>
        <v>1516福石02</v>
      </c>
      <c r="B287" s="10" t="s">
        <v>5510</v>
      </c>
      <c r="C287" s="20" t="s">
        <v>4167</v>
      </c>
      <c r="D287" s="11">
        <v>2</v>
      </c>
      <c r="E287" s="20" t="s">
        <v>5586</v>
      </c>
      <c r="F287" s="10" t="s">
        <v>3905</v>
      </c>
      <c r="G287" s="10" t="s">
        <v>3906</v>
      </c>
      <c r="H287" s="20" t="s">
        <v>5669</v>
      </c>
      <c r="I287" s="20" t="s">
        <v>2231</v>
      </c>
      <c r="J287" s="20" t="s">
        <v>5751</v>
      </c>
      <c r="K287" s="20" t="s">
        <v>5799</v>
      </c>
      <c r="L287" s="20" t="s">
        <v>1913</v>
      </c>
      <c r="M287" s="21">
        <v>200</v>
      </c>
      <c r="N287" s="22">
        <v>6</v>
      </c>
      <c r="O287" s="23">
        <v>2</v>
      </c>
      <c r="P287" s="24">
        <v>4190.7</v>
      </c>
      <c r="Q287" s="25">
        <f>IF(M287="","",IF(M287&lt;=0,P287/10,P287/M287))</f>
        <v>20.953499999999998</v>
      </c>
      <c r="R287" s="12">
        <v>0</v>
      </c>
      <c r="S287" s="12">
        <v>0</v>
      </c>
      <c r="U287" s="18" t="str">
        <f t="shared" si="25"/>
        <v>二勝</v>
      </c>
      <c r="X287" s="12" t="str">
        <f>IF(OR(C287="櫃間牧場",C287="特捜フジ"),"hit",IF(OR(C287="土井牧場",C287="土井ムギムギ牧場",C287="むぎむぎ",C287="むぎ"),"doi",IF(OR(C287="阪神",C287="タイガースファーム"),"han",IF(OR(C287="健康牧場",C287="ＯＫ牧場"),"oke",VLOOKUP(C287,[1]Owner!$A:$B,2,FALSE)))))</f>
        <v>fuk</v>
      </c>
    </row>
    <row r="288" spans="1:24" ht="11.15" customHeight="1" x14ac:dyDescent="0.65">
      <c r="A288" s="19" t="str">
        <f t="shared" si="24"/>
        <v>9899青木06</v>
      </c>
      <c r="B288" s="10" t="s">
        <v>377</v>
      </c>
      <c r="C288" s="20" t="s">
        <v>12</v>
      </c>
      <c r="D288" s="31">
        <v>6</v>
      </c>
      <c r="E288" s="20" t="s">
        <v>390</v>
      </c>
      <c r="F288" s="10" t="s">
        <v>14</v>
      </c>
      <c r="G288" s="10" t="s">
        <v>33</v>
      </c>
      <c r="H288" s="20" t="s">
        <v>163</v>
      </c>
      <c r="I288" s="20" t="s">
        <v>391</v>
      </c>
      <c r="J288" s="20" t="s">
        <v>392</v>
      </c>
      <c r="N288" s="22">
        <v>6</v>
      </c>
      <c r="O288" s="23">
        <v>2</v>
      </c>
      <c r="P288" s="24">
        <v>4180</v>
      </c>
      <c r="Q288" s="25" t="str">
        <f>IF(M288="","",IF(M288&lt;=0,P288/10,P288/M288))</f>
        <v/>
      </c>
      <c r="R288" s="12">
        <v>0</v>
      </c>
      <c r="S288" s="12">
        <v>0</v>
      </c>
      <c r="U288" s="18" t="str">
        <f t="shared" si="25"/>
        <v>二勝</v>
      </c>
      <c r="X288" s="12" t="str">
        <f>IF(OR(C288="櫃間牧場",C288="特捜フジ"),"hit",IF(OR(C288="土井牧場",C288="土井ムギムギ牧場",C288="むぎむぎ",C288="むぎ"),"doi",IF(OR(C288="阪神",C288="タイガースファーム"),"han",IF(OR(C288="健康牧場",C288="ＯＫ牧場"),"oke",VLOOKUP(C288,[1]Owner!$A:$B,2,FALSE)))))</f>
        <v>aok</v>
      </c>
    </row>
    <row r="289" spans="1:24" ht="11.15" customHeight="1" x14ac:dyDescent="0.65">
      <c r="A289" s="19" t="str">
        <f t="shared" si="24"/>
        <v>1617光生06</v>
      </c>
      <c r="B289" s="10" t="s">
        <v>5840</v>
      </c>
      <c r="C289" s="20" t="s">
        <v>5843</v>
      </c>
      <c r="D289" s="11">
        <v>6</v>
      </c>
      <c r="E289" s="20" t="s">
        <v>5951</v>
      </c>
      <c r="F289" s="10" t="s">
        <v>5845</v>
      </c>
      <c r="G289" s="10" t="s">
        <v>5996</v>
      </c>
      <c r="H289" s="20" t="s">
        <v>6102</v>
      </c>
      <c r="I289" s="20" t="s">
        <v>5369</v>
      </c>
      <c r="J289" s="20" t="s">
        <v>5421</v>
      </c>
      <c r="K289" s="20" t="s">
        <v>6179</v>
      </c>
      <c r="L289" s="20" t="s">
        <v>6180</v>
      </c>
      <c r="M289" s="21">
        <v>30</v>
      </c>
      <c r="N289" s="22">
        <v>7</v>
      </c>
      <c r="O289" s="23">
        <v>1</v>
      </c>
      <c r="P289" s="24">
        <v>4169.3999999999996</v>
      </c>
      <c r="Q289" s="25">
        <f>IF(M289="","",IF(M289&lt;=0,P289/10,P289/M289))</f>
        <v>138.97999999999999</v>
      </c>
      <c r="R289" s="12">
        <v>0</v>
      </c>
      <c r="S289" s="12">
        <v>0</v>
      </c>
      <c r="U289" s="18" t="str">
        <f t="shared" si="25"/>
        <v>一勝</v>
      </c>
      <c r="X289" s="12" t="str">
        <f>IF(OR(C289="櫃間牧場",C289="特捜フジ"),"hit",IF(OR(C289="土井牧場",C289="土井ムギムギ牧場",C289="むぎむぎ",C289="むぎ"),"doi",IF(OR(C289="阪神",C289="タイガースファーム"),"han",IF(OR(C289="健康牧場",C289="ＯＫ牧場"),"oke",VLOOKUP(C289,[1]Owner!$A:$B,2,FALSE)))))</f>
        <v>ymi</v>
      </c>
    </row>
    <row r="290" spans="1:24" ht="11.15" customHeight="1" x14ac:dyDescent="0.65">
      <c r="A290" s="19" t="str">
        <f t="shared" si="24"/>
        <v>2021ＯＫ06</v>
      </c>
      <c r="B290" s="10" t="s">
        <v>8314</v>
      </c>
      <c r="C290" s="20" t="s">
        <v>8308</v>
      </c>
      <c r="D290" s="11">
        <v>6</v>
      </c>
      <c r="E290" s="20" t="s">
        <v>8184</v>
      </c>
      <c r="F290" s="10" t="s">
        <v>4478</v>
      </c>
      <c r="G290" s="10" t="s">
        <v>15</v>
      </c>
      <c r="H290" s="20" t="s">
        <v>8322</v>
      </c>
      <c r="I290" s="20" t="s">
        <v>2231</v>
      </c>
      <c r="J290" s="20" t="s">
        <v>7272</v>
      </c>
      <c r="K290" s="20" t="s">
        <v>8323</v>
      </c>
      <c r="L290" s="20" t="s">
        <v>8324</v>
      </c>
      <c r="M290" s="32">
        <v>4</v>
      </c>
      <c r="N290" s="22">
        <v>6</v>
      </c>
      <c r="O290" s="23">
        <v>3</v>
      </c>
      <c r="P290" s="24">
        <v>4150.7</v>
      </c>
      <c r="Q290" s="25">
        <v>68.142692307692315</v>
      </c>
      <c r="R290" s="12">
        <v>0</v>
      </c>
      <c r="S290" s="12">
        <v>0</v>
      </c>
      <c r="T290" s="12">
        <v>0</v>
      </c>
      <c r="U290" s="18" t="str">
        <f t="shared" si="25"/>
        <v>二勝</v>
      </c>
      <c r="V290" s="12" t="s">
        <v>8608</v>
      </c>
      <c r="W290" s="12" t="s">
        <v>8468</v>
      </c>
      <c r="X290" s="12" t="str">
        <f>IF(OR(C290="櫃間牧場",C290="特捜フジ"),"hit",IF(OR(C290="土井牧場",C290="土井ムギムギ牧場",C290="むぎむぎ",C290="むぎ"),"doi",IF(OR(C290="阪神",C290="タイガースファーム"),"han",IF(OR(C290="健康牧場",C290="ＯＫ牧場"),"oke",VLOOKUP(C290,[1]Owner!$A:$B,2,FALSE)))))</f>
        <v>oke</v>
      </c>
    </row>
    <row r="291" spans="1:24" ht="11.15" customHeight="1" x14ac:dyDescent="0.65">
      <c r="A291" s="19" t="str">
        <f t="shared" si="24"/>
        <v>9899大類05</v>
      </c>
      <c r="B291" s="10" t="s">
        <v>377</v>
      </c>
      <c r="C291" s="20" t="s">
        <v>91</v>
      </c>
      <c r="D291" s="31">
        <v>5</v>
      </c>
      <c r="E291" s="20" t="s">
        <v>416</v>
      </c>
      <c r="F291" s="10" t="s">
        <v>14</v>
      </c>
      <c r="G291" s="10" t="s">
        <v>15</v>
      </c>
      <c r="H291" s="20" t="s">
        <v>417</v>
      </c>
      <c r="I291" s="20" t="s">
        <v>418</v>
      </c>
      <c r="J291" s="20" t="s">
        <v>419</v>
      </c>
      <c r="N291" s="22">
        <v>11</v>
      </c>
      <c r="O291" s="23">
        <v>2</v>
      </c>
      <c r="P291" s="24">
        <v>4150</v>
      </c>
      <c r="Q291" s="25" t="str">
        <f>IF(M291="","",IF(M291&lt;=0,P291/10,P291/M291))</f>
        <v/>
      </c>
      <c r="R291" s="12">
        <v>0</v>
      </c>
      <c r="S291" s="12">
        <v>0</v>
      </c>
      <c r="U291" s="18" t="str">
        <f t="shared" si="25"/>
        <v>二勝</v>
      </c>
      <c r="X291" s="12" t="str">
        <f>IF(OR(C291="櫃間牧場",C291="特捜フジ"),"hit",IF(OR(C291="土井牧場",C291="土井ムギムギ牧場",C291="むぎむぎ",C291="むぎ"),"doi",IF(OR(C291="阪神",C291="タイガースファーム"),"han",IF(OR(C291="健康牧場",C291="ＯＫ牧場"),"oke",VLOOKUP(C291,[1]Owner!$A:$B,2,FALSE)))))</f>
        <v>oru</v>
      </c>
    </row>
    <row r="292" spans="1:24" ht="11.15" customHeight="1" x14ac:dyDescent="0.65">
      <c r="A292" s="19" t="str">
        <f t="shared" si="24"/>
        <v>2122西原06</v>
      </c>
      <c r="B292" s="10" t="s">
        <v>8826</v>
      </c>
      <c r="C292" s="20" t="s">
        <v>4989</v>
      </c>
      <c r="D292" s="11">
        <v>6</v>
      </c>
      <c r="E292" s="20" t="s">
        <v>8761</v>
      </c>
      <c r="F292" s="10" t="s">
        <v>4478</v>
      </c>
      <c r="G292" s="10" t="s">
        <v>4408</v>
      </c>
      <c r="H292" s="20" t="s">
        <v>8848</v>
      </c>
      <c r="I292" s="20" t="s">
        <v>5369</v>
      </c>
      <c r="J292" s="20" t="s">
        <v>3449</v>
      </c>
      <c r="K292" s="20" t="s">
        <v>4612</v>
      </c>
      <c r="L292" s="20" t="s">
        <v>1913</v>
      </c>
      <c r="M292" s="32">
        <v>7</v>
      </c>
      <c r="N292" s="22">
        <v>5</v>
      </c>
      <c r="O292" s="23">
        <v>2</v>
      </c>
      <c r="P292" s="24">
        <v>4127.3</v>
      </c>
      <c r="Q292" s="25">
        <v>60.641538461538467</v>
      </c>
      <c r="U292" s="18" t="str">
        <f t="shared" si="25"/>
        <v>二勝</v>
      </c>
      <c r="V292" s="12" t="s">
        <v>9007</v>
      </c>
      <c r="W292" s="12" t="s">
        <v>9124</v>
      </c>
      <c r="X292" s="12" t="str">
        <f>IF(OR(C292="櫃間牧場",C292="特捜フジ"),"hit",IF(OR(C292="土井牧場",C292="土井ムギムギ牧場",C292="むぎむぎ",C292="むぎ"),"doi",IF(OR(C292="阪神",C292="タイガースファーム"),"han",IF(OR(C292="健康牧場",C292="ＯＫ牧場"),"oke",VLOOKUP(C292,[1]Owner!$A:$B,2,FALSE)))))</f>
        <v>nis</v>
      </c>
    </row>
    <row r="293" spans="1:24" ht="11.15" customHeight="1" x14ac:dyDescent="0.65">
      <c r="A293" s="19" t="str">
        <f t="shared" si="24"/>
        <v>2122小金01</v>
      </c>
      <c r="B293" s="10" t="s">
        <v>8826</v>
      </c>
      <c r="C293" s="20" t="s">
        <v>8309</v>
      </c>
      <c r="D293" s="11">
        <v>1</v>
      </c>
      <c r="E293" s="20" t="s">
        <v>8725</v>
      </c>
      <c r="F293" s="10" t="s">
        <v>4478</v>
      </c>
      <c r="G293" s="10" t="s">
        <v>4421</v>
      </c>
      <c r="H293" s="20" t="s">
        <v>435</v>
      </c>
      <c r="I293" s="20" t="s">
        <v>2231</v>
      </c>
      <c r="J293" s="20" t="s">
        <v>7877</v>
      </c>
      <c r="K293" s="20" t="s">
        <v>791</v>
      </c>
      <c r="L293" s="20" t="s">
        <v>1913</v>
      </c>
      <c r="M293" s="32">
        <v>10</v>
      </c>
      <c r="N293" s="22">
        <v>4</v>
      </c>
      <c r="O293" s="23">
        <v>2</v>
      </c>
      <c r="P293" s="24">
        <v>4025.2</v>
      </c>
      <c r="Q293" s="25">
        <v>39.477846153846151</v>
      </c>
      <c r="R293" s="12">
        <v>1</v>
      </c>
      <c r="S293" s="12">
        <v>0</v>
      </c>
      <c r="U293" s="18" t="str">
        <f t="shared" si="25"/>
        <v>重賞</v>
      </c>
      <c r="V293" s="12" t="s">
        <v>8981</v>
      </c>
      <c r="W293" s="34" t="s">
        <v>9187</v>
      </c>
      <c r="X293" s="12" t="str">
        <f>IF(OR(C293="櫃間牧場",C293="特捜フジ"),"hit",IF(OR(C293="土井牧場",C293="土井ムギムギ牧場",C293="むぎむぎ",C293="むぎ"),"doi",IF(OR(C293="阪神",C293="タイガースファーム"),"han",IF(OR(C293="健康牧場",C293="ＯＫ牧場"),"oke",VLOOKUP(C293,[1]Owner!$A:$B,2,FALSE)))))</f>
        <v>kog</v>
      </c>
    </row>
    <row r="294" spans="1:24" ht="11.15" customHeight="1" x14ac:dyDescent="0.65">
      <c r="A294" s="19" t="str">
        <f t="shared" si="24"/>
        <v>1213藤田04</v>
      </c>
      <c r="B294" s="10" t="s">
        <v>4405</v>
      </c>
      <c r="C294" s="20" t="s">
        <v>4739</v>
      </c>
      <c r="D294" s="11">
        <v>4</v>
      </c>
      <c r="E294" s="20" t="s">
        <v>4677</v>
      </c>
      <c r="F294" s="10" t="s">
        <v>4407</v>
      </c>
      <c r="G294" s="10" t="s">
        <v>4408</v>
      </c>
      <c r="H294" s="20" t="s">
        <v>4444</v>
      </c>
      <c r="I294" s="20" t="s">
        <v>3165</v>
      </c>
      <c r="J294" s="20" t="s">
        <v>4678</v>
      </c>
      <c r="K294" s="20" t="s">
        <v>4500</v>
      </c>
      <c r="L294" s="20" t="s">
        <v>1913</v>
      </c>
      <c r="M294" s="21">
        <v>20</v>
      </c>
      <c r="N294" s="22">
        <v>8</v>
      </c>
      <c r="O294" s="23">
        <v>2</v>
      </c>
      <c r="P294" s="24">
        <v>3986.6</v>
      </c>
      <c r="Q294" s="25">
        <f t="shared" ref="Q294:Q306" si="27">IF(M294="","",IF(M294&lt;=0,P294/10,P294/M294))</f>
        <v>199.32999999999998</v>
      </c>
      <c r="R294" s="12">
        <v>0</v>
      </c>
      <c r="S294" s="12">
        <v>0</v>
      </c>
      <c r="U294" s="18" t="str">
        <f t="shared" si="25"/>
        <v>二勝</v>
      </c>
      <c r="X294" s="12" t="str">
        <f>IF(OR(C294="櫃間牧場",C294="特捜フジ"),"hit",IF(OR(C294="土井牧場",C294="土井ムギムギ牧場",C294="むぎむぎ",C294="むぎ"),"doi",IF(OR(C294="阪神",C294="タイガースファーム"),"han",IF(OR(C294="健康牧場",C294="ＯＫ牧場"),"oke",VLOOKUP(C294,[1]Owner!$A:$B,2,FALSE)))))</f>
        <v>fut</v>
      </c>
    </row>
    <row r="295" spans="1:24" ht="11.15" customHeight="1" x14ac:dyDescent="0.65">
      <c r="A295" s="19" t="str">
        <f t="shared" si="24"/>
        <v>1213西原01</v>
      </c>
      <c r="B295" s="10" t="s">
        <v>4405</v>
      </c>
      <c r="C295" s="20" t="s">
        <v>4737</v>
      </c>
      <c r="D295" s="11">
        <v>1</v>
      </c>
      <c r="E295" s="20" t="s">
        <v>4630</v>
      </c>
      <c r="F295" s="10" t="s">
        <v>4407</v>
      </c>
      <c r="G295" s="10" t="s">
        <v>4408</v>
      </c>
      <c r="H295" s="20" t="s">
        <v>4489</v>
      </c>
      <c r="I295" s="20" t="s">
        <v>2231</v>
      </c>
      <c r="J295" s="20" t="s">
        <v>2680</v>
      </c>
      <c r="K295" s="20" t="s">
        <v>3929</v>
      </c>
      <c r="L295" s="20" t="s">
        <v>4426</v>
      </c>
      <c r="M295" s="21">
        <v>40</v>
      </c>
      <c r="N295" s="22">
        <v>6</v>
      </c>
      <c r="O295" s="23">
        <v>2</v>
      </c>
      <c r="P295" s="24">
        <v>3973</v>
      </c>
      <c r="Q295" s="25">
        <f t="shared" si="27"/>
        <v>99.325000000000003</v>
      </c>
      <c r="R295" s="12">
        <v>0</v>
      </c>
      <c r="S295" s="12">
        <v>0</v>
      </c>
      <c r="U295" s="18" t="str">
        <f t="shared" si="25"/>
        <v>二勝</v>
      </c>
      <c r="X295" s="12" t="str">
        <f>IF(OR(C295="櫃間牧場",C295="特捜フジ"),"hit",IF(OR(C295="土井牧場",C295="土井ムギムギ牧場",C295="むぎむぎ",C295="むぎ"),"doi",IF(OR(C295="阪神",C295="タイガースファーム"),"han",IF(OR(C295="健康牧場",C295="ＯＫ牧場"),"oke",VLOOKUP(C295,[1]Owner!$A:$B,2,FALSE)))))</f>
        <v>nis</v>
      </c>
    </row>
    <row r="296" spans="1:24" ht="11.15" customHeight="1" x14ac:dyDescent="0.65">
      <c r="A296" s="19" t="str">
        <f t="shared" si="24"/>
        <v>1112播磨02</v>
      </c>
      <c r="B296" s="10" t="s">
        <v>4369</v>
      </c>
      <c r="C296" s="20" t="s">
        <v>4105</v>
      </c>
      <c r="D296" s="11">
        <v>2</v>
      </c>
      <c r="E296" s="20" t="s">
        <v>4108</v>
      </c>
      <c r="F296" s="10" t="s">
        <v>3905</v>
      </c>
      <c r="G296" s="10" t="s">
        <v>3906</v>
      </c>
      <c r="H296" s="20" t="s">
        <v>4109</v>
      </c>
      <c r="I296" s="20" t="s">
        <v>2231</v>
      </c>
      <c r="J296" s="20" t="s">
        <v>4110</v>
      </c>
      <c r="K296" s="20" t="s">
        <v>2378</v>
      </c>
      <c r="L296" s="20" t="s">
        <v>1913</v>
      </c>
      <c r="M296" s="21">
        <v>55</v>
      </c>
      <c r="N296" s="22">
        <v>4</v>
      </c>
      <c r="O296" s="23">
        <v>2</v>
      </c>
      <c r="P296" s="24">
        <v>3960.2</v>
      </c>
      <c r="Q296" s="25">
        <f t="shared" si="27"/>
        <v>72.00363636363636</v>
      </c>
      <c r="R296" s="12">
        <v>1</v>
      </c>
      <c r="S296" s="12">
        <v>0</v>
      </c>
      <c r="U296" s="18" t="str">
        <f t="shared" si="25"/>
        <v>重賞</v>
      </c>
      <c r="X296" s="12" t="str">
        <f>IF(OR(C296="櫃間牧場",C296="特捜フジ"),"hit",IF(OR(C296="土井牧場",C296="土井ムギムギ牧場",C296="むぎむぎ",C296="むぎ"),"doi",IF(OR(C296="阪神",C296="タイガースファーム"),"han",IF(OR(C296="健康牧場",C296="ＯＫ牧場"),"oke",VLOOKUP(C296,[1]Owner!$A:$B,2,FALSE)))))</f>
        <v>har</v>
      </c>
    </row>
    <row r="297" spans="1:24" ht="11.15" customHeight="1" x14ac:dyDescent="0.65">
      <c r="A297" s="19" t="str">
        <f t="shared" si="24"/>
        <v>1516むぎ05</v>
      </c>
      <c r="B297" s="10" t="s">
        <v>5510</v>
      </c>
      <c r="C297" s="20" t="s">
        <v>4396</v>
      </c>
      <c r="D297" s="11">
        <v>5</v>
      </c>
      <c r="E297" s="20" t="s">
        <v>5639</v>
      </c>
      <c r="F297" s="10" t="s">
        <v>3905</v>
      </c>
      <c r="G297" s="10" t="s">
        <v>3906</v>
      </c>
      <c r="H297" s="20" t="s">
        <v>3907</v>
      </c>
      <c r="I297" s="20" t="s">
        <v>5369</v>
      </c>
      <c r="J297" s="20" t="s">
        <v>4016</v>
      </c>
      <c r="K297" s="20" t="s">
        <v>2378</v>
      </c>
      <c r="L297" s="20" t="s">
        <v>1913</v>
      </c>
      <c r="M297" s="21">
        <v>90</v>
      </c>
      <c r="N297" s="22">
        <v>4</v>
      </c>
      <c r="O297" s="23">
        <v>2</v>
      </c>
      <c r="P297" s="24">
        <v>3942</v>
      </c>
      <c r="Q297" s="25">
        <f t="shared" si="27"/>
        <v>43.8</v>
      </c>
      <c r="R297" s="12">
        <v>1</v>
      </c>
      <c r="S297" s="12">
        <v>0</v>
      </c>
      <c r="U297" s="18" t="str">
        <f t="shared" si="25"/>
        <v>重賞</v>
      </c>
      <c r="X297" s="12" t="str">
        <f>IF(OR(C297="櫃間牧場",C297="特捜フジ"),"hit",IF(OR(C297="土井牧場",C297="土井ムギムギ牧場",C297="むぎむぎ",C297="むぎ"),"doi",IF(OR(C297="阪神",C297="タイガースファーム"),"han",IF(OR(C297="健康牧場",C297="ＯＫ牧場"),"oke",VLOOKUP(C297,[1]Owner!$A:$B,2,FALSE)))))</f>
        <v>doi</v>
      </c>
    </row>
    <row r="298" spans="1:24" ht="11.15" customHeight="1" x14ac:dyDescent="0.65">
      <c r="A298" s="19" t="str">
        <f t="shared" si="24"/>
        <v>9900貴仁05</v>
      </c>
      <c r="B298" s="10" t="s">
        <v>683</v>
      </c>
      <c r="C298" s="20" t="s">
        <v>216</v>
      </c>
      <c r="D298" s="31">
        <v>5</v>
      </c>
      <c r="E298" s="20" t="s">
        <v>822</v>
      </c>
      <c r="F298" s="10" t="s">
        <v>29</v>
      </c>
      <c r="G298" s="10" t="s">
        <v>33</v>
      </c>
      <c r="H298" s="20" t="s">
        <v>511</v>
      </c>
      <c r="I298" s="20" t="s">
        <v>774</v>
      </c>
      <c r="J298" s="20" t="s">
        <v>164</v>
      </c>
      <c r="K298" s="20" t="s">
        <v>823</v>
      </c>
      <c r="L298" s="20" t="s">
        <v>824</v>
      </c>
      <c r="N298" s="22">
        <v>6</v>
      </c>
      <c r="O298" s="23">
        <v>1</v>
      </c>
      <c r="P298" s="24">
        <v>3940</v>
      </c>
      <c r="Q298" s="25" t="str">
        <f t="shared" si="27"/>
        <v/>
      </c>
      <c r="R298" s="12">
        <v>0</v>
      </c>
      <c r="S298" s="12">
        <v>0</v>
      </c>
      <c r="U298" s="18" t="str">
        <f t="shared" si="25"/>
        <v>一勝</v>
      </c>
      <c r="X298" s="12" t="str">
        <f>IF(OR(C298="櫃間牧場",C298="特捜フジ"),"hit",IF(OR(C298="土井牧場",C298="土井ムギムギ牧場",C298="むぎむぎ",C298="むぎ"),"doi",IF(OR(C298="阪神",C298="タイガースファーム"),"han",IF(OR(C298="健康牧場",C298="ＯＫ牧場"),"oke",VLOOKUP(C298,[1]Owner!$A:$B,2,FALSE)))))</f>
        <v>hta</v>
      </c>
    </row>
    <row r="299" spans="1:24" ht="11.15" customHeight="1" x14ac:dyDescent="0.65">
      <c r="A299" s="19" t="str">
        <f t="shared" si="24"/>
        <v>0304本木01</v>
      </c>
      <c r="B299" s="10" t="s">
        <v>1713</v>
      </c>
      <c r="C299" s="20" t="s">
        <v>1161</v>
      </c>
      <c r="D299" s="31">
        <v>1</v>
      </c>
      <c r="E299" s="20" t="s">
        <v>1933</v>
      </c>
      <c r="F299" s="10" t="s">
        <v>14</v>
      </c>
      <c r="G299" s="10" t="s">
        <v>33</v>
      </c>
      <c r="H299" s="20" t="s">
        <v>163</v>
      </c>
      <c r="I299" s="20" t="s">
        <v>38</v>
      </c>
      <c r="J299" s="20" t="s">
        <v>1934</v>
      </c>
      <c r="M299" s="21">
        <v>0</v>
      </c>
      <c r="N299" s="22">
        <v>7</v>
      </c>
      <c r="O299" s="23">
        <v>2</v>
      </c>
      <c r="P299" s="24">
        <v>3930</v>
      </c>
      <c r="Q299" s="25">
        <f t="shared" si="27"/>
        <v>393</v>
      </c>
      <c r="R299" s="12">
        <v>0</v>
      </c>
      <c r="S299" s="12">
        <v>0</v>
      </c>
      <c r="U299" s="18" t="str">
        <f t="shared" si="25"/>
        <v>二勝</v>
      </c>
      <c r="X299" s="12" t="str">
        <f>IF(OR(C299="櫃間牧場",C299="特捜フジ"),"hit",IF(OR(C299="土井牧場",C299="土井ムギムギ牧場",C299="むぎむぎ",C299="むぎ"),"doi",IF(OR(C299="阪神",C299="タイガースファーム"),"han",IF(OR(C299="健康牧場",C299="ＯＫ牧場"),"oke",VLOOKUP(C299,[1]Owner!$A:$B,2,FALSE)))))</f>
        <v>mot</v>
      </c>
    </row>
    <row r="300" spans="1:24" ht="11.15" customHeight="1" x14ac:dyDescent="0.65">
      <c r="A300" s="19" t="str">
        <f t="shared" si="24"/>
        <v>0708藤田02</v>
      </c>
      <c r="B300" s="10" t="s">
        <v>2844</v>
      </c>
      <c r="C300" s="20" t="s">
        <v>3112</v>
      </c>
      <c r="D300" s="11">
        <v>2</v>
      </c>
      <c r="E300" s="20" t="s">
        <v>3114</v>
      </c>
      <c r="F300" s="10" t="s">
        <v>14</v>
      </c>
      <c r="G300" s="10" t="s">
        <v>520</v>
      </c>
      <c r="H300" s="20" t="s">
        <v>2041</v>
      </c>
      <c r="I300" s="20" t="s">
        <v>2614</v>
      </c>
      <c r="J300" s="20" t="s">
        <v>352</v>
      </c>
      <c r="K300" s="20" t="s">
        <v>791</v>
      </c>
      <c r="L300" s="20" t="s">
        <v>1913</v>
      </c>
      <c r="M300" s="21">
        <v>110</v>
      </c>
      <c r="N300" s="22">
        <v>6</v>
      </c>
      <c r="O300" s="23">
        <v>2</v>
      </c>
      <c r="P300" s="24">
        <v>3920</v>
      </c>
      <c r="Q300" s="25">
        <f t="shared" si="27"/>
        <v>35.636363636363633</v>
      </c>
      <c r="R300" s="12">
        <v>0</v>
      </c>
      <c r="S300" s="12">
        <v>0</v>
      </c>
      <c r="U300" s="18" t="str">
        <f t="shared" si="25"/>
        <v>二勝</v>
      </c>
      <c r="X300" s="12" t="str">
        <f>IF(OR(C300="櫃間牧場",C300="特捜フジ"),"hit",IF(OR(C300="土井牧場",C300="土井ムギムギ牧場",C300="むぎむぎ",C300="むぎ"),"doi",IF(OR(C300="阪神",C300="タイガースファーム"),"han",IF(OR(C300="健康牧場",C300="ＯＫ牧場"),"oke",VLOOKUP(C300,[1]Owner!$A:$B,2,FALSE)))))</f>
        <v>fut</v>
      </c>
    </row>
    <row r="301" spans="1:24" ht="11.15" customHeight="1" x14ac:dyDescent="0.65">
      <c r="A301" s="19" t="str">
        <f t="shared" si="24"/>
        <v>9899貴仁05</v>
      </c>
      <c r="B301" s="10" t="s">
        <v>377</v>
      </c>
      <c r="C301" s="20" t="s">
        <v>216</v>
      </c>
      <c r="D301" s="31">
        <v>5</v>
      </c>
      <c r="E301" s="20" t="s">
        <v>557</v>
      </c>
      <c r="F301" s="10" t="s">
        <v>14</v>
      </c>
      <c r="G301" s="10" t="s">
        <v>15</v>
      </c>
      <c r="H301" s="20" t="s">
        <v>268</v>
      </c>
      <c r="I301" s="20" t="s">
        <v>451</v>
      </c>
      <c r="J301" s="20" t="s">
        <v>558</v>
      </c>
      <c r="N301" s="22">
        <v>11</v>
      </c>
      <c r="O301" s="23">
        <v>2</v>
      </c>
      <c r="P301" s="24">
        <v>3920</v>
      </c>
      <c r="Q301" s="25" t="str">
        <f t="shared" si="27"/>
        <v/>
      </c>
      <c r="R301" s="12">
        <v>0</v>
      </c>
      <c r="S301" s="12">
        <v>0</v>
      </c>
      <c r="U301" s="18" t="str">
        <f t="shared" si="25"/>
        <v>二勝</v>
      </c>
      <c r="X301" s="12" t="str">
        <f>IF(OR(C301="櫃間牧場",C301="特捜フジ"),"hit",IF(OR(C301="土井牧場",C301="土井ムギムギ牧場",C301="むぎむぎ",C301="むぎ"),"doi",IF(OR(C301="阪神",C301="タイガースファーム"),"han",IF(OR(C301="健康牧場",C301="ＯＫ牧場"),"oke",VLOOKUP(C301,[1]Owner!$A:$B,2,FALSE)))))</f>
        <v>hta</v>
      </c>
    </row>
    <row r="302" spans="1:24" ht="11.15" customHeight="1" x14ac:dyDescent="0.65">
      <c r="A302" s="19" t="str">
        <f t="shared" si="24"/>
        <v>0910大熊10</v>
      </c>
      <c r="B302" s="10" t="s">
        <v>3418</v>
      </c>
      <c r="C302" s="20" t="s">
        <v>2694</v>
      </c>
      <c r="D302" s="11">
        <v>10</v>
      </c>
      <c r="E302" s="20" t="s">
        <v>3552</v>
      </c>
      <c r="F302" s="10" t="s">
        <v>2279</v>
      </c>
      <c r="G302" s="10" t="s">
        <v>520</v>
      </c>
      <c r="H302" s="20" t="s">
        <v>2571</v>
      </c>
      <c r="I302" s="20" t="s">
        <v>2612</v>
      </c>
      <c r="J302" s="20" t="s">
        <v>1858</v>
      </c>
      <c r="K302" s="20" t="s">
        <v>846</v>
      </c>
      <c r="L302" s="20" t="s">
        <v>515</v>
      </c>
      <c r="M302" s="21">
        <v>160</v>
      </c>
      <c r="N302" s="22">
        <v>6</v>
      </c>
      <c r="O302" s="23">
        <v>2</v>
      </c>
      <c r="P302" s="24">
        <v>3900</v>
      </c>
      <c r="Q302" s="25">
        <f t="shared" si="27"/>
        <v>24.375</v>
      </c>
      <c r="R302" s="12">
        <v>0</v>
      </c>
      <c r="S302" s="12">
        <v>0</v>
      </c>
      <c r="U302" s="18" t="str">
        <f t="shared" si="25"/>
        <v>二勝</v>
      </c>
      <c r="X302" s="12" t="str">
        <f>IF(OR(C302="櫃間牧場",C302="特捜フジ"),"hit",IF(OR(C302="土井牧場",C302="土井ムギムギ牧場",C302="むぎむぎ",C302="むぎ"),"doi",IF(OR(C302="阪神",C302="タイガースファーム"),"han",IF(OR(C302="健康牧場",C302="ＯＫ牧場"),"oke",VLOOKUP(C302,[1]Owner!$A:$B,2,FALSE)))))</f>
        <v>oku</v>
      </c>
    </row>
    <row r="303" spans="1:24" ht="11.15" customHeight="1" x14ac:dyDescent="0.65">
      <c r="A303" s="19" t="str">
        <f t="shared" si="24"/>
        <v>1516むぎ03</v>
      </c>
      <c r="B303" s="10" t="s">
        <v>5510</v>
      </c>
      <c r="C303" s="20" t="s">
        <v>4396</v>
      </c>
      <c r="D303" s="11">
        <v>3</v>
      </c>
      <c r="E303" s="20" t="s">
        <v>5637</v>
      </c>
      <c r="F303" s="10" t="s">
        <v>3905</v>
      </c>
      <c r="G303" s="10" t="s">
        <v>3911</v>
      </c>
      <c r="H303" s="20" t="s">
        <v>5702</v>
      </c>
      <c r="I303" s="20" t="s">
        <v>1739</v>
      </c>
      <c r="J303" s="20" t="s">
        <v>4968</v>
      </c>
      <c r="K303" s="20" t="s">
        <v>5446</v>
      </c>
      <c r="L303" s="20" t="s">
        <v>1913</v>
      </c>
      <c r="M303" s="21">
        <v>100</v>
      </c>
      <c r="N303" s="22">
        <v>6</v>
      </c>
      <c r="O303" s="23">
        <v>2</v>
      </c>
      <c r="P303" s="24">
        <v>3884.8</v>
      </c>
      <c r="Q303" s="25">
        <f t="shared" si="27"/>
        <v>38.847999999999999</v>
      </c>
      <c r="R303" s="12">
        <v>0</v>
      </c>
      <c r="S303" s="12">
        <v>0</v>
      </c>
      <c r="U303" s="18" t="str">
        <f t="shared" si="25"/>
        <v>二勝</v>
      </c>
      <c r="X303" s="12" t="str">
        <f>IF(OR(C303="櫃間牧場",C303="特捜フジ"),"hit",IF(OR(C303="土井牧場",C303="土井ムギムギ牧場",C303="むぎむぎ",C303="むぎ"),"doi",IF(OR(C303="阪神",C303="タイガースファーム"),"han",IF(OR(C303="健康牧場",C303="ＯＫ牧場"),"oke",VLOOKUP(C303,[1]Owner!$A:$B,2,FALSE)))))</f>
        <v>doi</v>
      </c>
    </row>
    <row r="304" spans="1:24" ht="11.15" customHeight="1" x14ac:dyDescent="0.65">
      <c r="A304" s="19" t="str">
        <f t="shared" si="24"/>
        <v>9900伸吾10</v>
      </c>
      <c r="B304" s="10" t="s">
        <v>683</v>
      </c>
      <c r="C304" s="20" t="s">
        <v>768</v>
      </c>
      <c r="D304" s="31">
        <v>10</v>
      </c>
      <c r="E304" s="20" t="s">
        <v>789</v>
      </c>
      <c r="F304" s="10" t="s">
        <v>29</v>
      </c>
      <c r="G304" s="10" t="s">
        <v>15</v>
      </c>
      <c r="H304" s="20" t="s">
        <v>705</v>
      </c>
      <c r="I304" s="20" t="s">
        <v>436</v>
      </c>
      <c r="J304" s="20" t="s">
        <v>790</v>
      </c>
      <c r="K304" s="20" t="s">
        <v>791</v>
      </c>
      <c r="L304" s="20" t="s">
        <v>515</v>
      </c>
      <c r="N304" s="22">
        <v>5</v>
      </c>
      <c r="O304" s="23">
        <v>2</v>
      </c>
      <c r="P304" s="24">
        <v>3860</v>
      </c>
      <c r="Q304" s="25" t="str">
        <f t="shared" si="27"/>
        <v/>
      </c>
      <c r="R304" s="12">
        <v>0</v>
      </c>
      <c r="S304" s="12">
        <v>0</v>
      </c>
      <c r="U304" s="18" t="str">
        <f t="shared" si="25"/>
        <v>二勝</v>
      </c>
      <c r="X304" s="12" t="str">
        <f>IF(OR(C304="櫃間牧場",C304="特捜フジ"),"hit",IF(OR(C304="土井牧場",C304="土井ムギムギ牧場",C304="むぎむぎ",C304="むぎ"),"doi",IF(OR(C304="阪神",C304="タイガースファーム"),"han",IF(OR(C304="健康牧場",C304="ＯＫ牧場"),"oke",VLOOKUP(C304,[1]Owner!$A:$B,2,FALSE)))))</f>
        <v>tsi</v>
      </c>
    </row>
    <row r="305" spans="1:24" ht="11.15" customHeight="1" x14ac:dyDescent="0.65">
      <c r="A305" s="19" t="str">
        <f t="shared" si="24"/>
        <v>0506心平06</v>
      </c>
      <c r="B305" s="10" t="s">
        <v>2274</v>
      </c>
      <c r="C305" s="20" t="s">
        <v>186</v>
      </c>
      <c r="D305" s="11">
        <v>6</v>
      </c>
      <c r="E305" s="20" t="s">
        <v>2400</v>
      </c>
      <c r="F305" s="10" t="s">
        <v>14</v>
      </c>
      <c r="G305" s="10" t="s">
        <v>520</v>
      </c>
      <c r="H305" s="20" t="s">
        <v>2401</v>
      </c>
      <c r="I305" s="20" t="s">
        <v>2402</v>
      </c>
      <c r="J305" s="20" t="s">
        <v>2403</v>
      </c>
      <c r="K305" s="20" t="s">
        <v>795</v>
      </c>
      <c r="L305" s="20" t="s">
        <v>1913</v>
      </c>
      <c r="M305" s="21">
        <v>40</v>
      </c>
      <c r="N305" s="22">
        <v>7</v>
      </c>
      <c r="O305" s="23">
        <v>3</v>
      </c>
      <c r="P305" s="24">
        <v>3860</v>
      </c>
      <c r="Q305" s="25">
        <f t="shared" si="27"/>
        <v>96.5</v>
      </c>
      <c r="R305" s="12">
        <v>0</v>
      </c>
      <c r="S305" s="12">
        <v>0</v>
      </c>
      <c r="U305" s="18" t="str">
        <f t="shared" si="25"/>
        <v>二勝</v>
      </c>
      <c r="X305" s="12" t="str">
        <f>IF(OR(C305="櫃間牧場",C305="特捜フジ"),"hit",IF(OR(C305="土井牧場",C305="土井ムギムギ牧場",C305="むぎむぎ",C305="むぎ"),"doi",IF(OR(C305="阪神",C305="タイガースファーム"),"han",IF(OR(C305="健康牧場",C305="ＯＫ牧場"),"oke",VLOOKUP(C305,[1]Owner!$A:$B,2,FALSE)))))</f>
        <v>hsi</v>
      </c>
    </row>
    <row r="306" spans="1:24" ht="11.15" customHeight="1" x14ac:dyDescent="0.65">
      <c r="A306" s="19" t="str">
        <f t="shared" si="24"/>
        <v>1516永之07</v>
      </c>
      <c r="B306" s="10" t="s">
        <v>5510</v>
      </c>
      <c r="C306" s="20" t="s">
        <v>5513</v>
      </c>
      <c r="D306" s="11">
        <v>7</v>
      </c>
      <c r="E306" s="20" t="s">
        <v>5581</v>
      </c>
      <c r="F306" s="10" t="s">
        <v>3905</v>
      </c>
      <c r="G306" s="10" t="s">
        <v>3911</v>
      </c>
      <c r="H306" s="20" t="s">
        <v>5667</v>
      </c>
      <c r="I306" s="20" t="s">
        <v>1739</v>
      </c>
      <c r="J306" s="20" t="s">
        <v>5747</v>
      </c>
      <c r="K306" s="20" t="s">
        <v>2378</v>
      </c>
      <c r="L306" s="20" t="s">
        <v>1913</v>
      </c>
      <c r="M306" s="21">
        <v>60</v>
      </c>
      <c r="N306" s="22">
        <v>7</v>
      </c>
      <c r="O306" s="23">
        <v>3</v>
      </c>
      <c r="P306" s="24">
        <v>3859.3</v>
      </c>
      <c r="Q306" s="25">
        <f t="shared" si="27"/>
        <v>64.321666666666673</v>
      </c>
      <c r="R306" s="12">
        <v>0</v>
      </c>
      <c r="S306" s="12">
        <v>0</v>
      </c>
      <c r="U306" s="18" t="str">
        <f t="shared" si="25"/>
        <v>二勝</v>
      </c>
      <c r="X306" s="12" t="str">
        <f>IF(OR(C306="櫃間牧場",C306="特捜フジ"),"hit",IF(OR(C306="土井牧場",C306="土井ムギムギ牧場",C306="むぎむぎ",C306="むぎ"),"doi",IF(OR(C306="阪神",C306="タイガースファーム"),"han",IF(OR(C306="健康牧場",C306="ＯＫ牧場"),"oke",VLOOKUP(C306,[1]Owner!$A:$B,2,FALSE)))))</f>
        <v>yhi</v>
      </c>
    </row>
    <row r="307" spans="1:24" ht="11.15" customHeight="1" x14ac:dyDescent="0.65">
      <c r="A307" s="19" t="str">
        <f t="shared" si="24"/>
        <v>1920心平10</v>
      </c>
      <c r="B307" s="10" t="s">
        <v>7651</v>
      </c>
      <c r="C307" s="20" t="s">
        <v>4402</v>
      </c>
      <c r="D307" s="11">
        <v>10</v>
      </c>
      <c r="E307" s="20" t="s">
        <v>7708</v>
      </c>
      <c r="F307" s="10" t="s">
        <v>4766</v>
      </c>
      <c r="G307" s="10" t="s">
        <v>4774</v>
      </c>
      <c r="H307" s="20" t="s">
        <v>4876</v>
      </c>
      <c r="I307" s="20" t="s">
        <v>5128</v>
      </c>
      <c r="J307" s="20" t="s">
        <v>7853</v>
      </c>
      <c r="K307" s="20" t="s">
        <v>2443</v>
      </c>
      <c r="L307" s="20" t="s">
        <v>3295</v>
      </c>
      <c r="M307" s="32">
        <v>1</v>
      </c>
      <c r="N307" s="22">
        <v>9</v>
      </c>
      <c r="O307" s="23">
        <v>2</v>
      </c>
      <c r="P307" s="24">
        <v>3853.6</v>
      </c>
      <c r="Q307" s="25">
        <v>399.85846153846154</v>
      </c>
      <c r="R307" s="12">
        <v>0</v>
      </c>
      <c r="S307" s="12">
        <v>0</v>
      </c>
      <c r="T307" s="12">
        <v>0</v>
      </c>
      <c r="U307" s="18" t="str">
        <f t="shared" si="25"/>
        <v>二勝</v>
      </c>
      <c r="V307" s="12" t="s">
        <v>7965</v>
      </c>
      <c r="W307" s="12" t="s">
        <v>8086</v>
      </c>
      <c r="X307" s="12" t="str">
        <f>IF(OR(C307="櫃間牧場",C307="特捜フジ"),"hit",IF(OR(C307="土井牧場",C307="土井ムギムギ牧場",C307="むぎむぎ",C307="むぎ"),"doi",IF(OR(C307="阪神",C307="タイガースファーム"),"han",IF(OR(C307="健康牧場",C307="ＯＫ牧場"),"oke",VLOOKUP(C307,[1]Owner!$A:$B,2,FALSE)))))</f>
        <v>hsi</v>
      </c>
    </row>
    <row r="308" spans="1:24" ht="11.15" customHeight="1" x14ac:dyDescent="0.65">
      <c r="A308" s="19" t="str">
        <f t="shared" si="24"/>
        <v>1112福石10</v>
      </c>
      <c r="B308" s="10" t="s">
        <v>4369</v>
      </c>
      <c r="C308" s="20" t="s">
        <v>4167</v>
      </c>
      <c r="D308" s="11">
        <v>10</v>
      </c>
      <c r="E308" s="20" t="s">
        <v>4195</v>
      </c>
      <c r="F308" s="10" t="s">
        <v>3905</v>
      </c>
      <c r="G308" s="10" t="s">
        <v>3906</v>
      </c>
      <c r="H308" s="20" t="s">
        <v>4196</v>
      </c>
      <c r="I308" s="20" t="s">
        <v>3165</v>
      </c>
      <c r="J308" s="20" t="s">
        <v>4197</v>
      </c>
      <c r="K308" s="20" t="s">
        <v>4198</v>
      </c>
      <c r="L308" s="20" t="s">
        <v>4199</v>
      </c>
      <c r="M308" s="21">
        <v>15</v>
      </c>
      <c r="N308" s="22">
        <v>13</v>
      </c>
      <c r="O308" s="23">
        <v>3</v>
      </c>
      <c r="P308" s="24">
        <v>3823.3</v>
      </c>
      <c r="Q308" s="25">
        <f>IF(M308="","",IF(M308&lt;=0,P308/10,P308/M308))</f>
        <v>254.88666666666668</v>
      </c>
      <c r="R308" s="12">
        <v>0</v>
      </c>
      <c r="S308" s="12">
        <v>0</v>
      </c>
      <c r="U308" s="18" t="str">
        <f t="shared" si="25"/>
        <v>二勝</v>
      </c>
      <c r="X308" s="12" t="str">
        <f>IF(OR(C308="櫃間牧場",C308="特捜フジ"),"hit",IF(OR(C308="土井牧場",C308="土井ムギムギ牧場",C308="むぎむぎ",C308="むぎ"),"doi",IF(OR(C308="阪神",C308="タイガースファーム"),"han",IF(OR(C308="健康牧場",C308="ＯＫ牧場"),"oke",VLOOKUP(C308,[1]Owner!$A:$B,2,FALSE)))))</f>
        <v>fuk</v>
      </c>
    </row>
    <row r="309" spans="1:24" ht="11.15" customHeight="1" x14ac:dyDescent="0.65">
      <c r="A309" s="19" t="str">
        <f t="shared" si="24"/>
        <v>1718光生10</v>
      </c>
      <c r="B309" s="10" t="s">
        <v>6476</v>
      </c>
      <c r="C309" s="20" t="s">
        <v>6570</v>
      </c>
      <c r="D309" s="11">
        <v>10</v>
      </c>
      <c r="E309" s="20" t="s">
        <v>6580</v>
      </c>
      <c r="F309" s="10" t="s">
        <v>5144</v>
      </c>
      <c r="G309" s="10" t="s">
        <v>5295</v>
      </c>
      <c r="H309" s="20" t="s">
        <v>6654</v>
      </c>
      <c r="I309" s="20" t="s">
        <v>6718</v>
      </c>
      <c r="J309" s="20" t="s">
        <v>6756</v>
      </c>
      <c r="K309" s="20" t="s">
        <v>5448</v>
      </c>
      <c r="L309" s="20" t="s">
        <v>5485</v>
      </c>
      <c r="M309" s="21">
        <v>20</v>
      </c>
      <c r="N309" s="22">
        <v>7</v>
      </c>
      <c r="O309" s="23">
        <v>3</v>
      </c>
      <c r="P309" s="24">
        <v>3809.4</v>
      </c>
      <c r="Q309" s="25">
        <f>IF(M309="","",IF(M309&lt;=0,P309/10,P309/M309))</f>
        <v>190.47</v>
      </c>
      <c r="R309" s="12">
        <v>0</v>
      </c>
      <c r="S309" s="12">
        <v>0</v>
      </c>
      <c r="U309" s="18" t="str">
        <f t="shared" si="25"/>
        <v>二勝</v>
      </c>
      <c r="V309" s="12" t="s">
        <v>6998</v>
      </c>
      <c r="W309" s="12" t="s">
        <v>6865</v>
      </c>
      <c r="X309" s="12" t="str">
        <f>IF(OR(C309="櫃間牧場",C309="特捜フジ"),"hit",IF(OR(C309="土井牧場",C309="土井ムギムギ牧場",C309="むぎむぎ",C309="むぎ"),"doi",IF(OR(C309="阪神",C309="タイガースファーム"),"han",IF(OR(C309="健康牧場",C309="ＯＫ牧場"),"oke",VLOOKUP(C309,[1]Owner!$A:$B,2,FALSE)))))</f>
        <v>ymi</v>
      </c>
    </row>
    <row r="310" spans="1:24" ht="11.15" customHeight="1" x14ac:dyDescent="0.65">
      <c r="A310" s="19" t="str">
        <f t="shared" si="24"/>
        <v>9900貴仁10</v>
      </c>
      <c r="B310" s="10" t="s">
        <v>683</v>
      </c>
      <c r="C310" s="20" t="s">
        <v>216</v>
      </c>
      <c r="D310" s="31">
        <v>10</v>
      </c>
      <c r="E310" s="20" t="s">
        <v>838</v>
      </c>
      <c r="F310" s="10" t="s">
        <v>14</v>
      </c>
      <c r="G310" s="10" t="s">
        <v>15</v>
      </c>
      <c r="H310" s="20" t="s">
        <v>839</v>
      </c>
      <c r="I310" s="20" t="s">
        <v>85</v>
      </c>
      <c r="J310" s="20" t="s">
        <v>840</v>
      </c>
      <c r="N310" s="22">
        <v>6</v>
      </c>
      <c r="O310" s="23">
        <v>2</v>
      </c>
      <c r="P310" s="24">
        <v>3790</v>
      </c>
      <c r="Q310" s="25" t="str">
        <f>IF(M310="","",IF(M310&lt;=0,P310/10,P310/M310))</f>
        <v/>
      </c>
      <c r="R310" s="12">
        <v>0</v>
      </c>
      <c r="S310" s="12">
        <v>0</v>
      </c>
      <c r="U310" s="18" t="str">
        <f t="shared" si="25"/>
        <v>二勝</v>
      </c>
      <c r="X310" s="12" t="str">
        <f>IF(OR(C310="櫃間牧場",C310="特捜フジ"),"hit",IF(OR(C310="土井牧場",C310="土井ムギムギ牧場",C310="むぎむぎ",C310="むぎ"),"doi",IF(OR(C310="阪神",C310="タイガースファーム"),"han",IF(OR(C310="健康牧場",C310="ＯＫ牧場"),"oke",VLOOKUP(C310,[1]Owner!$A:$B,2,FALSE)))))</f>
        <v>hta</v>
      </c>
    </row>
    <row r="311" spans="1:24" ht="11.15" customHeight="1" x14ac:dyDescent="0.65">
      <c r="A311" s="19" t="str">
        <f t="shared" si="24"/>
        <v>1617若井08</v>
      </c>
      <c r="B311" s="10" t="s">
        <v>5840</v>
      </c>
      <c r="C311" s="20" t="s">
        <v>4763</v>
      </c>
      <c r="D311" s="11">
        <v>8</v>
      </c>
      <c r="E311" s="20" t="s">
        <v>5993</v>
      </c>
      <c r="F311" s="10" t="s">
        <v>5848</v>
      </c>
      <c r="G311" s="10" t="s">
        <v>5996</v>
      </c>
      <c r="H311" s="20" t="s">
        <v>6004</v>
      </c>
      <c r="I311" s="20" t="s">
        <v>3553</v>
      </c>
      <c r="J311" s="20" t="s">
        <v>2662</v>
      </c>
      <c r="K311" s="20" t="s">
        <v>3023</v>
      </c>
      <c r="L311" s="20" t="s">
        <v>1913</v>
      </c>
      <c r="M311" s="21">
        <v>50</v>
      </c>
      <c r="N311" s="22">
        <v>6</v>
      </c>
      <c r="O311" s="23">
        <v>2</v>
      </c>
      <c r="P311" s="24">
        <v>3787.2</v>
      </c>
      <c r="Q311" s="25">
        <f>IF(M311="","",IF(M311&lt;=0,P311/10,P311/M311))</f>
        <v>75.744</v>
      </c>
      <c r="R311" s="12">
        <v>0</v>
      </c>
      <c r="S311" s="12">
        <v>0</v>
      </c>
      <c r="U311" s="18" t="str">
        <f t="shared" si="25"/>
        <v>二勝</v>
      </c>
      <c r="X311" s="12" t="str">
        <f>IF(OR(C311="櫃間牧場",C311="特捜フジ"),"hit",IF(OR(C311="土井牧場",C311="土井ムギムギ牧場",C311="むぎむぎ",C311="むぎ"),"doi",IF(OR(C311="阪神",C311="タイガースファーム"),"han",IF(OR(C311="健康牧場",C311="ＯＫ牧場"),"oke",VLOOKUP(C311,[1]Owner!$A:$B,2,FALSE)))))</f>
        <v>wak</v>
      </c>
    </row>
    <row r="312" spans="1:24" ht="11.15" customHeight="1" x14ac:dyDescent="0.65">
      <c r="A312" s="19" t="str">
        <f t="shared" si="24"/>
        <v>9900播磨05</v>
      </c>
      <c r="B312" s="10" t="s">
        <v>683</v>
      </c>
      <c r="C312" s="20" t="s">
        <v>626</v>
      </c>
      <c r="D312" s="31">
        <v>5</v>
      </c>
      <c r="E312" s="20" t="s">
        <v>898</v>
      </c>
      <c r="F312" s="10" t="s">
        <v>29</v>
      </c>
      <c r="G312" s="10" t="s">
        <v>33</v>
      </c>
      <c r="H312" s="20" t="s">
        <v>899</v>
      </c>
      <c r="I312" s="20" t="s">
        <v>418</v>
      </c>
      <c r="J312" s="20" t="s">
        <v>900</v>
      </c>
      <c r="N312" s="22">
        <v>11</v>
      </c>
      <c r="O312" s="23">
        <v>2</v>
      </c>
      <c r="P312" s="24">
        <v>3750</v>
      </c>
      <c r="Q312" s="25" t="str">
        <f>IF(M312="","",IF(M312&lt;=0,P312/10,P312/M312))</f>
        <v/>
      </c>
      <c r="R312" s="12">
        <v>0</v>
      </c>
      <c r="S312" s="12">
        <v>0</v>
      </c>
      <c r="U312" s="18" t="str">
        <f t="shared" si="25"/>
        <v>二勝</v>
      </c>
      <c r="X312" s="12" t="str">
        <f>IF(OR(C312="櫃間牧場",C312="特捜フジ"),"hit",IF(OR(C312="土井牧場",C312="土井ムギムギ牧場",C312="むぎむぎ",C312="むぎ"),"doi",IF(OR(C312="阪神",C312="タイガースファーム"),"han",IF(OR(C312="健康牧場",C312="ＯＫ牧場"),"oke",VLOOKUP(C312,[1]Owner!$A:$B,2,FALSE)))))</f>
        <v>har</v>
      </c>
    </row>
    <row r="313" spans="1:24" ht="11.15" customHeight="1" x14ac:dyDescent="0.65">
      <c r="A313" s="19" t="str">
        <f t="shared" si="24"/>
        <v>1920小金01</v>
      </c>
      <c r="B313" s="10" t="s">
        <v>7651</v>
      </c>
      <c r="C313" s="20" t="s">
        <v>7655</v>
      </c>
      <c r="D313" s="11">
        <v>1</v>
      </c>
      <c r="E313" s="20" t="s">
        <v>7689</v>
      </c>
      <c r="F313" s="10" t="s">
        <v>4766</v>
      </c>
      <c r="G313" s="10" t="s">
        <v>4774</v>
      </c>
      <c r="H313" s="20" t="s">
        <v>7830</v>
      </c>
      <c r="I313" s="20" t="s">
        <v>1739</v>
      </c>
      <c r="J313" s="20" t="s">
        <v>5747</v>
      </c>
      <c r="K313" s="20" t="s">
        <v>2378</v>
      </c>
      <c r="L313" s="20" t="s">
        <v>1913</v>
      </c>
      <c r="M313" s="32">
        <v>8</v>
      </c>
      <c r="N313" s="22">
        <v>7</v>
      </c>
      <c r="O313" s="23">
        <v>2</v>
      </c>
      <c r="P313" s="24">
        <v>3742</v>
      </c>
      <c r="Q313" s="25">
        <v>14.400961538461541</v>
      </c>
      <c r="R313" s="12">
        <v>0</v>
      </c>
      <c r="S313" s="12">
        <v>0</v>
      </c>
      <c r="T313" s="12">
        <v>0</v>
      </c>
      <c r="U313" s="18" t="str">
        <f t="shared" si="25"/>
        <v>二勝</v>
      </c>
      <c r="V313" s="12" t="s">
        <v>7460</v>
      </c>
      <c r="W313" s="12" t="s">
        <v>8067</v>
      </c>
      <c r="X313" s="12" t="str">
        <f>IF(OR(C313="櫃間牧場",C313="特捜フジ"),"hit",IF(OR(C313="土井牧場",C313="土井ムギムギ牧場",C313="むぎむぎ",C313="むぎ"),"doi",IF(OR(C313="阪神",C313="タイガースファーム"),"han",IF(OR(C313="健康牧場",C313="ＯＫ牧場"),"oke",VLOOKUP(C313,[1]Owner!$A:$B,2,FALSE)))))</f>
        <v>kog</v>
      </c>
    </row>
    <row r="314" spans="1:24" ht="11.15" customHeight="1" x14ac:dyDescent="0.65">
      <c r="A314" s="19" t="str">
        <f t="shared" si="24"/>
        <v>9900伸吾06</v>
      </c>
      <c r="B314" s="10" t="s">
        <v>683</v>
      </c>
      <c r="C314" s="20" t="s">
        <v>768</v>
      </c>
      <c r="D314" s="31">
        <v>6</v>
      </c>
      <c r="E314" s="20" t="s">
        <v>781</v>
      </c>
      <c r="F314" s="10" t="s">
        <v>14</v>
      </c>
      <c r="G314" s="10" t="s">
        <v>15</v>
      </c>
      <c r="H314" s="20" t="s">
        <v>776</v>
      </c>
      <c r="I314" s="20" t="s">
        <v>225</v>
      </c>
      <c r="J314" s="20" t="s">
        <v>782</v>
      </c>
      <c r="N314" s="22">
        <v>6</v>
      </c>
      <c r="O314" s="23">
        <v>3</v>
      </c>
      <c r="P314" s="24">
        <v>3690</v>
      </c>
      <c r="Q314" s="25" t="str">
        <f>IF(M314="","",IF(M314&lt;=0,P314/10,P314/M314))</f>
        <v/>
      </c>
      <c r="R314" s="12">
        <v>0</v>
      </c>
      <c r="S314" s="12">
        <v>0</v>
      </c>
      <c r="U314" s="18" t="str">
        <f t="shared" si="25"/>
        <v>二勝</v>
      </c>
      <c r="X314" s="12" t="str">
        <f>IF(OR(C314="櫃間牧場",C314="特捜フジ"),"hit",IF(OR(C314="土井牧場",C314="土井ムギムギ牧場",C314="むぎむぎ",C314="むぎ"),"doi",IF(OR(C314="阪神",C314="タイガースファーム"),"han",IF(OR(C314="健康牧場",C314="ＯＫ牧場"),"oke",VLOOKUP(C314,[1]Owner!$A:$B,2,FALSE)))))</f>
        <v>tsi</v>
      </c>
    </row>
    <row r="315" spans="1:24" ht="11.15" customHeight="1" x14ac:dyDescent="0.65">
      <c r="A315" s="19" t="str">
        <f t="shared" si="24"/>
        <v>0102本木03</v>
      </c>
      <c r="B315" s="10" t="s">
        <v>1206</v>
      </c>
      <c r="C315" s="20" t="s">
        <v>1161</v>
      </c>
      <c r="D315" s="31">
        <v>3</v>
      </c>
      <c r="E315" s="20" t="s">
        <v>1462</v>
      </c>
      <c r="F315" s="10" t="s">
        <v>14</v>
      </c>
      <c r="G315" s="10" t="s">
        <v>15</v>
      </c>
      <c r="H315" s="20" t="s">
        <v>948</v>
      </c>
      <c r="I315" s="20" t="s">
        <v>38</v>
      </c>
      <c r="J315" s="20" t="s">
        <v>196</v>
      </c>
      <c r="K315" s="20" t="s">
        <v>1463</v>
      </c>
      <c r="L315" s="20" t="s">
        <v>82</v>
      </c>
      <c r="N315" s="22">
        <v>6</v>
      </c>
      <c r="O315" s="23">
        <v>3</v>
      </c>
      <c r="P315" s="24">
        <v>3680</v>
      </c>
      <c r="Q315" s="25" t="str">
        <f>IF(M315="","",IF(M315&lt;=0,P315/10,P315/M315))</f>
        <v/>
      </c>
      <c r="R315" s="12">
        <v>0</v>
      </c>
      <c r="S315" s="12">
        <v>0</v>
      </c>
      <c r="U315" s="18" t="str">
        <f t="shared" si="25"/>
        <v>二勝</v>
      </c>
      <c r="X315" s="12" t="str">
        <f>IF(OR(C315="櫃間牧場",C315="特捜フジ"),"hit",IF(OR(C315="土井牧場",C315="土井ムギムギ牧場",C315="むぎむぎ",C315="むぎ"),"doi",IF(OR(C315="阪神",C315="タイガースファーム"),"han",IF(OR(C315="健康牧場",C315="ＯＫ牧場"),"oke",VLOOKUP(C315,[1]Owner!$A:$B,2,FALSE)))))</f>
        <v>mot</v>
      </c>
    </row>
    <row r="316" spans="1:24" ht="11.15" customHeight="1" x14ac:dyDescent="0.65">
      <c r="A316" s="19" t="str">
        <f t="shared" si="24"/>
        <v>1617播磨06</v>
      </c>
      <c r="B316" s="10" t="s">
        <v>5840</v>
      </c>
      <c r="C316" s="20" t="s">
        <v>4761</v>
      </c>
      <c r="D316" s="11">
        <v>6</v>
      </c>
      <c r="E316" s="20" t="s">
        <v>5891</v>
      </c>
      <c r="F316" s="10" t="s">
        <v>5848</v>
      </c>
      <c r="G316" s="10" t="s">
        <v>6012</v>
      </c>
      <c r="H316" s="20" t="s">
        <v>6036</v>
      </c>
      <c r="I316" s="20" t="s">
        <v>3165</v>
      </c>
      <c r="J316" s="20" t="s">
        <v>1280</v>
      </c>
      <c r="K316" s="20" t="s">
        <v>6154</v>
      </c>
      <c r="L316" s="20" t="s">
        <v>6132</v>
      </c>
      <c r="M316" s="21">
        <v>90</v>
      </c>
      <c r="N316" s="22">
        <v>5</v>
      </c>
      <c r="O316" s="23">
        <v>3</v>
      </c>
      <c r="P316" s="24">
        <v>3654.6</v>
      </c>
      <c r="Q316" s="25">
        <f>IF(M316="","",IF(M316&lt;=0,P316/10,P316/M316))</f>
        <v>40.606666666666669</v>
      </c>
      <c r="R316" s="12">
        <v>0</v>
      </c>
      <c r="S316" s="12">
        <v>0</v>
      </c>
      <c r="U316" s="18" t="str">
        <f t="shared" si="25"/>
        <v>二勝</v>
      </c>
      <c r="X316" s="12" t="str">
        <f>IF(OR(C316="櫃間牧場",C316="特捜フジ"),"hit",IF(OR(C316="土井牧場",C316="土井ムギムギ牧場",C316="むぎむぎ",C316="むぎ"),"doi",IF(OR(C316="阪神",C316="タイガースファーム"),"han",IF(OR(C316="健康牧場",C316="ＯＫ牧場"),"oke",VLOOKUP(C316,[1]Owner!$A:$B,2,FALSE)))))</f>
        <v>har</v>
      </c>
    </row>
    <row r="317" spans="1:24" ht="11.15" customHeight="1" x14ac:dyDescent="0.65">
      <c r="A317" s="19" t="str">
        <f t="shared" si="24"/>
        <v>2223播磨05</v>
      </c>
      <c r="B317" s="10" t="s">
        <v>9192</v>
      </c>
      <c r="C317" s="20" t="s">
        <v>4740</v>
      </c>
      <c r="D317" s="11">
        <v>5</v>
      </c>
      <c r="E317" s="20" t="s">
        <v>9294</v>
      </c>
      <c r="F317" s="10" t="s">
        <v>4407</v>
      </c>
      <c r="G317" s="10" t="s">
        <v>4408</v>
      </c>
      <c r="H317" s="20" t="s">
        <v>9343</v>
      </c>
      <c r="I317" s="20" t="s">
        <v>1755</v>
      </c>
      <c r="J317" s="20" t="s">
        <v>9425</v>
      </c>
      <c r="K317" s="20" t="s">
        <v>3023</v>
      </c>
      <c r="L317" s="20" t="s">
        <v>1913</v>
      </c>
      <c r="M317" s="32">
        <v>8</v>
      </c>
      <c r="N317" s="22">
        <v>4</v>
      </c>
      <c r="O317" s="23">
        <v>1</v>
      </c>
      <c r="P317" s="24">
        <v>3649</v>
      </c>
      <c r="Q317" s="25">
        <v>541.04464285714289</v>
      </c>
      <c r="U317" s="18" t="str">
        <f t="shared" si="25"/>
        <v>一勝</v>
      </c>
      <c r="V317" s="12" t="s">
        <v>9711</v>
      </c>
      <c r="W317" s="12" t="s">
        <v>9583</v>
      </c>
      <c r="X317" s="12" t="str">
        <f>IF(OR(C317="櫃間牧場",C317="特捜フジ"),"hit",IF(OR(C317="土井牧場",C317="土井ムギムギ牧場",C317="むぎむぎ",C317="むぎ"),"doi",IF(OR(C317="阪神",C317="タイガースファーム"),"han",IF(OR(C317="健康牧場",C317="ＯＫ牧場"),"oke",VLOOKUP(C317,[1]Owner!$A:$B,2,FALSE)))))</f>
        <v>har</v>
      </c>
    </row>
    <row r="318" spans="1:24" ht="11.15" customHeight="1" x14ac:dyDescent="0.65">
      <c r="A318" s="19" t="str">
        <f t="shared" si="24"/>
        <v>1213光生08</v>
      </c>
      <c r="B318" s="10" t="s">
        <v>4405</v>
      </c>
      <c r="C318" s="20" t="s">
        <v>4733</v>
      </c>
      <c r="D318" s="11">
        <v>8</v>
      </c>
      <c r="E318" s="20" t="s">
        <v>4539</v>
      </c>
      <c r="F318" s="10" t="s">
        <v>4407</v>
      </c>
      <c r="G318" s="10" t="s">
        <v>4408</v>
      </c>
      <c r="H318" s="20" t="s">
        <v>4489</v>
      </c>
      <c r="I318" s="20" t="s">
        <v>3165</v>
      </c>
      <c r="J318" s="20" t="s">
        <v>2063</v>
      </c>
      <c r="K318" s="20" t="s">
        <v>4437</v>
      </c>
      <c r="L318" s="20" t="s">
        <v>1913</v>
      </c>
      <c r="M318" s="21">
        <v>30</v>
      </c>
      <c r="N318" s="22">
        <v>6</v>
      </c>
      <c r="O318" s="23">
        <v>3</v>
      </c>
      <c r="P318" s="24">
        <v>3644.1</v>
      </c>
      <c r="Q318" s="25">
        <f t="shared" ref="Q318:Q348" si="28">IF(M318="","",IF(M318&lt;=0,P318/10,P318/M318))</f>
        <v>121.47</v>
      </c>
      <c r="R318" s="12">
        <v>0</v>
      </c>
      <c r="S318" s="12">
        <v>0</v>
      </c>
      <c r="U318" s="18" t="str">
        <f t="shared" si="25"/>
        <v>二勝</v>
      </c>
      <c r="X318" s="12" t="str">
        <f>IF(OR(C318="櫃間牧場",C318="特捜フジ"),"hit",IF(OR(C318="土井牧場",C318="土井ムギムギ牧場",C318="むぎむぎ",C318="むぎ"),"doi",IF(OR(C318="阪神",C318="タイガースファーム"),"han",IF(OR(C318="健康牧場",C318="ＯＫ牧場"),"oke",VLOOKUP(C318,[1]Owner!$A:$B,2,FALSE)))))</f>
        <v>ymi</v>
      </c>
    </row>
    <row r="319" spans="1:24" ht="11.15" customHeight="1" x14ac:dyDescent="0.65">
      <c r="A319" s="19" t="str">
        <f t="shared" si="24"/>
        <v>0405心平04</v>
      </c>
      <c r="B319" s="10" t="s">
        <v>1951</v>
      </c>
      <c r="C319" s="20" t="s">
        <v>186</v>
      </c>
      <c r="D319" s="31">
        <v>4</v>
      </c>
      <c r="E319" s="20" t="s">
        <v>2091</v>
      </c>
      <c r="F319" s="10" t="s">
        <v>14</v>
      </c>
      <c r="G319" s="10" t="s">
        <v>520</v>
      </c>
      <c r="H319" s="20" t="s">
        <v>2047</v>
      </c>
      <c r="I319" s="20" t="s">
        <v>2092</v>
      </c>
      <c r="J319" s="20" t="s">
        <v>2093</v>
      </c>
      <c r="K319" s="20" t="s">
        <v>2042</v>
      </c>
      <c r="L319" s="20" t="s">
        <v>2094</v>
      </c>
      <c r="M319" s="21">
        <v>0</v>
      </c>
      <c r="N319" s="22">
        <v>7</v>
      </c>
      <c r="O319" s="23">
        <v>1</v>
      </c>
      <c r="P319" s="24">
        <v>3640</v>
      </c>
      <c r="Q319" s="25">
        <f t="shared" si="28"/>
        <v>364</v>
      </c>
      <c r="R319" s="12">
        <v>0</v>
      </c>
      <c r="S319" s="12">
        <v>0</v>
      </c>
      <c r="U319" s="18" t="str">
        <f t="shared" si="25"/>
        <v>一勝</v>
      </c>
      <c r="X319" s="12" t="str">
        <f>IF(OR(C319="櫃間牧場",C319="特捜フジ"),"hit",IF(OR(C319="土井牧場",C319="土井ムギムギ牧場",C319="むぎむぎ",C319="むぎ"),"doi",IF(OR(C319="阪神",C319="タイガースファーム"),"han",IF(OR(C319="健康牧場",C319="ＯＫ牧場"),"oke",VLOOKUP(C319,[1]Owner!$A:$B,2,FALSE)))))</f>
        <v>hsi</v>
      </c>
    </row>
    <row r="320" spans="1:24" ht="11.15" customHeight="1" x14ac:dyDescent="0.65">
      <c r="A320" s="19" t="str">
        <f t="shared" si="24"/>
        <v>1415阪神03</v>
      </c>
      <c r="B320" s="10" t="s">
        <v>5140</v>
      </c>
      <c r="C320" s="28" t="s">
        <v>4756</v>
      </c>
      <c r="D320" s="29">
        <v>3</v>
      </c>
      <c r="E320" s="20" t="s">
        <v>5195</v>
      </c>
      <c r="F320" s="10" t="s">
        <v>5142</v>
      </c>
      <c r="G320" s="10" t="s">
        <v>5293</v>
      </c>
      <c r="H320" s="20" t="s">
        <v>5329</v>
      </c>
      <c r="I320" s="20" t="s">
        <v>3280</v>
      </c>
      <c r="J320" s="20" t="s">
        <v>2651</v>
      </c>
      <c r="K320" s="20" t="s">
        <v>5446</v>
      </c>
      <c r="L320" s="20" t="s">
        <v>1913</v>
      </c>
      <c r="M320" s="21">
        <v>50</v>
      </c>
      <c r="N320" s="22">
        <v>5</v>
      </c>
      <c r="O320" s="23">
        <v>1</v>
      </c>
      <c r="P320" s="24">
        <v>3632.2</v>
      </c>
      <c r="Q320" s="25">
        <f t="shared" si="28"/>
        <v>72.643999999999991</v>
      </c>
      <c r="R320" s="12">
        <v>0</v>
      </c>
      <c r="S320" s="12">
        <v>0</v>
      </c>
      <c r="U320" s="18" t="str">
        <f t="shared" si="25"/>
        <v>一勝</v>
      </c>
      <c r="X320" s="12" t="str">
        <f>IF(OR(C320="櫃間牧場",C320="特捜フジ"),"hit",IF(OR(C320="土井牧場",C320="土井ムギムギ牧場",C320="むぎむぎ",C320="むぎ"),"doi",IF(OR(C320="阪神",C320="タイガースファーム"),"han",IF(OR(C320="健康牧場",C320="ＯＫ牧場"),"oke",VLOOKUP(C320,[1]Owner!$A:$B,2,FALSE)))))</f>
        <v>han</v>
      </c>
    </row>
    <row r="321" spans="1:24" ht="11.15" customHeight="1" x14ac:dyDescent="0.65">
      <c r="A321" s="19" t="str">
        <f t="shared" si="24"/>
        <v>0809心平09</v>
      </c>
      <c r="B321" s="10" t="s">
        <v>3162</v>
      </c>
      <c r="C321" s="20" t="s">
        <v>2649</v>
      </c>
      <c r="D321" s="11">
        <v>9</v>
      </c>
      <c r="E321" s="20" t="s">
        <v>3270</v>
      </c>
      <c r="F321" s="10" t="s">
        <v>14</v>
      </c>
      <c r="G321" s="10" t="s">
        <v>520</v>
      </c>
      <c r="H321" s="20" t="s">
        <v>2401</v>
      </c>
      <c r="I321" s="20" t="s">
        <v>2906</v>
      </c>
      <c r="J321" s="20" t="s">
        <v>2907</v>
      </c>
      <c r="K321" s="20" t="s">
        <v>823</v>
      </c>
      <c r="L321" s="20" t="s">
        <v>3271</v>
      </c>
      <c r="M321" s="21">
        <v>60</v>
      </c>
      <c r="N321" s="22">
        <v>7</v>
      </c>
      <c r="O321" s="23">
        <v>2</v>
      </c>
      <c r="P321" s="24">
        <v>3630</v>
      </c>
      <c r="Q321" s="25">
        <f t="shared" si="28"/>
        <v>60.5</v>
      </c>
      <c r="R321" s="12">
        <v>0</v>
      </c>
      <c r="S321" s="12">
        <v>0</v>
      </c>
      <c r="U321" s="18" t="str">
        <f t="shared" si="25"/>
        <v>二勝</v>
      </c>
      <c r="X321" s="12" t="str">
        <f>IF(OR(C321="櫃間牧場",C321="特捜フジ"),"hit",IF(OR(C321="土井牧場",C321="土井ムギムギ牧場",C321="むぎむぎ",C321="むぎ"),"doi",IF(OR(C321="阪神",C321="タイガースファーム"),"han",IF(OR(C321="健康牧場",C321="ＯＫ牧場"),"oke",VLOOKUP(C321,[1]Owner!$A:$B,2,FALSE)))))</f>
        <v>hsi</v>
      </c>
    </row>
    <row r="322" spans="1:24" ht="11.15" customHeight="1" x14ac:dyDescent="0.65">
      <c r="A322" s="19" t="str">
        <f t="shared" ref="A322:A385" si="29">MID(B322,3,2)&amp;MID(B322,8,2)&amp;MID(C322,1,2)&amp;TEXT(D322,"00")</f>
        <v>1011村山07</v>
      </c>
      <c r="B322" s="10" t="s">
        <v>3649</v>
      </c>
      <c r="C322" s="20" t="s">
        <v>3866</v>
      </c>
      <c r="D322" s="11">
        <v>7</v>
      </c>
      <c r="E322" s="20" t="s">
        <v>3877</v>
      </c>
      <c r="F322" s="10" t="s">
        <v>2279</v>
      </c>
      <c r="G322" s="10" t="s">
        <v>520</v>
      </c>
      <c r="H322" s="20" t="s">
        <v>3188</v>
      </c>
      <c r="I322" s="20" t="s">
        <v>3826</v>
      </c>
      <c r="J322" s="20" t="s">
        <v>1388</v>
      </c>
      <c r="K322" s="20" t="s">
        <v>791</v>
      </c>
      <c r="L322" s="20" t="s">
        <v>2876</v>
      </c>
      <c r="M322" s="21">
        <v>35</v>
      </c>
      <c r="N322" s="22">
        <v>8</v>
      </c>
      <c r="O322" s="23">
        <v>3</v>
      </c>
      <c r="P322" s="24">
        <v>3626.9</v>
      </c>
      <c r="Q322" s="25">
        <f t="shared" si="28"/>
        <v>103.6257142857143</v>
      </c>
      <c r="R322" s="12">
        <v>0</v>
      </c>
      <c r="S322" s="12">
        <v>0</v>
      </c>
      <c r="U322" s="18" t="str">
        <f t="shared" ref="U322:U385" si="30">IF(S322&gt;=1,"G1",IF(R322&gt;=1,"重賞",IF(O322&gt;=2,"二勝",IF(O322=1,"一勝",IF(AND(O322=0,N322&gt;=1),"未勝利","未出走")))))</f>
        <v>二勝</v>
      </c>
      <c r="X322" s="12" t="str">
        <f>IF(OR(C322="櫃間牧場",C322="特捜フジ"),"hit",IF(OR(C322="土井牧場",C322="土井ムギムギ牧場",C322="むぎむぎ",C322="むぎ"),"doi",IF(OR(C322="阪神",C322="タイガースファーム"),"han",IF(OR(C322="健康牧場",C322="ＯＫ牧場"),"oke",VLOOKUP(C322,[1]Owner!$A:$B,2,FALSE)))))</f>
        <v>mur</v>
      </c>
    </row>
    <row r="323" spans="1:24" ht="11.15" customHeight="1" x14ac:dyDescent="0.65">
      <c r="A323" s="19" t="str">
        <f t="shared" si="29"/>
        <v>0001戸田04</v>
      </c>
      <c r="B323" s="10" t="s">
        <v>963</v>
      </c>
      <c r="C323" s="20" t="s">
        <v>320</v>
      </c>
      <c r="D323" s="31">
        <v>4</v>
      </c>
      <c r="E323" s="20" t="s">
        <v>1102</v>
      </c>
      <c r="F323" s="10" t="s">
        <v>14</v>
      </c>
      <c r="G323" s="10" t="s">
        <v>15</v>
      </c>
      <c r="H323" s="20" t="s">
        <v>600</v>
      </c>
      <c r="I323" s="20" t="s">
        <v>26</v>
      </c>
      <c r="J323" s="20" t="s">
        <v>398</v>
      </c>
      <c r="N323" s="22">
        <v>6</v>
      </c>
      <c r="O323" s="23">
        <v>3</v>
      </c>
      <c r="P323" s="24">
        <v>3620</v>
      </c>
      <c r="Q323" s="25" t="str">
        <f t="shared" si="28"/>
        <v/>
      </c>
      <c r="R323" s="12">
        <v>0</v>
      </c>
      <c r="S323" s="12">
        <v>0</v>
      </c>
      <c r="U323" s="18" t="str">
        <f t="shared" si="30"/>
        <v>二勝</v>
      </c>
      <c r="X323" s="12" t="str">
        <f>IF(OR(C323="櫃間牧場",C323="特捜フジ"),"hit",IF(OR(C323="土井牧場",C323="土井ムギムギ牧場",C323="むぎむぎ",C323="むぎ"),"doi",IF(OR(C323="阪神",C323="タイガースファーム"),"han",IF(OR(C323="健康牧場",C323="ＯＫ牧場"),"oke",VLOOKUP(C323,[1]Owner!$A:$B,2,FALSE)))))</f>
        <v>tod</v>
      </c>
    </row>
    <row r="324" spans="1:24" ht="11.15" customHeight="1" x14ac:dyDescent="0.65">
      <c r="A324" s="19" t="str">
        <f t="shared" si="29"/>
        <v>0405特捜03</v>
      </c>
      <c r="B324" s="10" t="s">
        <v>1951</v>
      </c>
      <c r="C324" s="20" t="s">
        <v>1376</v>
      </c>
      <c r="D324" s="31">
        <v>3</v>
      </c>
      <c r="E324" s="20" t="s">
        <v>2139</v>
      </c>
      <c r="F324" s="10" t="s">
        <v>14</v>
      </c>
      <c r="G324" s="10" t="s">
        <v>510</v>
      </c>
      <c r="H324" s="20" t="s">
        <v>2140</v>
      </c>
      <c r="I324" s="20" t="s">
        <v>38</v>
      </c>
      <c r="J324" s="20" t="s">
        <v>1243</v>
      </c>
      <c r="K324" s="20" t="s">
        <v>514</v>
      </c>
      <c r="L324" s="20" t="s">
        <v>515</v>
      </c>
      <c r="M324" s="21">
        <v>70</v>
      </c>
      <c r="N324" s="22">
        <v>6</v>
      </c>
      <c r="O324" s="23">
        <v>2</v>
      </c>
      <c r="P324" s="24">
        <v>3620</v>
      </c>
      <c r="Q324" s="25">
        <f t="shared" si="28"/>
        <v>51.714285714285715</v>
      </c>
      <c r="R324" s="12">
        <v>0</v>
      </c>
      <c r="S324" s="12">
        <v>0</v>
      </c>
      <c r="U324" s="18" t="str">
        <f t="shared" si="30"/>
        <v>二勝</v>
      </c>
      <c r="X324" s="12" t="str">
        <f>IF(OR(C324="櫃間牧場",C324="特捜フジ"),"hit",IF(OR(C324="土井牧場",C324="土井ムギムギ牧場",C324="むぎむぎ",C324="むぎ"),"doi",IF(OR(C324="阪神",C324="タイガースファーム"),"han",IF(OR(C324="健康牧場",C324="ＯＫ牧場"),"oke",VLOOKUP(C324,[1]Owner!$A:$B,2,FALSE)))))</f>
        <v>hit</v>
      </c>
    </row>
    <row r="325" spans="1:24" ht="11.15" customHeight="1" x14ac:dyDescent="0.65">
      <c r="A325" s="19" t="str">
        <f t="shared" si="29"/>
        <v>0607特捜02</v>
      </c>
      <c r="B325" s="10" t="s">
        <v>2579</v>
      </c>
      <c r="C325" s="20" t="s">
        <v>2740</v>
      </c>
      <c r="D325" s="11">
        <v>2</v>
      </c>
      <c r="E325" s="20" t="s">
        <v>2743</v>
      </c>
      <c r="F325" s="10" t="s">
        <v>14</v>
      </c>
      <c r="G325" s="10" t="s">
        <v>520</v>
      </c>
      <c r="H325" s="21" t="s">
        <v>948</v>
      </c>
      <c r="I325" s="20" t="s">
        <v>1044</v>
      </c>
      <c r="J325" s="20" t="s">
        <v>1025</v>
      </c>
      <c r="K325" s="20" t="s">
        <v>791</v>
      </c>
      <c r="L325" s="20" t="s">
        <v>1913</v>
      </c>
      <c r="M325" s="21">
        <v>50</v>
      </c>
      <c r="N325" s="22">
        <v>8</v>
      </c>
      <c r="O325" s="23">
        <v>1</v>
      </c>
      <c r="P325" s="24">
        <v>3620</v>
      </c>
      <c r="Q325" s="25">
        <f t="shared" si="28"/>
        <v>72.400000000000006</v>
      </c>
      <c r="R325" s="12">
        <v>0</v>
      </c>
      <c r="S325" s="12">
        <v>0</v>
      </c>
      <c r="U325" s="18" t="str">
        <f t="shared" si="30"/>
        <v>一勝</v>
      </c>
      <c r="X325" s="12" t="str">
        <f>IF(OR(C325="櫃間牧場",C325="特捜フジ"),"hit",IF(OR(C325="土井牧場",C325="土井ムギムギ牧場",C325="むぎむぎ",C325="むぎ"),"doi",IF(OR(C325="阪神",C325="タイガースファーム"),"han",IF(OR(C325="健康牧場",C325="ＯＫ牧場"),"oke",VLOOKUP(C325,[1]Owner!$A:$B,2,FALSE)))))</f>
        <v>hit</v>
      </c>
    </row>
    <row r="326" spans="1:24" ht="11.15" customHeight="1" x14ac:dyDescent="0.65">
      <c r="A326" s="19" t="str">
        <f t="shared" si="29"/>
        <v>0405戸田06</v>
      </c>
      <c r="B326" s="10" t="s">
        <v>1951</v>
      </c>
      <c r="C326" s="20" t="s">
        <v>320</v>
      </c>
      <c r="D326" s="31">
        <v>6</v>
      </c>
      <c r="E326" s="20" t="s">
        <v>2159</v>
      </c>
      <c r="F326" s="10" t="s">
        <v>14</v>
      </c>
      <c r="G326" s="10" t="s">
        <v>520</v>
      </c>
      <c r="H326" s="20" t="s">
        <v>850</v>
      </c>
      <c r="I326" s="20" t="s">
        <v>26</v>
      </c>
      <c r="J326" s="20" t="s">
        <v>1703</v>
      </c>
      <c r="K326" s="20" t="s">
        <v>2160</v>
      </c>
      <c r="L326" s="20" t="s">
        <v>1704</v>
      </c>
      <c r="M326" s="21">
        <v>0</v>
      </c>
      <c r="N326" s="22">
        <v>4</v>
      </c>
      <c r="O326" s="23">
        <v>3</v>
      </c>
      <c r="P326" s="24">
        <v>3600</v>
      </c>
      <c r="Q326" s="25">
        <f t="shared" si="28"/>
        <v>360</v>
      </c>
      <c r="R326" s="12">
        <v>0</v>
      </c>
      <c r="S326" s="12">
        <v>0</v>
      </c>
      <c r="U326" s="18" t="str">
        <f t="shared" si="30"/>
        <v>二勝</v>
      </c>
      <c r="X326" s="12" t="str">
        <f>IF(OR(C326="櫃間牧場",C326="特捜フジ"),"hit",IF(OR(C326="土井牧場",C326="土井ムギムギ牧場",C326="むぎむぎ",C326="むぎ"),"doi",IF(OR(C326="阪神",C326="タイガースファーム"),"han",IF(OR(C326="健康牧場",C326="ＯＫ牧場"),"oke",VLOOKUP(C326,[1]Owner!$A:$B,2,FALSE)))))</f>
        <v>tod</v>
      </c>
    </row>
    <row r="327" spans="1:24" ht="11.15" customHeight="1" x14ac:dyDescent="0.65">
      <c r="A327" s="19" t="str">
        <f t="shared" si="29"/>
        <v>0910西原01</v>
      </c>
      <c r="B327" s="10" t="s">
        <v>3418</v>
      </c>
      <c r="C327" s="20" t="s">
        <v>2673</v>
      </c>
      <c r="D327" s="11">
        <v>1</v>
      </c>
      <c r="E327" s="20" t="s">
        <v>3518</v>
      </c>
      <c r="F327" s="10" t="s">
        <v>14</v>
      </c>
      <c r="G327" s="10" t="s">
        <v>520</v>
      </c>
      <c r="H327" s="20" t="s">
        <v>2401</v>
      </c>
      <c r="I327" s="20" t="s">
        <v>3165</v>
      </c>
      <c r="J327" s="20" t="s">
        <v>2365</v>
      </c>
      <c r="K327" s="20" t="s">
        <v>2378</v>
      </c>
      <c r="L327" s="20" t="s">
        <v>1913</v>
      </c>
      <c r="M327" s="21">
        <v>170</v>
      </c>
      <c r="N327" s="22">
        <v>4</v>
      </c>
      <c r="O327" s="23">
        <v>2</v>
      </c>
      <c r="P327" s="24">
        <v>3600</v>
      </c>
      <c r="Q327" s="25">
        <f t="shared" si="28"/>
        <v>21.176470588235293</v>
      </c>
      <c r="R327" s="12">
        <v>0</v>
      </c>
      <c r="S327" s="12">
        <v>0</v>
      </c>
      <c r="U327" s="18" t="str">
        <f t="shared" si="30"/>
        <v>二勝</v>
      </c>
      <c r="X327" s="12" t="str">
        <f>IF(OR(C327="櫃間牧場",C327="特捜フジ"),"hit",IF(OR(C327="土井牧場",C327="土井ムギムギ牧場",C327="むぎむぎ",C327="むぎ"),"doi",IF(OR(C327="阪神",C327="タイガースファーム"),"han",IF(OR(C327="健康牧場",C327="ＯＫ牧場"),"oke",VLOOKUP(C327,[1]Owner!$A:$B,2,FALSE)))))</f>
        <v>nis</v>
      </c>
    </row>
    <row r="328" spans="1:24" ht="11.15" customHeight="1" x14ac:dyDescent="0.65">
      <c r="A328" s="19" t="str">
        <f t="shared" si="29"/>
        <v>1011藤田04</v>
      </c>
      <c r="B328" s="10" t="s">
        <v>3649</v>
      </c>
      <c r="C328" s="20" t="s">
        <v>3112</v>
      </c>
      <c r="D328" s="11">
        <v>4</v>
      </c>
      <c r="E328" s="20" t="s">
        <v>3808</v>
      </c>
      <c r="F328" s="10" t="s">
        <v>14</v>
      </c>
      <c r="G328" s="10" t="s">
        <v>510</v>
      </c>
      <c r="H328" s="20" t="s">
        <v>2020</v>
      </c>
      <c r="I328" s="20" t="s">
        <v>2231</v>
      </c>
      <c r="J328" s="20" t="s">
        <v>3809</v>
      </c>
      <c r="K328" s="20" t="s">
        <v>3810</v>
      </c>
      <c r="L328" s="20" t="s">
        <v>515</v>
      </c>
      <c r="M328" s="21">
        <v>35</v>
      </c>
      <c r="N328" s="22">
        <v>7</v>
      </c>
      <c r="O328" s="23">
        <v>2</v>
      </c>
      <c r="P328" s="24">
        <v>3599.3</v>
      </c>
      <c r="Q328" s="25">
        <f t="shared" si="28"/>
        <v>102.83714285714287</v>
      </c>
      <c r="R328" s="12">
        <v>0</v>
      </c>
      <c r="S328" s="12">
        <v>0</v>
      </c>
      <c r="U328" s="18" t="str">
        <f t="shared" si="30"/>
        <v>二勝</v>
      </c>
      <c r="X328" s="12" t="str">
        <f>IF(OR(C328="櫃間牧場",C328="特捜フジ"),"hit",IF(OR(C328="土井牧場",C328="土井ムギムギ牧場",C328="むぎむぎ",C328="むぎ"),"doi",IF(OR(C328="阪神",C328="タイガースファーム"),"han",IF(OR(C328="健康牧場",C328="ＯＫ牧場"),"oke",VLOOKUP(C328,[1]Owner!$A:$B,2,FALSE)))))</f>
        <v>fut</v>
      </c>
    </row>
    <row r="329" spans="1:24" ht="11.15" customHeight="1" x14ac:dyDescent="0.65">
      <c r="A329" s="19" t="str">
        <f t="shared" si="29"/>
        <v>0910光生08</v>
      </c>
      <c r="B329" s="10" t="s">
        <v>3418</v>
      </c>
      <c r="C329" s="20" t="s">
        <v>2608</v>
      </c>
      <c r="D329" s="11">
        <v>8</v>
      </c>
      <c r="E329" s="20" t="s">
        <v>3455</v>
      </c>
      <c r="F329" s="10" t="s">
        <v>14</v>
      </c>
      <c r="G329" s="10" t="s">
        <v>510</v>
      </c>
      <c r="H329" s="20" t="s">
        <v>1116</v>
      </c>
      <c r="I329" s="20" t="s">
        <v>1260</v>
      </c>
      <c r="J329" s="20" t="s">
        <v>764</v>
      </c>
      <c r="K329" s="20" t="s">
        <v>2622</v>
      </c>
      <c r="L329" s="20" t="s">
        <v>1913</v>
      </c>
      <c r="M329" s="21">
        <v>80</v>
      </c>
      <c r="N329" s="22">
        <v>7</v>
      </c>
      <c r="O329" s="23">
        <v>3</v>
      </c>
      <c r="P329" s="24">
        <v>3590</v>
      </c>
      <c r="Q329" s="25">
        <f t="shared" si="28"/>
        <v>44.875</v>
      </c>
      <c r="R329" s="12">
        <v>0</v>
      </c>
      <c r="S329" s="12">
        <v>0</v>
      </c>
      <c r="U329" s="18" t="str">
        <f t="shared" si="30"/>
        <v>二勝</v>
      </c>
      <c r="X329" s="12" t="str">
        <f>IF(OR(C329="櫃間牧場",C329="特捜フジ"),"hit",IF(OR(C329="土井牧場",C329="土井ムギムギ牧場",C329="むぎむぎ",C329="むぎ"),"doi",IF(OR(C329="阪神",C329="タイガースファーム"),"han",IF(OR(C329="健康牧場",C329="ＯＫ牧場"),"oke",VLOOKUP(C329,[1]Owner!$A:$B,2,FALSE)))))</f>
        <v>ymi</v>
      </c>
    </row>
    <row r="330" spans="1:24" ht="11.15" customHeight="1" x14ac:dyDescent="0.65">
      <c r="A330" s="19" t="str">
        <f t="shared" si="29"/>
        <v>9900伸吾03</v>
      </c>
      <c r="B330" s="10" t="s">
        <v>683</v>
      </c>
      <c r="C330" s="20" t="s">
        <v>768</v>
      </c>
      <c r="D330" s="31">
        <v>3</v>
      </c>
      <c r="E330" s="20" t="s">
        <v>775</v>
      </c>
      <c r="F330" s="10" t="s">
        <v>14</v>
      </c>
      <c r="G330" s="10" t="s">
        <v>15</v>
      </c>
      <c r="H330" s="20" t="s">
        <v>776</v>
      </c>
      <c r="I330" s="20" t="s">
        <v>777</v>
      </c>
      <c r="J330" s="20" t="s">
        <v>159</v>
      </c>
      <c r="N330" s="22">
        <v>9</v>
      </c>
      <c r="O330" s="23">
        <v>2</v>
      </c>
      <c r="P330" s="24">
        <v>3580</v>
      </c>
      <c r="Q330" s="25" t="str">
        <f t="shared" si="28"/>
        <v/>
      </c>
      <c r="R330" s="12">
        <v>0</v>
      </c>
      <c r="S330" s="12">
        <v>0</v>
      </c>
      <c r="U330" s="18" t="str">
        <f t="shared" si="30"/>
        <v>二勝</v>
      </c>
      <c r="X330" s="12" t="str">
        <f>IF(OR(C330="櫃間牧場",C330="特捜フジ"),"hit",IF(OR(C330="土井牧場",C330="土井ムギムギ牧場",C330="むぎむぎ",C330="むぎ"),"doi",IF(OR(C330="阪神",C330="タイガースファーム"),"han",IF(OR(C330="健康牧場",C330="ＯＫ牧場"),"oke",VLOOKUP(C330,[1]Owner!$A:$B,2,FALSE)))))</f>
        <v>tsi</v>
      </c>
    </row>
    <row r="331" spans="1:24" ht="11.15" customHeight="1" x14ac:dyDescent="0.65">
      <c r="A331" s="19" t="str">
        <f t="shared" si="29"/>
        <v>0910播磨10</v>
      </c>
      <c r="B331" s="10" t="s">
        <v>3418</v>
      </c>
      <c r="C331" s="20" t="s">
        <v>2767</v>
      </c>
      <c r="D331" s="11">
        <v>10</v>
      </c>
      <c r="E331" s="20" t="s">
        <v>3607</v>
      </c>
      <c r="F331" s="10" t="s">
        <v>2279</v>
      </c>
      <c r="G331" s="10" t="s">
        <v>510</v>
      </c>
      <c r="H331" s="20" t="s">
        <v>2756</v>
      </c>
      <c r="I331" s="20" t="s">
        <v>2850</v>
      </c>
      <c r="J331" s="20" t="s">
        <v>3608</v>
      </c>
      <c r="K331" s="20" t="s">
        <v>846</v>
      </c>
      <c r="L331" s="20" t="s">
        <v>515</v>
      </c>
      <c r="M331" s="21">
        <v>150</v>
      </c>
      <c r="N331" s="22">
        <v>7</v>
      </c>
      <c r="O331" s="23">
        <v>1</v>
      </c>
      <c r="P331" s="24">
        <v>3570</v>
      </c>
      <c r="Q331" s="25">
        <f t="shared" si="28"/>
        <v>23.8</v>
      </c>
      <c r="R331" s="12">
        <v>0</v>
      </c>
      <c r="S331" s="12">
        <v>0</v>
      </c>
      <c r="U331" s="18" t="str">
        <f t="shared" si="30"/>
        <v>一勝</v>
      </c>
      <c r="X331" s="12" t="str">
        <f>IF(OR(C331="櫃間牧場",C331="特捜フジ"),"hit",IF(OR(C331="土井牧場",C331="土井ムギムギ牧場",C331="むぎむぎ",C331="むぎ"),"doi",IF(OR(C331="阪神",C331="タイガースファーム"),"han",IF(OR(C331="健康牧場",C331="ＯＫ牧場"),"oke",VLOOKUP(C331,[1]Owner!$A:$B,2,FALSE)))))</f>
        <v>har</v>
      </c>
    </row>
    <row r="332" spans="1:24" ht="11.15" customHeight="1" x14ac:dyDescent="0.65">
      <c r="A332" s="19" t="str">
        <f t="shared" si="29"/>
        <v>9899大類02</v>
      </c>
      <c r="B332" s="10" t="s">
        <v>377</v>
      </c>
      <c r="C332" s="20" t="s">
        <v>91</v>
      </c>
      <c r="D332" s="31">
        <v>2</v>
      </c>
      <c r="E332" s="20" t="s">
        <v>407</v>
      </c>
      <c r="F332" s="10" t="s">
        <v>14</v>
      </c>
      <c r="G332" s="10" t="s">
        <v>15</v>
      </c>
      <c r="H332" s="20" t="s">
        <v>408</v>
      </c>
      <c r="I332" s="20" t="s">
        <v>409</v>
      </c>
      <c r="J332" s="20" t="s">
        <v>410</v>
      </c>
      <c r="N332" s="22">
        <v>7</v>
      </c>
      <c r="O332" s="23">
        <v>1</v>
      </c>
      <c r="P332" s="24">
        <v>3560</v>
      </c>
      <c r="Q332" s="25" t="str">
        <f t="shared" si="28"/>
        <v/>
      </c>
      <c r="R332" s="12">
        <v>0</v>
      </c>
      <c r="S332" s="12">
        <v>0</v>
      </c>
      <c r="U332" s="18" t="str">
        <f t="shared" si="30"/>
        <v>一勝</v>
      </c>
      <c r="X332" s="12" t="str">
        <f>IF(OR(C332="櫃間牧場",C332="特捜フジ"),"hit",IF(OR(C332="土井牧場",C332="土井ムギムギ牧場",C332="むぎむぎ",C332="むぎ"),"doi",IF(OR(C332="阪神",C332="タイガースファーム"),"han",IF(OR(C332="健康牧場",C332="ＯＫ牧場"),"oke",VLOOKUP(C332,[1]Owner!$A:$B,2,FALSE)))))</f>
        <v>oru</v>
      </c>
    </row>
    <row r="333" spans="1:24" ht="11.15" customHeight="1" x14ac:dyDescent="0.65">
      <c r="A333" s="19" t="str">
        <f t="shared" si="29"/>
        <v>9900真下01</v>
      </c>
      <c r="B333" s="10" t="s">
        <v>683</v>
      </c>
      <c r="C333" s="20" t="s">
        <v>346</v>
      </c>
      <c r="D333" s="31">
        <v>1</v>
      </c>
      <c r="E333" s="20" t="s">
        <v>939</v>
      </c>
      <c r="F333" s="10" t="s">
        <v>14</v>
      </c>
      <c r="G333" s="10" t="s">
        <v>15</v>
      </c>
      <c r="H333" s="20" t="s">
        <v>839</v>
      </c>
      <c r="I333" s="20" t="s">
        <v>38</v>
      </c>
      <c r="J333" s="20" t="s">
        <v>940</v>
      </c>
      <c r="N333" s="22">
        <v>9</v>
      </c>
      <c r="O333" s="23">
        <v>2</v>
      </c>
      <c r="P333" s="24">
        <v>3560</v>
      </c>
      <c r="Q333" s="25" t="str">
        <f t="shared" si="28"/>
        <v/>
      </c>
      <c r="R333" s="12">
        <v>0</v>
      </c>
      <c r="S333" s="12">
        <v>0</v>
      </c>
      <c r="U333" s="18" t="str">
        <f t="shared" si="30"/>
        <v>二勝</v>
      </c>
      <c r="X333" s="12" t="str">
        <f>IF(OR(C333="櫃間牧場",C333="特捜フジ"),"hit",IF(OR(C333="土井牧場",C333="土井ムギムギ牧場",C333="むぎむぎ",C333="むぎ"),"doi",IF(OR(C333="阪神",C333="タイガースファーム"),"han",IF(OR(C333="健康牧場",C333="ＯＫ牧場"),"oke",VLOOKUP(C333,[1]Owner!$A:$B,2,FALSE)))))</f>
        <v>mas</v>
      </c>
    </row>
    <row r="334" spans="1:24" ht="11.15" customHeight="1" x14ac:dyDescent="0.65">
      <c r="A334" s="19" t="str">
        <f t="shared" si="29"/>
        <v>1415永之05</v>
      </c>
      <c r="B334" s="10" t="s">
        <v>5140</v>
      </c>
      <c r="C334" s="28" t="s">
        <v>5135</v>
      </c>
      <c r="D334" s="29">
        <v>5</v>
      </c>
      <c r="E334" s="20" t="s">
        <v>5207</v>
      </c>
      <c r="F334" s="10" t="s">
        <v>29</v>
      </c>
      <c r="G334" s="10" t="s">
        <v>5339</v>
      </c>
      <c r="H334" s="20" t="s">
        <v>5340</v>
      </c>
      <c r="I334" s="20" t="s">
        <v>2231</v>
      </c>
      <c r="J334" s="20" t="s">
        <v>5403</v>
      </c>
      <c r="K334" s="20" t="s">
        <v>5463</v>
      </c>
      <c r="L334" s="20" t="s">
        <v>1913</v>
      </c>
      <c r="M334" s="21">
        <v>70</v>
      </c>
      <c r="N334" s="22">
        <v>3</v>
      </c>
      <c r="O334" s="23">
        <v>3</v>
      </c>
      <c r="P334" s="24">
        <v>3556.7</v>
      </c>
      <c r="Q334" s="25">
        <f t="shared" si="28"/>
        <v>50.809999999999995</v>
      </c>
      <c r="R334" s="12">
        <v>0</v>
      </c>
      <c r="S334" s="12">
        <v>0</v>
      </c>
      <c r="U334" s="18" t="str">
        <f t="shared" si="30"/>
        <v>二勝</v>
      </c>
      <c r="X334" s="12" t="str">
        <f>IF(OR(C334="櫃間牧場",C334="特捜フジ"),"hit",IF(OR(C334="土井牧場",C334="土井ムギムギ牧場",C334="むぎむぎ",C334="むぎ"),"doi",IF(OR(C334="阪神",C334="タイガースファーム"),"han",IF(OR(C334="健康牧場",C334="ＯＫ牧場"),"oke",VLOOKUP(C334,[1]Owner!$A:$B,2,FALSE)))))</f>
        <v>yhi</v>
      </c>
    </row>
    <row r="335" spans="1:24" ht="11.15" customHeight="1" x14ac:dyDescent="0.65">
      <c r="A335" s="19" t="str">
        <f t="shared" si="29"/>
        <v>1516むぎ08</v>
      </c>
      <c r="B335" s="10" t="s">
        <v>5510</v>
      </c>
      <c r="C335" s="20" t="s">
        <v>4396</v>
      </c>
      <c r="D335" s="11">
        <v>8</v>
      </c>
      <c r="E335" s="20" t="s">
        <v>5642</v>
      </c>
      <c r="F335" s="10" t="s">
        <v>3905</v>
      </c>
      <c r="G335" s="10" t="s">
        <v>3911</v>
      </c>
      <c r="H335" s="20" t="s">
        <v>5668</v>
      </c>
      <c r="I335" s="20" t="s">
        <v>3165</v>
      </c>
      <c r="J335" s="20" t="s">
        <v>5771</v>
      </c>
      <c r="K335" s="20" t="s">
        <v>2378</v>
      </c>
      <c r="L335" s="20" t="s">
        <v>1913</v>
      </c>
      <c r="M335" s="21">
        <v>160</v>
      </c>
      <c r="N335" s="22">
        <v>4</v>
      </c>
      <c r="O335" s="23">
        <v>2</v>
      </c>
      <c r="P335" s="24">
        <v>3554.3</v>
      </c>
      <c r="Q335" s="25">
        <f t="shared" si="28"/>
        <v>22.214375</v>
      </c>
      <c r="R335" s="12">
        <v>0</v>
      </c>
      <c r="S335" s="12">
        <v>0</v>
      </c>
      <c r="U335" s="18" t="str">
        <f t="shared" si="30"/>
        <v>二勝</v>
      </c>
      <c r="X335" s="12" t="str">
        <f>IF(OR(C335="櫃間牧場",C335="特捜フジ"),"hit",IF(OR(C335="土井牧場",C335="土井ムギムギ牧場",C335="むぎむぎ",C335="むぎ"),"doi",IF(OR(C335="阪神",C335="タイガースファーム"),"han",IF(OR(C335="健康牧場",C335="ＯＫ牧場"),"oke",VLOOKUP(C335,[1]Owner!$A:$B,2,FALSE)))))</f>
        <v>doi</v>
      </c>
    </row>
    <row r="336" spans="1:24" ht="11.15" customHeight="1" x14ac:dyDescent="0.65">
      <c r="A336" s="19" t="str">
        <f t="shared" si="29"/>
        <v>9900青木09</v>
      </c>
      <c r="B336" s="10" t="s">
        <v>683</v>
      </c>
      <c r="C336" s="20" t="s">
        <v>12</v>
      </c>
      <c r="D336" s="31">
        <v>9</v>
      </c>
      <c r="E336" s="20" t="s">
        <v>708</v>
      </c>
      <c r="F336" s="10" t="s">
        <v>29</v>
      </c>
      <c r="G336" s="10" t="s">
        <v>15</v>
      </c>
      <c r="H336" s="20" t="s">
        <v>709</v>
      </c>
      <c r="I336" s="20" t="s">
        <v>710</v>
      </c>
      <c r="J336" s="20" t="s">
        <v>458</v>
      </c>
      <c r="N336" s="22">
        <v>12</v>
      </c>
      <c r="O336" s="23">
        <v>2</v>
      </c>
      <c r="P336" s="24">
        <v>3554</v>
      </c>
      <c r="Q336" s="25" t="str">
        <f t="shared" si="28"/>
        <v/>
      </c>
      <c r="R336" s="12">
        <v>0</v>
      </c>
      <c r="S336" s="12">
        <v>0</v>
      </c>
      <c r="U336" s="18" t="str">
        <f t="shared" si="30"/>
        <v>二勝</v>
      </c>
      <c r="X336" s="12" t="str">
        <f>IF(OR(C336="櫃間牧場",C336="特捜フジ"),"hit",IF(OR(C336="土井牧場",C336="土井ムギムギ牧場",C336="むぎむぎ",C336="むぎ"),"doi",IF(OR(C336="阪神",C336="タイガースファーム"),"han",IF(OR(C336="健康牧場",C336="ＯＫ牧場"),"oke",VLOOKUP(C336,[1]Owner!$A:$B,2,FALSE)))))</f>
        <v>aok</v>
      </c>
    </row>
    <row r="337" spans="1:24" ht="11.15" customHeight="1" x14ac:dyDescent="0.65">
      <c r="A337" s="19" t="str">
        <f t="shared" si="29"/>
        <v>0506福石04</v>
      </c>
      <c r="B337" s="10" t="s">
        <v>2274</v>
      </c>
      <c r="C337" s="20" t="s">
        <v>913</v>
      </c>
      <c r="D337" s="11">
        <v>4</v>
      </c>
      <c r="E337" s="20" t="s">
        <v>2538</v>
      </c>
      <c r="F337" s="10" t="s">
        <v>14</v>
      </c>
      <c r="G337" s="10" t="s">
        <v>520</v>
      </c>
      <c r="H337" s="20" t="s">
        <v>2539</v>
      </c>
      <c r="I337" s="20" t="s">
        <v>2276</v>
      </c>
      <c r="J337" s="20" t="s">
        <v>1791</v>
      </c>
      <c r="K337" s="20" t="s">
        <v>791</v>
      </c>
      <c r="L337" s="20" t="s">
        <v>1913</v>
      </c>
      <c r="M337" s="21">
        <v>20</v>
      </c>
      <c r="N337" s="22">
        <v>5</v>
      </c>
      <c r="O337" s="23">
        <v>3</v>
      </c>
      <c r="P337" s="24">
        <v>3550</v>
      </c>
      <c r="Q337" s="25">
        <f t="shared" si="28"/>
        <v>177.5</v>
      </c>
      <c r="R337" s="12">
        <v>0</v>
      </c>
      <c r="S337" s="12">
        <v>0</v>
      </c>
      <c r="U337" s="18" t="str">
        <f t="shared" si="30"/>
        <v>二勝</v>
      </c>
      <c r="X337" s="12" t="str">
        <f>IF(OR(C337="櫃間牧場",C337="特捜フジ"),"hit",IF(OR(C337="土井牧場",C337="土井ムギムギ牧場",C337="むぎむぎ",C337="むぎ"),"doi",IF(OR(C337="阪神",C337="タイガースファーム"),"han",IF(OR(C337="健康牧場",C337="ＯＫ牧場"),"oke",VLOOKUP(C337,[1]Owner!$A:$B,2,FALSE)))))</f>
        <v>fuk</v>
      </c>
    </row>
    <row r="338" spans="1:24" ht="11.15" customHeight="1" x14ac:dyDescent="0.65">
      <c r="A338" s="19" t="str">
        <f t="shared" si="29"/>
        <v>0001本木10</v>
      </c>
      <c r="B338" s="10" t="s">
        <v>963</v>
      </c>
      <c r="C338" s="20" t="s">
        <v>1161</v>
      </c>
      <c r="D338" s="31">
        <v>10</v>
      </c>
      <c r="E338" s="20" t="s">
        <v>1181</v>
      </c>
      <c r="F338" s="10" t="s">
        <v>14</v>
      </c>
      <c r="G338" s="10" t="s">
        <v>33</v>
      </c>
      <c r="H338" s="20" t="s">
        <v>1100</v>
      </c>
      <c r="I338" s="20" t="s">
        <v>206</v>
      </c>
      <c r="J338" s="20" t="s">
        <v>1182</v>
      </c>
      <c r="N338" s="22">
        <v>11</v>
      </c>
      <c r="O338" s="23">
        <v>2</v>
      </c>
      <c r="P338" s="24">
        <v>3550</v>
      </c>
      <c r="Q338" s="25" t="str">
        <f t="shared" si="28"/>
        <v/>
      </c>
      <c r="R338" s="12">
        <v>0</v>
      </c>
      <c r="S338" s="12">
        <v>0</v>
      </c>
      <c r="U338" s="18" t="str">
        <f t="shared" si="30"/>
        <v>二勝</v>
      </c>
      <c r="X338" s="12" t="str">
        <f>IF(OR(C338="櫃間牧場",C338="特捜フジ"),"hit",IF(OR(C338="土井牧場",C338="土井ムギムギ牧場",C338="むぎむぎ",C338="むぎ"),"doi",IF(OR(C338="阪神",C338="タイガースファーム"),"han",IF(OR(C338="健康牧場",C338="ＯＫ牧場"),"oke",VLOOKUP(C338,[1]Owner!$A:$B,2,FALSE)))))</f>
        <v>mot</v>
      </c>
    </row>
    <row r="339" spans="1:24" ht="11.15" customHeight="1" x14ac:dyDescent="0.65">
      <c r="A339" s="19" t="str">
        <f t="shared" si="29"/>
        <v>1213播磨02</v>
      </c>
      <c r="B339" s="10" t="s">
        <v>4405</v>
      </c>
      <c r="C339" s="20" t="s">
        <v>4740</v>
      </c>
      <c r="D339" s="11">
        <v>2</v>
      </c>
      <c r="E339" s="20" t="s">
        <v>4694</v>
      </c>
      <c r="F339" s="10" t="s">
        <v>4407</v>
      </c>
      <c r="G339" s="10" t="s">
        <v>4408</v>
      </c>
      <c r="H339" s="20" t="s">
        <v>4444</v>
      </c>
      <c r="I339" s="20" t="s">
        <v>2231</v>
      </c>
      <c r="J339" s="20" t="s">
        <v>4695</v>
      </c>
      <c r="K339" s="20" t="s">
        <v>4440</v>
      </c>
      <c r="L339" s="20" t="s">
        <v>4696</v>
      </c>
      <c r="M339" s="21">
        <v>50</v>
      </c>
      <c r="N339" s="22">
        <v>6</v>
      </c>
      <c r="O339" s="23">
        <v>2</v>
      </c>
      <c r="P339" s="24">
        <v>3545.1000000000004</v>
      </c>
      <c r="Q339" s="25">
        <f t="shared" si="28"/>
        <v>70.902000000000001</v>
      </c>
      <c r="R339" s="12">
        <v>0</v>
      </c>
      <c r="S339" s="12">
        <v>0</v>
      </c>
      <c r="U339" s="18" t="str">
        <f t="shared" si="30"/>
        <v>二勝</v>
      </c>
      <c r="X339" s="12" t="str">
        <f>IF(OR(C339="櫃間牧場",C339="特捜フジ"),"hit",IF(OR(C339="土井牧場",C339="土井ムギムギ牧場",C339="むぎむぎ",C339="むぎ"),"doi",IF(OR(C339="阪神",C339="タイガースファーム"),"han",IF(OR(C339="健康牧場",C339="ＯＫ牧場"),"oke",VLOOKUP(C339,[1]Owner!$A:$B,2,FALSE)))))</f>
        <v>har</v>
      </c>
    </row>
    <row r="340" spans="1:24" ht="11.15" customHeight="1" x14ac:dyDescent="0.65">
      <c r="A340" s="19" t="str">
        <f t="shared" si="29"/>
        <v>1718播磨03</v>
      </c>
      <c r="B340" s="10" t="s">
        <v>6476</v>
      </c>
      <c r="C340" s="20" t="s">
        <v>4371</v>
      </c>
      <c r="D340" s="11">
        <v>3</v>
      </c>
      <c r="E340" s="20" t="s">
        <v>6499</v>
      </c>
      <c r="F340" s="10" t="s">
        <v>5142</v>
      </c>
      <c r="G340" s="10" t="s">
        <v>5295</v>
      </c>
      <c r="H340" s="20" t="s">
        <v>6650</v>
      </c>
      <c r="I340" s="20" t="s">
        <v>2231</v>
      </c>
      <c r="J340" s="20" t="s">
        <v>6722</v>
      </c>
      <c r="K340" s="20" t="s">
        <v>6707</v>
      </c>
      <c r="L340" s="20" t="s">
        <v>1913</v>
      </c>
      <c r="M340" s="21">
        <v>200</v>
      </c>
      <c r="N340" s="22">
        <v>5</v>
      </c>
      <c r="O340" s="23">
        <v>2</v>
      </c>
      <c r="P340" s="24">
        <v>3544</v>
      </c>
      <c r="Q340" s="25">
        <f t="shared" si="28"/>
        <v>17.72</v>
      </c>
      <c r="R340" s="12">
        <v>0</v>
      </c>
      <c r="S340" s="12">
        <v>0</v>
      </c>
      <c r="U340" s="18" t="str">
        <f t="shared" si="30"/>
        <v>二勝</v>
      </c>
      <c r="V340" s="12" t="s">
        <v>6939</v>
      </c>
      <c r="W340" s="12" t="s">
        <v>6788</v>
      </c>
      <c r="X340" s="12" t="str">
        <f>IF(OR(C340="櫃間牧場",C340="特捜フジ"),"hit",IF(OR(C340="土井牧場",C340="土井ムギムギ牧場",C340="むぎむぎ",C340="むぎ"),"doi",IF(OR(C340="阪神",C340="タイガースファーム"),"han",IF(OR(C340="健康牧場",C340="ＯＫ牧場"),"oke",VLOOKUP(C340,[1]Owner!$A:$B,2,FALSE)))))</f>
        <v>har</v>
      </c>
    </row>
    <row r="341" spans="1:24" ht="11.15" customHeight="1" x14ac:dyDescent="0.65">
      <c r="A341" s="19" t="str">
        <f t="shared" si="29"/>
        <v>0001福石02</v>
      </c>
      <c r="B341" s="10" t="s">
        <v>963</v>
      </c>
      <c r="C341" s="20" t="s">
        <v>913</v>
      </c>
      <c r="D341" s="31">
        <v>2</v>
      </c>
      <c r="E341" s="20" t="s">
        <v>1141</v>
      </c>
      <c r="F341" s="10" t="s">
        <v>14</v>
      </c>
      <c r="G341" s="10" t="s">
        <v>33</v>
      </c>
      <c r="H341" s="20" t="s">
        <v>511</v>
      </c>
      <c r="I341" s="20" t="s">
        <v>38</v>
      </c>
      <c r="J341" s="20" t="s">
        <v>1142</v>
      </c>
      <c r="N341" s="22">
        <v>6</v>
      </c>
      <c r="O341" s="23">
        <v>2</v>
      </c>
      <c r="P341" s="24">
        <v>3540</v>
      </c>
      <c r="Q341" s="25" t="str">
        <f t="shared" si="28"/>
        <v/>
      </c>
      <c r="R341" s="12">
        <v>0</v>
      </c>
      <c r="S341" s="12">
        <v>0</v>
      </c>
      <c r="U341" s="18" t="str">
        <f t="shared" si="30"/>
        <v>二勝</v>
      </c>
      <c r="X341" s="12" t="str">
        <f>IF(OR(C341="櫃間牧場",C341="特捜フジ"),"hit",IF(OR(C341="土井牧場",C341="土井ムギムギ牧場",C341="むぎむぎ",C341="むぎ"),"doi",IF(OR(C341="阪神",C341="タイガースファーム"),"han",IF(OR(C341="健康牧場",C341="ＯＫ牧場"),"oke",VLOOKUP(C341,[1]Owner!$A:$B,2,FALSE)))))</f>
        <v>fuk</v>
      </c>
    </row>
    <row r="342" spans="1:24" ht="11.15" customHeight="1" x14ac:dyDescent="0.65">
      <c r="A342" s="19" t="str">
        <f t="shared" si="29"/>
        <v>2324ＯＫ03</v>
      </c>
      <c r="B342" s="10" t="s">
        <v>9878</v>
      </c>
      <c r="C342" s="20" t="s">
        <v>9193</v>
      </c>
      <c r="D342" s="11">
        <v>3</v>
      </c>
      <c r="E342" s="20" t="s">
        <v>9751</v>
      </c>
      <c r="F342" s="10" t="s">
        <v>4413</v>
      </c>
      <c r="G342" s="10" t="s">
        <v>4408</v>
      </c>
      <c r="H342" s="20" t="s">
        <v>9879</v>
      </c>
      <c r="I342" s="20" t="s">
        <v>1755</v>
      </c>
      <c r="J342" s="20" t="s">
        <v>6768</v>
      </c>
      <c r="K342" s="20" t="s">
        <v>5446</v>
      </c>
      <c r="L342" s="20" t="s">
        <v>1913</v>
      </c>
      <c r="M342" s="37">
        <v>10</v>
      </c>
      <c r="N342" s="22">
        <v>6</v>
      </c>
      <c r="O342" s="23">
        <v>1</v>
      </c>
      <c r="P342" s="24">
        <v>3535.1</v>
      </c>
      <c r="Q342" s="25">
        <f t="shared" si="28"/>
        <v>353.51</v>
      </c>
      <c r="U342" s="18" t="str">
        <f t="shared" si="30"/>
        <v>一勝</v>
      </c>
      <c r="V342" s="12" t="s">
        <v>10004</v>
      </c>
      <c r="W342" s="36" t="s">
        <v>10229</v>
      </c>
      <c r="X342" s="12" t="str">
        <f>IF(OR(C342="櫃間牧場",C342="特捜フジ"),"hit",IF(OR(C342="土井牧場",C342="土井ムギムギ牧場",C342="むぎむぎ",C342="むぎ"),"doi",IF(OR(C342="阪神",C342="タイガースファーム"),"han",IF(OR(C342="健康牧場",C342="ＯＫ牧場"),"oke",VLOOKUP(C342,[1]Owner!$A:$B,2,FALSE)))))</f>
        <v>oke</v>
      </c>
    </row>
    <row r="343" spans="1:24" ht="11.15" customHeight="1" x14ac:dyDescent="0.65">
      <c r="A343" s="19" t="str">
        <f t="shared" si="29"/>
        <v>1415若井10</v>
      </c>
      <c r="B343" s="10" t="s">
        <v>5140</v>
      </c>
      <c r="C343" s="28" t="s">
        <v>4763</v>
      </c>
      <c r="D343" s="29">
        <v>10</v>
      </c>
      <c r="E343" s="20" t="s">
        <v>5292</v>
      </c>
      <c r="F343" s="10" t="s">
        <v>5144</v>
      </c>
      <c r="G343" s="10" t="s">
        <v>5295</v>
      </c>
      <c r="H343" s="20" t="s">
        <v>5316</v>
      </c>
      <c r="I343" s="20" t="s">
        <v>2720</v>
      </c>
      <c r="J343" s="20" t="s">
        <v>4614</v>
      </c>
      <c r="K343" s="20" t="s">
        <v>5474</v>
      </c>
      <c r="L343" s="20" t="s">
        <v>1913</v>
      </c>
      <c r="M343" s="21">
        <v>70</v>
      </c>
      <c r="N343" s="22">
        <v>6</v>
      </c>
      <c r="O343" s="23">
        <v>1</v>
      </c>
      <c r="P343" s="24">
        <v>3526.4</v>
      </c>
      <c r="Q343" s="25">
        <f t="shared" si="28"/>
        <v>50.377142857142857</v>
      </c>
      <c r="R343" s="12">
        <v>0</v>
      </c>
      <c r="S343" s="12">
        <v>0</v>
      </c>
      <c r="U343" s="18" t="str">
        <f t="shared" si="30"/>
        <v>一勝</v>
      </c>
      <c r="X343" s="12" t="str">
        <f>IF(OR(C343="櫃間牧場",C343="特捜フジ"),"hit",IF(OR(C343="土井牧場",C343="土井ムギムギ牧場",C343="むぎむぎ",C343="むぎ"),"doi",IF(OR(C343="阪神",C343="タイガースファーム"),"han",IF(OR(C343="健康牧場",C343="ＯＫ牧場"),"oke",VLOOKUP(C343,[1]Owner!$A:$B,2,FALSE)))))</f>
        <v>wak</v>
      </c>
    </row>
    <row r="344" spans="1:24" ht="11.15" customHeight="1" x14ac:dyDescent="0.65">
      <c r="A344" s="19" t="str">
        <f t="shared" si="29"/>
        <v>1516播磨06</v>
      </c>
      <c r="B344" s="10" t="s">
        <v>5510</v>
      </c>
      <c r="C344" s="20" t="s">
        <v>4105</v>
      </c>
      <c r="D344" s="11">
        <v>6</v>
      </c>
      <c r="E344" s="20" t="s">
        <v>5560</v>
      </c>
      <c r="F344" s="10" t="s">
        <v>3905</v>
      </c>
      <c r="G344" s="10" t="s">
        <v>3906</v>
      </c>
      <c r="H344" s="20" t="s">
        <v>5673</v>
      </c>
      <c r="I344" s="20" t="s">
        <v>2720</v>
      </c>
      <c r="J344" s="20" t="s">
        <v>4266</v>
      </c>
      <c r="K344" s="20" t="s">
        <v>4020</v>
      </c>
      <c r="L344" s="20" t="s">
        <v>1913</v>
      </c>
      <c r="M344" s="21">
        <v>90</v>
      </c>
      <c r="N344" s="22">
        <v>6</v>
      </c>
      <c r="O344" s="23">
        <v>1</v>
      </c>
      <c r="P344" s="24">
        <v>3522.8</v>
      </c>
      <c r="Q344" s="25">
        <f t="shared" si="28"/>
        <v>39.142222222222223</v>
      </c>
      <c r="R344" s="12">
        <v>0</v>
      </c>
      <c r="S344" s="12">
        <v>0</v>
      </c>
      <c r="U344" s="18" t="str">
        <f t="shared" si="30"/>
        <v>一勝</v>
      </c>
      <c r="X344" s="12" t="str">
        <f>IF(OR(C344="櫃間牧場",C344="特捜フジ"),"hit",IF(OR(C344="土井牧場",C344="土井ムギムギ牧場",C344="むぎむぎ",C344="むぎ"),"doi",IF(OR(C344="阪神",C344="タイガースファーム"),"han",IF(OR(C344="健康牧場",C344="ＯＫ牧場"),"oke",VLOOKUP(C344,[1]Owner!$A:$B,2,FALSE)))))</f>
        <v>har</v>
      </c>
    </row>
    <row r="345" spans="1:24" ht="11.15" customHeight="1" x14ac:dyDescent="0.65">
      <c r="A345" s="19" t="str">
        <f t="shared" si="29"/>
        <v>1415藤田01</v>
      </c>
      <c r="B345" s="10" t="s">
        <v>5140</v>
      </c>
      <c r="C345" s="28" t="s">
        <v>5136</v>
      </c>
      <c r="D345" s="29">
        <v>1</v>
      </c>
      <c r="E345" s="20" t="s">
        <v>5223</v>
      </c>
      <c r="F345" s="10" t="s">
        <v>5142</v>
      </c>
      <c r="G345" s="10" t="s">
        <v>5295</v>
      </c>
      <c r="H345" s="20" t="s">
        <v>5338</v>
      </c>
      <c r="I345" s="20" t="s">
        <v>5369</v>
      </c>
      <c r="J345" s="20" t="s">
        <v>5413</v>
      </c>
      <c r="K345" s="20" t="s">
        <v>5468</v>
      </c>
      <c r="L345" s="20" t="s">
        <v>1913</v>
      </c>
      <c r="M345" s="21">
        <v>70</v>
      </c>
      <c r="N345" s="22">
        <v>7</v>
      </c>
      <c r="O345" s="23">
        <v>2</v>
      </c>
      <c r="P345" s="24">
        <v>3477.7</v>
      </c>
      <c r="Q345" s="25">
        <f t="shared" si="28"/>
        <v>49.681428571428569</v>
      </c>
      <c r="R345" s="12">
        <v>0</v>
      </c>
      <c r="S345" s="12">
        <v>0</v>
      </c>
      <c r="U345" s="18" t="str">
        <f t="shared" si="30"/>
        <v>二勝</v>
      </c>
      <c r="X345" s="12" t="str">
        <f>IF(OR(C345="櫃間牧場",C345="特捜フジ"),"hit",IF(OR(C345="土井牧場",C345="土井ムギムギ牧場",C345="むぎむぎ",C345="むぎ"),"doi",IF(OR(C345="阪神",C345="タイガースファーム"),"han",IF(OR(C345="健康牧場",C345="ＯＫ牧場"),"oke",VLOOKUP(C345,[1]Owner!$A:$B,2,FALSE)))))</f>
        <v>fut</v>
      </c>
    </row>
    <row r="346" spans="1:24" ht="11.15" customHeight="1" x14ac:dyDescent="0.65">
      <c r="A346" s="19" t="str">
        <f t="shared" si="29"/>
        <v>0708務牧01</v>
      </c>
      <c r="B346" s="10" t="s">
        <v>2844</v>
      </c>
      <c r="C346" s="20" t="s">
        <v>2927</v>
      </c>
      <c r="D346" s="11">
        <v>1</v>
      </c>
      <c r="E346" s="20" t="s">
        <v>2928</v>
      </c>
      <c r="F346" s="10" t="s">
        <v>14</v>
      </c>
      <c r="G346" s="10" t="s">
        <v>510</v>
      </c>
      <c r="H346" s="20" t="s">
        <v>1291</v>
      </c>
      <c r="I346" s="20" t="s">
        <v>2129</v>
      </c>
      <c r="J346" s="20" t="s">
        <v>1108</v>
      </c>
      <c r="K346" s="20" t="s">
        <v>2929</v>
      </c>
      <c r="L346" s="20" t="s">
        <v>1913</v>
      </c>
      <c r="M346" s="21">
        <v>290</v>
      </c>
      <c r="N346" s="22">
        <v>5</v>
      </c>
      <c r="O346" s="23">
        <v>2</v>
      </c>
      <c r="P346" s="24">
        <v>3470</v>
      </c>
      <c r="Q346" s="25">
        <f t="shared" si="28"/>
        <v>11.96551724137931</v>
      </c>
      <c r="R346" s="12">
        <v>0</v>
      </c>
      <c r="S346" s="12">
        <v>0</v>
      </c>
      <c r="U346" s="18" t="str">
        <f t="shared" si="30"/>
        <v>二勝</v>
      </c>
      <c r="X346" s="12" t="str">
        <f>IF(OR(C346="櫃間牧場",C346="特捜フジ"),"hit",IF(OR(C346="土井牧場",C346="土井ムギムギ牧場",C346="むぎむぎ",C346="むぎ"),"doi",IF(OR(C346="阪神",C346="タイガースファーム"),"han",IF(OR(C346="健康牧場",C346="ＯＫ牧場"),"oke",VLOOKUP(C346,[1]Owner!$A:$B,2,FALSE)))))</f>
        <v>ytu</v>
      </c>
    </row>
    <row r="347" spans="1:24" ht="11.15" customHeight="1" x14ac:dyDescent="0.65">
      <c r="A347" s="19" t="str">
        <f t="shared" si="29"/>
        <v>0910心平06</v>
      </c>
      <c r="B347" s="10" t="s">
        <v>3418</v>
      </c>
      <c r="C347" s="20" t="s">
        <v>2649</v>
      </c>
      <c r="D347" s="11">
        <v>6</v>
      </c>
      <c r="E347" s="20" t="s">
        <v>3507</v>
      </c>
      <c r="F347" s="10" t="s">
        <v>14</v>
      </c>
      <c r="G347" s="10" t="s">
        <v>520</v>
      </c>
      <c r="H347" s="20" t="s">
        <v>1956</v>
      </c>
      <c r="I347" s="20" t="s">
        <v>2720</v>
      </c>
      <c r="J347" s="20" t="s">
        <v>3508</v>
      </c>
      <c r="K347" s="20" t="s">
        <v>3408</v>
      </c>
      <c r="L347" s="20" t="s">
        <v>3409</v>
      </c>
      <c r="M347" s="21">
        <v>80</v>
      </c>
      <c r="N347" s="22">
        <v>8</v>
      </c>
      <c r="O347" s="23">
        <v>2</v>
      </c>
      <c r="P347" s="24">
        <v>3470</v>
      </c>
      <c r="Q347" s="25">
        <f t="shared" si="28"/>
        <v>43.375</v>
      </c>
      <c r="R347" s="12">
        <v>0</v>
      </c>
      <c r="S347" s="12">
        <v>0</v>
      </c>
      <c r="U347" s="18" t="str">
        <f t="shared" si="30"/>
        <v>二勝</v>
      </c>
      <c r="X347" s="12" t="str">
        <f>IF(OR(C347="櫃間牧場",C347="特捜フジ"),"hit",IF(OR(C347="土井牧場",C347="土井ムギムギ牧場",C347="むぎむぎ",C347="むぎ"),"doi",IF(OR(C347="阪神",C347="タイガースファーム"),"han",IF(OR(C347="健康牧場",C347="ＯＫ牧場"),"oke",VLOOKUP(C347,[1]Owner!$A:$B,2,FALSE)))))</f>
        <v>hsi</v>
      </c>
    </row>
    <row r="348" spans="1:24" ht="11.15" customHeight="1" x14ac:dyDescent="0.65">
      <c r="A348" s="19" t="str">
        <f t="shared" si="29"/>
        <v>2324西原07</v>
      </c>
      <c r="B348" s="10" t="s">
        <v>9878</v>
      </c>
      <c r="C348" s="20" t="s">
        <v>4737</v>
      </c>
      <c r="D348" s="11">
        <v>7</v>
      </c>
      <c r="E348" s="20" t="s">
        <v>9834</v>
      </c>
      <c r="F348" s="10" t="s">
        <v>4407</v>
      </c>
      <c r="G348" s="10" t="s">
        <v>4408</v>
      </c>
      <c r="H348" s="20" t="s">
        <v>8868</v>
      </c>
      <c r="I348" s="20" t="s">
        <v>5235</v>
      </c>
      <c r="J348" s="20" t="s">
        <v>5435</v>
      </c>
      <c r="K348" s="20" t="s">
        <v>9985</v>
      </c>
      <c r="L348" s="20" t="s">
        <v>1913</v>
      </c>
      <c r="M348" s="37">
        <v>9</v>
      </c>
      <c r="N348" s="22">
        <v>6</v>
      </c>
      <c r="O348" s="23">
        <v>2</v>
      </c>
      <c r="P348" s="24">
        <v>3442.4</v>
      </c>
      <c r="Q348" s="25">
        <f t="shared" si="28"/>
        <v>382.48888888888888</v>
      </c>
      <c r="U348" s="18" t="str">
        <f t="shared" si="30"/>
        <v>二勝</v>
      </c>
      <c r="V348" s="12" t="s">
        <v>10184</v>
      </c>
      <c r="W348" s="36" t="s">
        <v>10230</v>
      </c>
      <c r="X348" s="12" t="str">
        <f>IF(OR(C348="櫃間牧場",C348="特捜フジ"),"hit",IF(OR(C348="土井牧場",C348="土井ムギムギ牧場",C348="むぎむぎ",C348="むぎ"),"doi",IF(OR(C348="阪神",C348="タイガースファーム"),"han",IF(OR(C348="健康牧場",C348="ＯＫ牧場"),"oke",VLOOKUP(C348,[1]Owner!$A:$B,2,FALSE)))))</f>
        <v>nis</v>
      </c>
    </row>
    <row r="349" spans="1:24" ht="11.15" customHeight="1" x14ac:dyDescent="0.65">
      <c r="A349" s="19" t="str">
        <f t="shared" si="29"/>
        <v>1920心平02</v>
      </c>
      <c r="B349" s="10" t="s">
        <v>7651</v>
      </c>
      <c r="C349" s="20" t="s">
        <v>4402</v>
      </c>
      <c r="D349" s="11">
        <v>2</v>
      </c>
      <c r="E349" s="20" t="s">
        <v>7700</v>
      </c>
      <c r="F349" s="10" t="s">
        <v>4766</v>
      </c>
      <c r="G349" s="10" t="s">
        <v>5335</v>
      </c>
      <c r="H349" s="20" t="s">
        <v>4795</v>
      </c>
      <c r="I349" s="20" t="s">
        <v>2231</v>
      </c>
      <c r="J349" s="20" t="s">
        <v>7315</v>
      </c>
      <c r="K349" s="20" t="s">
        <v>7843</v>
      </c>
      <c r="L349" s="20" t="s">
        <v>1913</v>
      </c>
      <c r="M349" s="32">
        <v>10</v>
      </c>
      <c r="N349" s="22">
        <v>3</v>
      </c>
      <c r="O349" s="23">
        <v>2</v>
      </c>
      <c r="P349" s="24">
        <v>3438</v>
      </c>
      <c r="Q349" s="25">
        <v>24.317692307692305</v>
      </c>
      <c r="R349" s="12">
        <v>0</v>
      </c>
      <c r="S349" s="12">
        <v>0</v>
      </c>
      <c r="T349" s="12">
        <v>0</v>
      </c>
      <c r="U349" s="18" t="str">
        <f t="shared" si="30"/>
        <v>二勝</v>
      </c>
      <c r="V349" s="12" t="s">
        <v>7957</v>
      </c>
      <c r="W349" s="12" t="s">
        <v>8078</v>
      </c>
      <c r="X349" s="12" t="str">
        <f>IF(OR(C349="櫃間牧場",C349="特捜フジ"),"hit",IF(OR(C349="土井牧場",C349="土井ムギムギ牧場",C349="むぎむぎ",C349="むぎ"),"doi",IF(OR(C349="阪神",C349="タイガースファーム"),"han",IF(OR(C349="健康牧場",C349="ＯＫ牧場"),"oke",VLOOKUP(C349,[1]Owner!$A:$B,2,FALSE)))))</f>
        <v>hsi</v>
      </c>
    </row>
    <row r="350" spans="1:24" ht="11.15" customHeight="1" x14ac:dyDescent="0.65">
      <c r="A350" s="19" t="str">
        <f t="shared" si="29"/>
        <v>2021成田02</v>
      </c>
      <c r="B350" s="10" t="s">
        <v>8314</v>
      </c>
      <c r="C350" s="20" t="s">
        <v>7656</v>
      </c>
      <c r="D350" s="11">
        <v>2</v>
      </c>
      <c r="E350" s="20" t="s">
        <v>8230</v>
      </c>
      <c r="F350" s="10" t="s">
        <v>4478</v>
      </c>
      <c r="G350" s="10" t="s">
        <v>15</v>
      </c>
      <c r="H350" s="20" t="s">
        <v>8342</v>
      </c>
      <c r="I350" s="20" t="s">
        <v>8317</v>
      </c>
      <c r="J350" s="20" t="s">
        <v>3610</v>
      </c>
      <c r="K350" s="20" t="s">
        <v>2378</v>
      </c>
      <c r="L350" s="20" t="s">
        <v>1913</v>
      </c>
      <c r="M350" s="32">
        <v>10</v>
      </c>
      <c r="N350" s="22">
        <v>4</v>
      </c>
      <c r="O350" s="23">
        <v>1</v>
      </c>
      <c r="P350" s="24">
        <v>3414.8</v>
      </c>
      <c r="Q350" s="25">
        <v>13.260615384615386</v>
      </c>
      <c r="R350" s="12">
        <v>0</v>
      </c>
      <c r="S350" s="12">
        <v>0</v>
      </c>
      <c r="T350" s="12">
        <v>0</v>
      </c>
      <c r="U350" s="18" t="str">
        <f t="shared" si="30"/>
        <v>一勝</v>
      </c>
      <c r="V350" s="12" t="s">
        <v>8633</v>
      </c>
      <c r="W350" s="12" t="s">
        <v>8514</v>
      </c>
      <c r="X350" s="12" t="str">
        <f>IF(OR(C350="櫃間牧場",C350="特捜フジ"),"hit",IF(OR(C350="土井牧場",C350="土井ムギムギ牧場",C350="むぎむぎ",C350="むぎ"),"doi",IF(OR(C350="阪神",C350="タイガースファーム"),"han",IF(OR(C350="健康牧場",C350="ＯＫ牧場"),"oke",VLOOKUP(C350,[1]Owner!$A:$B,2,FALSE)))))</f>
        <v>nar</v>
      </c>
    </row>
    <row r="351" spans="1:24" ht="11.15" customHeight="1" x14ac:dyDescent="0.65">
      <c r="A351" s="19" t="str">
        <f t="shared" si="29"/>
        <v>2223永之05</v>
      </c>
      <c r="B351" s="10" t="s">
        <v>9192</v>
      </c>
      <c r="C351" s="20" t="s">
        <v>9310</v>
      </c>
      <c r="D351" s="11">
        <v>5</v>
      </c>
      <c r="E351" s="20" t="s">
        <v>9315</v>
      </c>
      <c r="F351" s="10" t="s">
        <v>4407</v>
      </c>
      <c r="G351" s="10" t="s">
        <v>4408</v>
      </c>
      <c r="H351" s="20" t="s">
        <v>9345</v>
      </c>
      <c r="I351" s="20" t="s">
        <v>9383</v>
      </c>
      <c r="J351" s="20" t="s">
        <v>9435</v>
      </c>
      <c r="K351" s="20" t="s">
        <v>5446</v>
      </c>
      <c r="L351" s="20" t="s">
        <v>9489</v>
      </c>
      <c r="M351" s="32">
        <v>4</v>
      </c>
      <c r="N351" s="22">
        <v>7</v>
      </c>
      <c r="O351" s="23">
        <v>1</v>
      </c>
      <c r="P351" s="24">
        <v>3394.2</v>
      </c>
      <c r="Q351" s="25">
        <v>1277.9392857142857</v>
      </c>
      <c r="U351" s="18" t="str">
        <f t="shared" si="30"/>
        <v>一勝</v>
      </c>
      <c r="V351" s="12" t="s">
        <v>9727</v>
      </c>
      <c r="W351" s="12" t="s">
        <v>9603</v>
      </c>
      <c r="X351" s="12" t="str">
        <f>IF(OR(C351="櫃間牧場",C351="特捜フジ"),"hit",IF(OR(C351="土井牧場",C351="土井ムギムギ牧場",C351="むぎむぎ",C351="むぎ"),"doi",IF(OR(C351="阪神",C351="タイガースファーム"),"han",IF(OR(C351="健康牧場",C351="ＯＫ牧場"),"oke",VLOOKUP(C351,[1]Owner!$A:$B,2,FALSE)))))</f>
        <v>yhi</v>
      </c>
    </row>
    <row r="352" spans="1:24" ht="11.15" customHeight="1" x14ac:dyDescent="0.65">
      <c r="A352" s="19" t="str">
        <f t="shared" si="29"/>
        <v>2122永之04</v>
      </c>
      <c r="B352" s="10" t="s">
        <v>8826</v>
      </c>
      <c r="C352" s="20" t="s">
        <v>8312</v>
      </c>
      <c r="D352" s="11">
        <v>4</v>
      </c>
      <c r="E352" s="20" t="s">
        <v>8789</v>
      </c>
      <c r="F352" s="10" t="s">
        <v>4478</v>
      </c>
      <c r="G352" s="10" t="s">
        <v>4421</v>
      </c>
      <c r="H352" s="20" t="s">
        <v>8930</v>
      </c>
      <c r="I352" s="20" t="s">
        <v>5235</v>
      </c>
      <c r="J352" s="20" t="s">
        <v>8931</v>
      </c>
      <c r="K352" s="20" t="s">
        <v>791</v>
      </c>
      <c r="L352" s="20" t="s">
        <v>1913</v>
      </c>
      <c r="M352" s="32">
        <v>7</v>
      </c>
      <c r="N352" s="22">
        <v>6</v>
      </c>
      <c r="O352" s="23">
        <v>2</v>
      </c>
      <c r="P352" s="24">
        <v>3387.9</v>
      </c>
      <c r="Q352" s="25">
        <v>28.48065934065934</v>
      </c>
      <c r="U352" s="18" t="str">
        <f t="shared" si="30"/>
        <v>二勝</v>
      </c>
      <c r="V352" s="12" t="s">
        <v>8981</v>
      </c>
      <c r="W352" s="12" t="s">
        <v>9150</v>
      </c>
      <c r="X352" s="12" t="str">
        <f>IF(OR(C352="櫃間牧場",C352="特捜フジ"),"hit",IF(OR(C352="土井牧場",C352="土井ムギムギ牧場",C352="むぎむぎ",C352="むぎ"),"doi",IF(OR(C352="阪神",C352="タイガースファーム"),"han",IF(OR(C352="健康牧場",C352="ＯＫ牧場"),"oke",VLOOKUP(C352,[1]Owner!$A:$B,2,FALSE)))))</f>
        <v>yhi</v>
      </c>
    </row>
    <row r="353" spans="1:24" ht="11.15" customHeight="1" x14ac:dyDescent="0.65">
      <c r="A353" s="19" t="str">
        <f t="shared" si="29"/>
        <v>1920播磨04</v>
      </c>
      <c r="B353" s="10" t="s">
        <v>7651</v>
      </c>
      <c r="C353" s="20" t="s">
        <v>4397</v>
      </c>
      <c r="D353" s="11">
        <v>4</v>
      </c>
      <c r="E353" s="20" t="s">
        <v>7732</v>
      </c>
      <c r="F353" s="10" t="s">
        <v>4766</v>
      </c>
      <c r="G353" s="10" t="s">
        <v>4767</v>
      </c>
      <c r="H353" s="20" t="s">
        <v>7881</v>
      </c>
      <c r="I353" s="20" t="s">
        <v>2231</v>
      </c>
      <c r="J353" s="20" t="s">
        <v>7368</v>
      </c>
      <c r="K353" s="20" t="s">
        <v>7882</v>
      </c>
      <c r="L353" s="20" t="s">
        <v>4770</v>
      </c>
      <c r="M353" s="32">
        <v>5</v>
      </c>
      <c r="N353" s="22">
        <v>8</v>
      </c>
      <c r="O353" s="23">
        <v>2</v>
      </c>
      <c r="P353" s="24">
        <v>3376.6</v>
      </c>
      <c r="Q353" s="25">
        <v>34.168615384615386</v>
      </c>
      <c r="R353" s="12">
        <v>0</v>
      </c>
      <c r="S353" s="12">
        <v>0</v>
      </c>
      <c r="T353" s="12">
        <v>0</v>
      </c>
      <c r="U353" s="18" t="str">
        <f t="shared" si="30"/>
        <v>二勝</v>
      </c>
      <c r="V353" s="12" t="s">
        <v>7979</v>
      </c>
      <c r="W353" s="12" t="s">
        <v>8110</v>
      </c>
      <c r="X353" s="12" t="str">
        <f>IF(OR(C353="櫃間牧場",C353="特捜フジ"),"hit",IF(OR(C353="土井牧場",C353="土井ムギムギ牧場",C353="むぎむぎ",C353="むぎ"),"doi",IF(OR(C353="阪神",C353="タイガースファーム"),"han",IF(OR(C353="健康牧場",C353="ＯＫ牧場"),"oke",VLOOKUP(C353,[1]Owner!$A:$B,2,FALSE)))))</f>
        <v>har</v>
      </c>
    </row>
    <row r="354" spans="1:24" ht="11.15" customHeight="1" x14ac:dyDescent="0.65">
      <c r="A354" s="19" t="str">
        <f t="shared" si="29"/>
        <v>1819心平01</v>
      </c>
      <c r="B354" s="10" t="s">
        <v>7067</v>
      </c>
      <c r="C354" s="20" t="s">
        <v>4760</v>
      </c>
      <c r="D354" s="11">
        <v>1</v>
      </c>
      <c r="E354" s="20" t="s">
        <v>3251</v>
      </c>
      <c r="F354" s="10" t="s">
        <v>4407</v>
      </c>
      <c r="G354" s="10" t="s">
        <v>5335</v>
      </c>
      <c r="H354" s="20" t="s">
        <v>4409</v>
      </c>
      <c r="I354" s="20" t="s">
        <v>2231</v>
      </c>
      <c r="J354" s="20" t="s">
        <v>4013</v>
      </c>
      <c r="K354" s="20" t="s">
        <v>7357</v>
      </c>
      <c r="L354" s="20" t="s">
        <v>1913</v>
      </c>
      <c r="M354" s="21">
        <v>130</v>
      </c>
      <c r="N354" s="22">
        <v>4</v>
      </c>
      <c r="O354" s="23">
        <v>2</v>
      </c>
      <c r="P354" s="24">
        <v>3361.6</v>
      </c>
      <c r="Q354" s="25">
        <f t="shared" ref="Q354:Q360" si="31">IF(M354="","",IF(M354&lt;=0,P354/10,P354/M354))</f>
        <v>25.858461538461537</v>
      </c>
      <c r="R354" s="12">
        <v>0</v>
      </c>
      <c r="S354" s="12">
        <v>0</v>
      </c>
      <c r="T354" s="12">
        <v>0</v>
      </c>
      <c r="U354" s="18" t="str">
        <f t="shared" si="30"/>
        <v>二勝</v>
      </c>
      <c r="V354" s="12" t="s">
        <v>7393</v>
      </c>
      <c r="W354" s="12" t="s">
        <v>7515</v>
      </c>
      <c r="X354" s="12" t="str">
        <f>IF(OR(C354="櫃間牧場",C354="特捜フジ"),"hit",IF(OR(C354="土井牧場",C354="土井ムギムギ牧場",C354="むぎむぎ",C354="むぎ"),"doi",IF(OR(C354="阪神",C354="タイガースファーム"),"han",IF(OR(C354="健康牧場",C354="ＯＫ牧場"),"oke",VLOOKUP(C354,[1]Owner!$A:$B,2,FALSE)))))</f>
        <v>hsi</v>
      </c>
    </row>
    <row r="355" spans="1:24" ht="11.15" customHeight="1" x14ac:dyDescent="0.65">
      <c r="A355" s="19" t="str">
        <f t="shared" si="29"/>
        <v>0708心平07</v>
      </c>
      <c r="B355" s="10" t="s">
        <v>2844</v>
      </c>
      <c r="C355" s="20" t="s">
        <v>186</v>
      </c>
      <c r="D355" s="11">
        <v>7</v>
      </c>
      <c r="E355" s="20" t="s">
        <v>2913</v>
      </c>
      <c r="F355" s="10" t="s">
        <v>2279</v>
      </c>
      <c r="G355" s="10" t="s">
        <v>520</v>
      </c>
      <c r="H355" s="20" t="s">
        <v>2914</v>
      </c>
      <c r="I355" s="20" t="s">
        <v>2915</v>
      </c>
      <c r="J355" s="20" t="s">
        <v>2916</v>
      </c>
      <c r="K355" s="20" t="s">
        <v>2747</v>
      </c>
      <c r="L355" s="20" t="s">
        <v>2917</v>
      </c>
      <c r="M355" s="21">
        <v>0</v>
      </c>
      <c r="N355" s="22">
        <v>8</v>
      </c>
      <c r="O355" s="23">
        <v>2</v>
      </c>
      <c r="P355" s="24">
        <v>3360</v>
      </c>
      <c r="Q355" s="25">
        <f t="shared" si="31"/>
        <v>336</v>
      </c>
      <c r="R355" s="12">
        <v>0</v>
      </c>
      <c r="S355" s="12">
        <v>0</v>
      </c>
      <c r="U355" s="18" t="str">
        <f t="shared" si="30"/>
        <v>二勝</v>
      </c>
      <c r="X355" s="12" t="str">
        <f>IF(OR(C355="櫃間牧場",C355="特捜フジ"),"hit",IF(OR(C355="土井牧場",C355="土井ムギムギ牧場",C355="むぎむぎ",C355="むぎ"),"doi",IF(OR(C355="阪神",C355="タイガースファーム"),"han",IF(OR(C355="健康牧場",C355="ＯＫ牧場"),"oke",VLOOKUP(C355,[1]Owner!$A:$B,2,FALSE)))))</f>
        <v>hsi</v>
      </c>
    </row>
    <row r="356" spans="1:24" ht="11.15" customHeight="1" x14ac:dyDescent="0.65">
      <c r="A356" s="19" t="str">
        <f t="shared" si="29"/>
        <v>0304杉田03</v>
      </c>
      <c r="B356" s="10" t="s">
        <v>1713</v>
      </c>
      <c r="C356" s="20" t="s">
        <v>1337</v>
      </c>
      <c r="D356" s="31">
        <v>3</v>
      </c>
      <c r="E356" s="20" t="s">
        <v>1811</v>
      </c>
      <c r="F356" s="10" t="s">
        <v>29</v>
      </c>
      <c r="G356" s="10" t="s">
        <v>15</v>
      </c>
      <c r="H356" s="20" t="s">
        <v>166</v>
      </c>
      <c r="I356" s="20" t="s">
        <v>38</v>
      </c>
      <c r="J356" s="20" t="s">
        <v>1812</v>
      </c>
      <c r="M356" s="21">
        <v>0</v>
      </c>
      <c r="N356" s="22">
        <v>9</v>
      </c>
      <c r="O356" s="23">
        <v>2</v>
      </c>
      <c r="P356" s="24">
        <v>3360</v>
      </c>
      <c r="Q356" s="25">
        <f t="shared" si="31"/>
        <v>336</v>
      </c>
      <c r="R356" s="12">
        <v>0</v>
      </c>
      <c r="S356" s="12">
        <v>0</v>
      </c>
      <c r="U356" s="18" t="str">
        <f t="shared" si="30"/>
        <v>二勝</v>
      </c>
      <c r="X356" s="12" t="str">
        <f>IF(OR(C356="櫃間牧場",C356="特捜フジ"),"hit",IF(OR(C356="土井牧場",C356="土井ムギムギ牧場",C356="むぎむぎ",C356="むぎ"),"doi",IF(OR(C356="阪神",C356="タイガースファーム"),"han",IF(OR(C356="健康牧場",C356="ＯＫ牧場"),"oke",VLOOKUP(C356,[1]Owner!$A:$B,2,FALSE)))))</f>
        <v>sug</v>
      </c>
    </row>
    <row r="357" spans="1:24" ht="11.15" customHeight="1" x14ac:dyDescent="0.65">
      <c r="A357" s="19" t="str">
        <f t="shared" si="29"/>
        <v>9899心平06</v>
      </c>
      <c r="B357" s="10" t="s">
        <v>377</v>
      </c>
      <c r="C357" s="20" t="s">
        <v>186</v>
      </c>
      <c r="D357" s="31">
        <v>6</v>
      </c>
      <c r="E357" s="20" t="s">
        <v>540</v>
      </c>
      <c r="F357" s="10" t="s">
        <v>14</v>
      </c>
      <c r="G357" s="10" t="s">
        <v>15</v>
      </c>
      <c r="H357" s="20" t="s">
        <v>427</v>
      </c>
      <c r="I357" s="20" t="s">
        <v>17</v>
      </c>
      <c r="J357" s="20" t="s">
        <v>21</v>
      </c>
      <c r="N357" s="22">
        <v>5</v>
      </c>
      <c r="O357" s="23">
        <v>2</v>
      </c>
      <c r="P357" s="24">
        <v>3350</v>
      </c>
      <c r="Q357" s="25" t="str">
        <f t="shared" si="31"/>
        <v/>
      </c>
      <c r="R357" s="12">
        <v>0</v>
      </c>
      <c r="S357" s="12">
        <v>0</v>
      </c>
      <c r="U357" s="18" t="str">
        <f t="shared" si="30"/>
        <v>二勝</v>
      </c>
      <c r="X357" s="12" t="str">
        <f>IF(OR(C357="櫃間牧場",C357="特捜フジ"),"hit",IF(OR(C357="土井牧場",C357="土井ムギムギ牧場",C357="むぎむぎ",C357="むぎ"),"doi",IF(OR(C357="阪神",C357="タイガースファーム"),"han",IF(OR(C357="健康牧場",C357="ＯＫ牧場"),"oke",VLOOKUP(C357,[1]Owner!$A:$B,2,FALSE)))))</f>
        <v>hsi</v>
      </c>
    </row>
    <row r="358" spans="1:24" ht="11.15" customHeight="1" x14ac:dyDescent="0.65">
      <c r="A358" s="19" t="str">
        <f t="shared" si="29"/>
        <v>0001福石04</v>
      </c>
      <c r="B358" s="10" t="s">
        <v>963</v>
      </c>
      <c r="C358" s="20" t="s">
        <v>913</v>
      </c>
      <c r="D358" s="31">
        <v>4</v>
      </c>
      <c r="E358" s="20" t="s">
        <v>1145</v>
      </c>
      <c r="F358" s="10" t="s">
        <v>29</v>
      </c>
      <c r="G358" s="10" t="s">
        <v>15</v>
      </c>
      <c r="H358" s="20" t="s">
        <v>860</v>
      </c>
      <c r="I358" s="20" t="s">
        <v>38</v>
      </c>
      <c r="J358" s="20" t="s">
        <v>1146</v>
      </c>
      <c r="N358" s="22">
        <v>10</v>
      </c>
      <c r="O358" s="23">
        <v>2</v>
      </c>
      <c r="P358" s="24">
        <v>3350</v>
      </c>
      <c r="Q358" s="25" t="str">
        <f t="shared" si="31"/>
        <v/>
      </c>
      <c r="R358" s="12">
        <v>0</v>
      </c>
      <c r="S358" s="12">
        <v>0</v>
      </c>
      <c r="U358" s="18" t="str">
        <f t="shared" si="30"/>
        <v>二勝</v>
      </c>
      <c r="X358" s="12" t="str">
        <f>IF(OR(C358="櫃間牧場",C358="特捜フジ"),"hit",IF(OR(C358="土井牧場",C358="土井ムギムギ牧場",C358="むぎむぎ",C358="むぎ"),"doi",IF(OR(C358="阪神",C358="タイガースファーム"),"han",IF(OR(C358="健康牧場",C358="ＯＫ牧場"),"oke",VLOOKUP(C358,[1]Owner!$A:$B,2,FALSE)))))</f>
        <v>fuk</v>
      </c>
    </row>
    <row r="359" spans="1:24" ht="11.15" customHeight="1" x14ac:dyDescent="0.65">
      <c r="A359" s="19" t="str">
        <f t="shared" si="29"/>
        <v>0102播磨08</v>
      </c>
      <c r="B359" s="10" t="s">
        <v>1206</v>
      </c>
      <c r="C359" s="20" t="s">
        <v>626</v>
      </c>
      <c r="D359" s="31">
        <v>8</v>
      </c>
      <c r="E359" s="20" t="s">
        <v>1433</v>
      </c>
      <c r="F359" s="10" t="s">
        <v>14</v>
      </c>
      <c r="G359" s="10" t="s">
        <v>15</v>
      </c>
      <c r="H359" s="20" t="s">
        <v>718</v>
      </c>
      <c r="I359" s="20" t="s">
        <v>976</v>
      </c>
      <c r="J359" s="20" t="s">
        <v>1434</v>
      </c>
      <c r="N359" s="22">
        <v>9</v>
      </c>
      <c r="O359" s="23">
        <v>2</v>
      </c>
      <c r="P359" s="24">
        <v>3340</v>
      </c>
      <c r="Q359" s="25" t="str">
        <f t="shared" si="31"/>
        <v/>
      </c>
      <c r="R359" s="12">
        <v>0</v>
      </c>
      <c r="S359" s="12">
        <v>0</v>
      </c>
      <c r="U359" s="18" t="str">
        <f t="shared" si="30"/>
        <v>二勝</v>
      </c>
      <c r="X359" s="12" t="str">
        <f>IF(OR(C359="櫃間牧場",C359="特捜フジ"),"hit",IF(OR(C359="土井牧場",C359="土井ムギムギ牧場",C359="むぎむぎ",C359="むぎ"),"doi",IF(OR(C359="阪神",C359="タイガースファーム"),"han",IF(OR(C359="健康牧場",C359="ＯＫ牧場"),"oke",VLOOKUP(C359,[1]Owner!$A:$B,2,FALSE)))))</f>
        <v>har</v>
      </c>
    </row>
    <row r="360" spans="1:24" ht="11.15" customHeight="1" x14ac:dyDescent="0.65">
      <c r="A360" s="19" t="str">
        <f t="shared" si="29"/>
        <v>2324心平06</v>
      </c>
      <c r="B360" s="10" t="s">
        <v>9878</v>
      </c>
      <c r="C360" s="20" t="s">
        <v>4736</v>
      </c>
      <c r="D360" s="11">
        <v>6</v>
      </c>
      <c r="E360" s="20" t="s">
        <v>9803</v>
      </c>
      <c r="F360" s="10" t="s">
        <v>4407</v>
      </c>
      <c r="G360" s="10" t="s">
        <v>4421</v>
      </c>
      <c r="H360" s="20" t="s">
        <v>4436</v>
      </c>
      <c r="I360" s="20" t="s">
        <v>8836</v>
      </c>
      <c r="J360" s="20" t="s">
        <v>9942</v>
      </c>
      <c r="K360" s="20" t="s">
        <v>9978</v>
      </c>
      <c r="L360" s="20" t="s">
        <v>4416</v>
      </c>
      <c r="M360" s="37">
        <v>8</v>
      </c>
      <c r="N360" s="22">
        <v>6</v>
      </c>
      <c r="O360" s="23">
        <v>2</v>
      </c>
      <c r="P360" s="24">
        <v>3329.6</v>
      </c>
      <c r="Q360" s="25">
        <f t="shared" si="31"/>
        <v>416.2</v>
      </c>
      <c r="U360" s="18" t="str">
        <f t="shared" si="30"/>
        <v>二勝</v>
      </c>
      <c r="V360" s="12" t="s">
        <v>10153</v>
      </c>
      <c r="W360" s="36" t="s">
        <v>10231</v>
      </c>
      <c r="X360" s="12" t="str">
        <f>IF(OR(C360="櫃間牧場",C360="特捜フジ"),"hit",IF(OR(C360="土井牧場",C360="土井ムギムギ牧場",C360="むぎむぎ",C360="むぎ"),"doi",IF(OR(C360="阪神",C360="タイガースファーム"),"han",IF(OR(C360="健康牧場",C360="ＯＫ牧場"),"oke",VLOOKUP(C360,[1]Owner!$A:$B,2,FALSE)))))</f>
        <v>hsi</v>
      </c>
    </row>
    <row r="361" spans="1:24" ht="11.15" customHeight="1" x14ac:dyDescent="0.65">
      <c r="A361" s="19" t="str">
        <f t="shared" si="29"/>
        <v>2223健太01</v>
      </c>
      <c r="B361" s="10" t="s">
        <v>9192</v>
      </c>
      <c r="C361" s="20" t="s">
        <v>9226</v>
      </c>
      <c r="D361" s="11">
        <v>1</v>
      </c>
      <c r="E361" s="20" t="s">
        <v>9227</v>
      </c>
      <c r="F361" s="10" t="s">
        <v>4407</v>
      </c>
      <c r="G361" s="10" t="s">
        <v>4421</v>
      </c>
      <c r="H361" s="20" t="s">
        <v>4436</v>
      </c>
      <c r="I361" s="20" t="s">
        <v>1755</v>
      </c>
      <c r="J361" s="20" t="s">
        <v>7326</v>
      </c>
      <c r="K361" s="20" t="s">
        <v>3023</v>
      </c>
      <c r="L361" s="20" t="s">
        <v>1913</v>
      </c>
      <c r="M361" s="32">
        <v>10</v>
      </c>
      <c r="N361" s="22">
        <v>4</v>
      </c>
      <c r="O361" s="23">
        <v>1</v>
      </c>
      <c r="P361" s="24">
        <v>3317.1</v>
      </c>
      <c r="Q361" s="25">
        <v>416.01642857142861</v>
      </c>
      <c r="U361" s="18" t="str">
        <f t="shared" si="30"/>
        <v>一勝</v>
      </c>
      <c r="V361" s="12" t="s">
        <v>9658</v>
      </c>
      <c r="W361" s="12" t="s">
        <v>9520</v>
      </c>
      <c r="X361" s="12" t="str">
        <f>IF(OR(C361="櫃間牧場",C361="特捜フジ"),"hit",IF(OR(C361="土井牧場",C361="土井ムギムギ牧場",C361="むぎむぎ",C361="むぎ"),"doi",IF(OR(C361="阪神",C361="タイガースファーム"),"han",IF(OR(C361="健康牧場",C361="ＯＫ牧場"),"oke",VLOOKUP(C361,[1]Owner!$A:$B,2,FALSE)))))</f>
        <v>tke</v>
      </c>
    </row>
    <row r="362" spans="1:24" ht="11.15" customHeight="1" x14ac:dyDescent="0.65">
      <c r="A362" s="19" t="str">
        <f t="shared" si="29"/>
        <v>0910松山02</v>
      </c>
      <c r="B362" s="10" t="s">
        <v>3418</v>
      </c>
      <c r="C362" s="20" t="s">
        <v>3226</v>
      </c>
      <c r="D362" s="11">
        <v>2</v>
      </c>
      <c r="E362" s="20" t="s">
        <v>3486</v>
      </c>
      <c r="F362" s="10" t="s">
        <v>14</v>
      </c>
      <c r="G362" s="10" t="s">
        <v>520</v>
      </c>
      <c r="H362" s="20" t="s">
        <v>2484</v>
      </c>
      <c r="I362" s="20" t="s">
        <v>2276</v>
      </c>
      <c r="J362" s="20" t="s">
        <v>1107</v>
      </c>
      <c r="K362" s="20" t="s">
        <v>2378</v>
      </c>
      <c r="L362" s="20" t="s">
        <v>1913</v>
      </c>
      <c r="M362" s="21">
        <v>150</v>
      </c>
      <c r="N362" s="22">
        <v>4</v>
      </c>
      <c r="O362" s="23">
        <v>3</v>
      </c>
      <c r="P362" s="24">
        <v>3300</v>
      </c>
      <c r="Q362" s="25">
        <f>IF(M362="","",IF(M362&lt;=0,P362/10,P362/M362))</f>
        <v>22</v>
      </c>
      <c r="R362" s="12">
        <v>0</v>
      </c>
      <c r="S362" s="12">
        <v>0</v>
      </c>
      <c r="U362" s="18" t="str">
        <f t="shared" si="30"/>
        <v>二勝</v>
      </c>
      <c r="X362" s="12" t="str">
        <f>IF(OR(C362="櫃間牧場",C362="特捜フジ"),"hit",IF(OR(C362="土井牧場",C362="土井ムギムギ牧場",C362="むぎむぎ",C362="むぎ"),"doi",IF(OR(C362="阪神",C362="タイガースファーム"),"han",IF(OR(C362="健康牧場",C362="ＯＫ牧場"),"oke",VLOOKUP(C362,[1]Owner!$A:$B,2,FALSE)))))</f>
        <v>mat</v>
      </c>
    </row>
    <row r="363" spans="1:24" ht="11.15" customHeight="1" x14ac:dyDescent="0.65">
      <c r="A363" s="19" t="str">
        <f t="shared" si="29"/>
        <v>0304伸吾10</v>
      </c>
      <c r="B363" s="10" t="s">
        <v>1713</v>
      </c>
      <c r="C363" s="20" t="s">
        <v>768</v>
      </c>
      <c r="D363" s="31">
        <v>10</v>
      </c>
      <c r="E363" s="20" t="s">
        <v>1787</v>
      </c>
      <c r="F363" s="10" t="s">
        <v>29</v>
      </c>
      <c r="G363" s="10" t="s">
        <v>15</v>
      </c>
      <c r="H363" s="20" t="s">
        <v>88</v>
      </c>
      <c r="I363" s="20" t="s">
        <v>807</v>
      </c>
      <c r="J363" s="20" t="s">
        <v>159</v>
      </c>
      <c r="M363" s="21">
        <v>70</v>
      </c>
      <c r="N363" s="22">
        <v>5</v>
      </c>
      <c r="O363" s="23">
        <v>3</v>
      </c>
      <c r="P363" s="24">
        <v>3300</v>
      </c>
      <c r="Q363" s="25">
        <f>IF(M363="","",IF(M363&lt;=0,P363/10,P363/M363))</f>
        <v>47.142857142857146</v>
      </c>
      <c r="R363" s="12">
        <v>0</v>
      </c>
      <c r="S363" s="12">
        <v>0</v>
      </c>
      <c r="U363" s="18" t="str">
        <f t="shared" si="30"/>
        <v>二勝</v>
      </c>
      <c r="X363" s="12" t="str">
        <f>IF(OR(C363="櫃間牧場",C363="特捜フジ"),"hit",IF(OR(C363="土井牧場",C363="土井ムギムギ牧場",C363="むぎむぎ",C363="むぎ"),"doi",IF(OR(C363="阪神",C363="タイガースファーム"),"han",IF(OR(C363="健康牧場",C363="ＯＫ牧場"),"oke",VLOOKUP(C363,[1]Owner!$A:$B,2,FALSE)))))</f>
        <v>tsi</v>
      </c>
    </row>
    <row r="364" spans="1:24" ht="11.15" customHeight="1" x14ac:dyDescent="0.65">
      <c r="A364" s="19" t="str">
        <f t="shared" si="29"/>
        <v>9900青木05</v>
      </c>
      <c r="B364" s="10" t="s">
        <v>683</v>
      </c>
      <c r="C364" s="20" t="s">
        <v>12</v>
      </c>
      <c r="D364" s="31">
        <v>5</v>
      </c>
      <c r="E364" s="20" t="s">
        <v>697</v>
      </c>
      <c r="F364" s="10" t="s">
        <v>29</v>
      </c>
      <c r="G364" s="10" t="s">
        <v>33</v>
      </c>
      <c r="H364" s="20" t="s">
        <v>698</v>
      </c>
      <c r="I364" s="20" t="s">
        <v>17</v>
      </c>
      <c r="J364" s="20" t="s">
        <v>699</v>
      </c>
      <c r="N364" s="22">
        <v>8</v>
      </c>
      <c r="O364" s="23">
        <v>2</v>
      </c>
      <c r="P364" s="24">
        <v>3300</v>
      </c>
      <c r="Q364" s="25" t="str">
        <f>IF(M364="","",IF(M364&lt;=0,P364/10,P364/M364))</f>
        <v/>
      </c>
      <c r="R364" s="12">
        <v>0</v>
      </c>
      <c r="S364" s="12">
        <v>0</v>
      </c>
      <c r="U364" s="18" t="str">
        <f t="shared" si="30"/>
        <v>二勝</v>
      </c>
      <c r="X364" s="12" t="str">
        <f>IF(OR(C364="櫃間牧場",C364="特捜フジ"),"hit",IF(OR(C364="土井牧場",C364="土井ムギムギ牧場",C364="むぎむぎ",C364="むぎ"),"doi",IF(OR(C364="阪神",C364="タイガースファーム"),"han",IF(OR(C364="健康牧場",C364="ＯＫ牧場"),"oke",VLOOKUP(C364,[1]Owner!$A:$B,2,FALSE)))))</f>
        <v>aok</v>
      </c>
    </row>
    <row r="365" spans="1:24" ht="11.15" customHeight="1" x14ac:dyDescent="0.65">
      <c r="A365" s="19" t="str">
        <f t="shared" si="29"/>
        <v>0102伸吾08</v>
      </c>
      <c r="B365" s="10" t="s">
        <v>1206</v>
      </c>
      <c r="C365" s="20" t="s">
        <v>768</v>
      </c>
      <c r="D365" s="31">
        <v>8</v>
      </c>
      <c r="E365" s="20" t="s">
        <v>1308</v>
      </c>
      <c r="F365" s="10" t="s">
        <v>29</v>
      </c>
      <c r="G365" s="10" t="s">
        <v>33</v>
      </c>
      <c r="H365" s="20" t="s">
        <v>1309</v>
      </c>
      <c r="I365" s="20" t="s">
        <v>38</v>
      </c>
      <c r="J365" s="20" t="s">
        <v>1310</v>
      </c>
      <c r="N365" s="22">
        <v>8</v>
      </c>
      <c r="O365" s="23">
        <v>1</v>
      </c>
      <c r="P365" s="24">
        <v>3300</v>
      </c>
      <c r="Q365" s="25" t="str">
        <f>IF(M365="","",IF(M365&lt;=0,P365/10,P365/M365))</f>
        <v/>
      </c>
      <c r="R365" s="12">
        <v>0</v>
      </c>
      <c r="S365" s="12">
        <v>0</v>
      </c>
      <c r="U365" s="18" t="str">
        <f t="shared" si="30"/>
        <v>一勝</v>
      </c>
      <c r="X365" s="12" t="str">
        <f>IF(OR(C365="櫃間牧場",C365="特捜フジ"),"hit",IF(OR(C365="土井牧場",C365="土井ムギムギ牧場",C365="むぎむぎ",C365="むぎ"),"doi",IF(OR(C365="阪神",C365="タイガースファーム"),"han",IF(OR(C365="健康牧場",C365="ＯＫ牧場"),"oke",VLOOKUP(C365,[1]Owner!$A:$B,2,FALSE)))))</f>
        <v>tsi</v>
      </c>
    </row>
    <row r="366" spans="1:24" ht="11.15" customHeight="1" x14ac:dyDescent="0.65">
      <c r="A366" s="19" t="str">
        <f t="shared" si="29"/>
        <v>1112みど04</v>
      </c>
      <c r="B366" s="10" t="s">
        <v>4369</v>
      </c>
      <c r="C366" s="20" t="s">
        <v>4292</v>
      </c>
      <c r="D366" s="11">
        <v>4</v>
      </c>
      <c r="E366" s="20" t="s">
        <v>4299</v>
      </c>
      <c r="F366" s="10" t="s">
        <v>3905</v>
      </c>
      <c r="G366" s="10" t="s">
        <v>3906</v>
      </c>
      <c r="H366" s="20" t="s">
        <v>4300</v>
      </c>
      <c r="I366" s="20" t="s">
        <v>2231</v>
      </c>
      <c r="J366" s="20" t="s">
        <v>1243</v>
      </c>
      <c r="K366" s="20" t="s">
        <v>3988</v>
      </c>
      <c r="L366" s="20" t="s">
        <v>3914</v>
      </c>
      <c r="M366" s="21">
        <v>85</v>
      </c>
      <c r="N366" s="22">
        <v>5</v>
      </c>
      <c r="O366" s="23">
        <v>2</v>
      </c>
      <c r="P366" s="24">
        <v>3294.3</v>
      </c>
      <c r="Q366" s="25">
        <f>IF(M366="","",IF(M366&lt;=0,P366/10,P366/M366))</f>
        <v>38.756470588235295</v>
      </c>
      <c r="R366" s="12">
        <v>0</v>
      </c>
      <c r="S366" s="12">
        <v>0</v>
      </c>
      <c r="U366" s="18" t="str">
        <f t="shared" si="30"/>
        <v>二勝</v>
      </c>
      <c r="X366" s="12" t="str">
        <f>IF(OR(C366="櫃間牧場",C366="特捜フジ"),"hit",IF(OR(C366="土井牧場",C366="土井ムギムギ牧場",C366="むぎむぎ",C366="むぎ"),"doi",IF(OR(C366="阪神",C366="タイガースファーム"),"han",IF(OR(C366="健康牧場",C366="ＯＫ牧場"),"oke",VLOOKUP(C366,[1]Owner!$A:$B,2,FALSE)))))</f>
        <v>mid</v>
      </c>
    </row>
    <row r="367" spans="1:24" ht="11.15" customHeight="1" x14ac:dyDescent="0.65">
      <c r="A367" s="19" t="str">
        <f t="shared" si="29"/>
        <v>2021播磨02</v>
      </c>
      <c r="B367" s="10" t="s">
        <v>8314</v>
      </c>
      <c r="C367" s="20" t="s">
        <v>8311</v>
      </c>
      <c r="D367" s="11">
        <v>2</v>
      </c>
      <c r="E367" s="20" t="s">
        <v>8249</v>
      </c>
      <c r="F367" s="10" t="s">
        <v>4478</v>
      </c>
      <c r="G367" s="10" t="s">
        <v>33</v>
      </c>
      <c r="H367" s="20" t="s">
        <v>8398</v>
      </c>
      <c r="I367" s="20" t="s">
        <v>2231</v>
      </c>
      <c r="J367" s="20" t="s">
        <v>5750</v>
      </c>
      <c r="K367" s="20" t="s">
        <v>8399</v>
      </c>
      <c r="L367" s="20" t="s">
        <v>4484</v>
      </c>
      <c r="M367" s="32">
        <v>5</v>
      </c>
      <c r="N367" s="22">
        <v>6</v>
      </c>
      <c r="O367" s="23">
        <v>2</v>
      </c>
      <c r="P367" s="24">
        <v>3275.3</v>
      </c>
      <c r="Q367" s="25">
        <v>42.333538461538467</v>
      </c>
      <c r="R367" s="12">
        <v>0</v>
      </c>
      <c r="S367" s="12">
        <v>0</v>
      </c>
      <c r="T367" s="12">
        <v>0</v>
      </c>
      <c r="U367" s="18" t="str">
        <f t="shared" si="30"/>
        <v>二勝</v>
      </c>
      <c r="V367" s="12" t="s">
        <v>8594</v>
      </c>
      <c r="W367" s="12" t="s">
        <v>8534</v>
      </c>
      <c r="X367" s="12" t="str">
        <f>IF(OR(C367="櫃間牧場",C367="特捜フジ"),"hit",IF(OR(C367="土井牧場",C367="土井ムギムギ牧場",C367="むぎむぎ",C367="むぎ"),"doi",IF(OR(C367="阪神",C367="タイガースファーム"),"han",IF(OR(C367="健康牧場",C367="ＯＫ牧場"),"oke",VLOOKUP(C367,[1]Owner!$A:$B,2,FALSE)))))</f>
        <v>har</v>
      </c>
    </row>
    <row r="368" spans="1:24" ht="11.15" customHeight="1" x14ac:dyDescent="0.65">
      <c r="A368" s="19" t="str">
        <f t="shared" si="29"/>
        <v>9899青木01</v>
      </c>
      <c r="B368" s="10" t="s">
        <v>377</v>
      </c>
      <c r="C368" s="20" t="s">
        <v>12</v>
      </c>
      <c r="D368" s="31">
        <v>1</v>
      </c>
      <c r="E368" s="20" t="s">
        <v>378</v>
      </c>
      <c r="F368" s="10" t="s">
        <v>14</v>
      </c>
      <c r="G368" s="10" t="s">
        <v>33</v>
      </c>
      <c r="H368" s="20" t="s">
        <v>172</v>
      </c>
      <c r="I368" s="20" t="s">
        <v>38</v>
      </c>
      <c r="J368" s="20" t="s">
        <v>379</v>
      </c>
      <c r="N368" s="22">
        <v>5</v>
      </c>
      <c r="O368" s="23">
        <v>1</v>
      </c>
      <c r="P368" s="24">
        <v>3270</v>
      </c>
      <c r="Q368" s="25" t="str">
        <f>IF(M368="","",IF(M368&lt;=0,P368/10,P368/M368))</f>
        <v/>
      </c>
      <c r="R368" s="12">
        <v>0</v>
      </c>
      <c r="S368" s="12">
        <v>0</v>
      </c>
      <c r="U368" s="18" t="str">
        <f t="shared" si="30"/>
        <v>一勝</v>
      </c>
      <c r="X368" s="12" t="str">
        <f>IF(OR(C368="櫃間牧場",C368="特捜フジ"),"hit",IF(OR(C368="土井牧場",C368="土井ムギムギ牧場",C368="むぎむぎ",C368="むぎ"),"doi",IF(OR(C368="阪神",C368="タイガースファーム"),"han",IF(OR(C368="健康牧場",C368="ＯＫ牧場"),"oke",VLOOKUP(C368,[1]Owner!$A:$B,2,FALSE)))))</f>
        <v>aok</v>
      </c>
    </row>
    <row r="369" spans="1:24" ht="11.15" customHeight="1" x14ac:dyDescent="0.65">
      <c r="A369" s="19" t="str">
        <f t="shared" si="29"/>
        <v>0405戸田10</v>
      </c>
      <c r="B369" s="10" t="s">
        <v>1951</v>
      </c>
      <c r="C369" s="20" t="s">
        <v>320</v>
      </c>
      <c r="D369" s="31">
        <v>10</v>
      </c>
      <c r="E369" s="20" t="s">
        <v>2172</v>
      </c>
      <c r="F369" s="10" t="s">
        <v>29</v>
      </c>
      <c r="G369" s="10" t="s">
        <v>520</v>
      </c>
      <c r="H369" s="20" t="s">
        <v>2014</v>
      </c>
      <c r="I369" s="20" t="s">
        <v>38</v>
      </c>
      <c r="J369" s="20" t="s">
        <v>2173</v>
      </c>
      <c r="K369" s="20" t="s">
        <v>846</v>
      </c>
      <c r="L369" s="20" t="s">
        <v>2174</v>
      </c>
      <c r="M369" s="21">
        <v>100</v>
      </c>
      <c r="N369" s="22">
        <v>5</v>
      </c>
      <c r="O369" s="23">
        <v>2</v>
      </c>
      <c r="P369" s="24">
        <v>3250</v>
      </c>
      <c r="Q369" s="25">
        <f>IF(M369="","",IF(M369&lt;=0,P369/10,P369/M369))</f>
        <v>32.5</v>
      </c>
      <c r="R369" s="12">
        <v>0</v>
      </c>
      <c r="S369" s="12">
        <v>0</v>
      </c>
      <c r="U369" s="18" t="str">
        <f t="shared" si="30"/>
        <v>二勝</v>
      </c>
      <c r="X369" s="12" t="str">
        <f>IF(OR(C369="櫃間牧場",C369="特捜フジ"),"hit",IF(OR(C369="土井牧場",C369="土井ムギムギ牧場",C369="むぎむぎ",C369="むぎ"),"doi",IF(OR(C369="阪神",C369="タイガースファーム"),"han",IF(OR(C369="健康牧場",C369="ＯＫ牧場"),"oke",VLOOKUP(C369,[1]Owner!$A:$B,2,FALSE)))))</f>
        <v>tod</v>
      </c>
    </row>
    <row r="370" spans="1:24" ht="11.15" customHeight="1" x14ac:dyDescent="0.65">
      <c r="A370" s="19" t="str">
        <f t="shared" si="29"/>
        <v>2021成田04</v>
      </c>
      <c r="B370" s="10" t="s">
        <v>8314</v>
      </c>
      <c r="C370" s="20" t="s">
        <v>7656</v>
      </c>
      <c r="D370" s="11">
        <v>4</v>
      </c>
      <c r="E370" s="20" t="s">
        <v>8232</v>
      </c>
      <c r="F370" s="10" t="s">
        <v>29</v>
      </c>
      <c r="G370" s="10" t="s">
        <v>15</v>
      </c>
      <c r="H370" s="20" t="s">
        <v>8385</v>
      </c>
      <c r="I370" s="20" t="s">
        <v>4547</v>
      </c>
      <c r="J370" s="20" t="s">
        <v>8386</v>
      </c>
      <c r="K370" s="20" t="s">
        <v>4510</v>
      </c>
      <c r="L370" s="20" t="s">
        <v>4426</v>
      </c>
      <c r="M370" s="32">
        <v>4</v>
      </c>
      <c r="N370" s="22">
        <v>7</v>
      </c>
      <c r="O370" s="23">
        <v>2</v>
      </c>
      <c r="P370" s="24">
        <v>3250</v>
      </c>
      <c r="Q370" s="25">
        <v>51.875</v>
      </c>
      <c r="R370" s="12">
        <v>0</v>
      </c>
      <c r="S370" s="12">
        <v>0</v>
      </c>
      <c r="T370" s="12">
        <v>0</v>
      </c>
      <c r="U370" s="18" t="str">
        <f t="shared" si="30"/>
        <v>二勝</v>
      </c>
      <c r="V370" s="12" t="s">
        <v>8633</v>
      </c>
      <c r="W370" s="12" t="s">
        <v>8516</v>
      </c>
      <c r="X370" s="12" t="str">
        <f>IF(OR(C370="櫃間牧場",C370="特捜フジ"),"hit",IF(OR(C370="土井牧場",C370="土井ムギムギ牧場",C370="むぎむぎ",C370="むぎ"),"doi",IF(OR(C370="阪神",C370="タイガースファーム"),"han",IF(OR(C370="健康牧場",C370="ＯＫ牧場"),"oke",VLOOKUP(C370,[1]Owner!$A:$B,2,FALSE)))))</f>
        <v>nar</v>
      </c>
    </row>
    <row r="371" spans="1:24" ht="11.15" customHeight="1" x14ac:dyDescent="0.65">
      <c r="A371" s="19" t="str">
        <f t="shared" si="29"/>
        <v>0304土井05</v>
      </c>
      <c r="B371" s="10" t="s">
        <v>1713</v>
      </c>
      <c r="C371" s="20" t="s">
        <v>1601</v>
      </c>
      <c r="D371" s="31">
        <v>5</v>
      </c>
      <c r="E371" s="20" t="s">
        <v>1838</v>
      </c>
      <c r="F371" s="10" t="s">
        <v>14</v>
      </c>
      <c r="G371" s="10" t="s">
        <v>15</v>
      </c>
      <c r="H371" s="20" t="s">
        <v>88</v>
      </c>
      <c r="I371" s="20" t="s">
        <v>38</v>
      </c>
      <c r="J371" s="20" t="s">
        <v>1839</v>
      </c>
      <c r="K371" s="20" t="s">
        <v>4391</v>
      </c>
      <c r="L371" s="20" t="s">
        <v>4392</v>
      </c>
      <c r="M371" s="21">
        <v>0</v>
      </c>
      <c r="N371" s="22">
        <v>15</v>
      </c>
      <c r="O371" s="23">
        <v>1</v>
      </c>
      <c r="P371" s="24">
        <v>3240</v>
      </c>
      <c r="Q371" s="25">
        <f>IF(M371="","",IF(M371&lt;=0,P371/10,P371/M371))</f>
        <v>324</v>
      </c>
      <c r="R371" s="12">
        <v>0</v>
      </c>
      <c r="S371" s="12">
        <v>0</v>
      </c>
      <c r="U371" s="18" t="str">
        <f t="shared" si="30"/>
        <v>一勝</v>
      </c>
      <c r="X371" s="12" t="str">
        <f>IF(OR(C371="櫃間牧場",C371="特捜フジ"),"hit",IF(OR(C371="土井牧場",C371="土井ムギムギ牧場",C371="むぎむぎ",C371="むぎ"),"doi",IF(OR(C371="阪神",C371="タイガースファーム"),"han",IF(OR(C371="健康牧場",C371="ＯＫ牧場"),"oke",VLOOKUP(C371,[1]Owner!$A:$B,2,FALSE)))))</f>
        <v>doi</v>
      </c>
    </row>
    <row r="372" spans="1:24" ht="11.15" customHeight="1" x14ac:dyDescent="0.65">
      <c r="A372" s="19" t="str">
        <f t="shared" si="29"/>
        <v>1314福石04</v>
      </c>
      <c r="B372" s="10" t="s">
        <v>5133</v>
      </c>
      <c r="C372" s="20" t="s">
        <v>4884</v>
      </c>
      <c r="D372" s="11">
        <v>4</v>
      </c>
      <c r="E372" s="20" t="s">
        <v>4890</v>
      </c>
      <c r="F372" s="10" t="s">
        <v>4772</v>
      </c>
      <c r="G372" s="10" t="s">
        <v>4767</v>
      </c>
      <c r="H372" s="20" t="s">
        <v>4792</v>
      </c>
      <c r="I372" s="20" t="s">
        <v>4891</v>
      </c>
      <c r="J372" s="20" t="s">
        <v>4892</v>
      </c>
      <c r="K372" s="20" t="s">
        <v>4893</v>
      </c>
      <c r="L372" s="20" t="s">
        <v>4894</v>
      </c>
      <c r="M372" s="21">
        <v>20</v>
      </c>
      <c r="N372" s="22">
        <v>9</v>
      </c>
      <c r="O372" s="23">
        <v>2</v>
      </c>
      <c r="P372" s="24">
        <v>3232.4</v>
      </c>
      <c r="Q372" s="25">
        <f>IF(M372="","",IF(M372&lt;=0,P372/10,P372/M372))</f>
        <v>161.62</v>
      </c>
      <c r="R372" s="12">
        <v>0</v>
      </c>
      <c r="S372" s="12">
        <v>0</v>
      </c>
      <c r="U372" s="18" t="str">
        <f t="shared" si="30"/>
        <v>二勝</v>
      </c>
      <c r="X372" s="12" t="str">
        <f>IF(OR(C372="櫃間牧場",C372="特捜フジ"),"hit",IF(OR(C372="土井牧場",C372="土井ムギムギ牧場",C372="むぎむぎ",C372="むぎ"),"doi",IF(OR(C372="阪神",C372="タイガースファーム"),"han",IF(OR(C372="健康牧場",C372="ＯＫ牧場"),"oke",VLOOKUP(C372,[1]Owner!$A:$B,2,FALSE)))))</f>
        <v>fuk</v>
      </c>
    </row>
    <row r="373" spans="1:24" ht="11.15" customHeight="1" x14ac:dyDescent="0.65">
      <c r="A373" s="19" t="str">
        <f t="shared" si="29"/>
        <v>1516健太03</v>
      </c>
      <c r="B373" s="10" t="s">
        <v>5510</v>
      </c>
      <c r="C373" s="20" t="s">
        <v>5511</v>
      </c>
      <c r="D373" s="11">
        <v>3</v>
      </c>
      <c r="E373" s="20" t="s">
        <v>5517</v>
      </c>
      <c r="F373" s="10" t="s">
        <v>3905</v>
      </c>
      <c r="G373" s="10" t="s">
        <v>3906</v>
      </c>
      <c r="H373" s="20" t="s">
        <v>3995</v>
      </c>
      <c r="I373" s="20" t="s">
        <v>2231</v>
      </c>
      <c r="J373" s="20" t="s">
        <v>5715</v>
      </c>
      <c r="K373" s="20" t="s">
        <v>2378</v>
      </c>
      <c r="L373" s="20" t="s">
        <v>1913</v>
      </c>
      <c r="M373" s="21">
        <v>140</v>
      </c>
      <c r="N373" s="22">
        <v>4</v>
      </c>
      <c r="O373" s="23">
        <v>2</v>
      </c>
      <c r="P373" s="24">
        <v>3231.1</v>
      </c>
      <c r="Q373" s="25">
        <f>IF(M373="","",IF(M373&lt;=0,P373/10,P373/M373))</f>
        <v>23.079285714285714</v>
      </c>
      <c r="R373" s="12">
        <v>0</v>
      </c>
      <c r="S373" s="12">
        <v>0</v>
      </c>
      <c r="U373" s="18" t="str">
        <f t="shared" si="30"/>
        <v>二勝</v>
      </c>
      <c r="X373" s="12" t="str">
        <f>IF(OR(C373="櫃間牧場",C373="特捜フジ"),"hit",IF(OR(C373="土井牧場",C373="土井ムギムギ牧場",C373="むぎむぎ",C373="むぎ"),"doi",IF(OR(C373="阪神",C373="タイガースファーム"),"han",IF(OR(C373="健康牧場",C373="ＯＫ牧場"),"oke",VLOOKUP(C373,[1]Owner!$A:$B,2,FALSE)))))</f>
        <v>tke</v>
      </c>
    </row>
    <row r="374" spans="1:24" ht="11.15" customHeight="1" x14ac:dyDescent="0.65">
      <c r="A374" s="19" t="str">
        <f t="shared" si="29"/>
        <v>0506羽田02</v>
      </c>
      <c r="B374" s="10" t="s">
        <v>2274</v>
      </c>
      <c r="C374" s="20" t="s">
        <v>2482</v>
      </c>
      <c r="D374" s="11">
        <v>2</v>
      </c>
      <c r="E374" s="20" t="s">
        <v>2485</v>
      </c>
      <c r="F374" s="10" t="s">
        <v>14</v>
      </c>
      <c r="G374" s="10" t="s">
        <v>520</v>
      </c>
      <c r="H374" s="20" t="s">
        <v>1956</v>
      </c>
      <c r="I374" s="20" t="s">
        <v>38</v>
      </c>
      <c r="J374" s="20" t="s">
        <v>2486</v>
      </c>
      <c r="K374" s="20" t="s">
        <v>1958</v>
      </c>
      <c r="L374" s="20" t="s">
        <v>1959</v>
      </c>
      <c r="M374" s="21">
        <v>80</v>
      </c>
      <c r="N374" s="22">
        <v>6</v>
      </c>
      <c r="O374" s="23">
        <v>2</v>
      </c>
      <c r="P374" s="24">
        <v>3200</v>
      </c>
      <c r="Q374" s="25">
        <f>IF(M374="","",IF(M374&lt;=0,P374/10,P374/M374))</f>
        <v>40</v>
      </c>
      <c r="R374" s="12">
        <v>0</v>
      </c>
      <c r="S374" s="12">
        <v>0</v>
      </c>
      <c r="U374" s="18" t="str">
        <f t="shared" si="30"/>
        <v>二勝</v>
      </c>
      <c r="X374" s="12" t="str">
        <f>IF(OR(C374="櫃間牧場",C374="特捜フジ"),"hit",IF(OR(C374="土井牧場",C374="土井ムギムギ牧場",C374="むぎむぎ",C374="むぎ"),"doi",IF(OR(C374="阪神",C374="タイガースファーム"),"han",IF(OR(C374="健康牧場",C374="ＯＫ牧場"),"oke",VLOOKUP(C374,[1]Owner!$A:$B,2,FALSE)))))</f>
        <v>had</v>
      </c>
    </row>
    <row r="375" spans="1:24" ht="11.15" customHeight="1" x14ac:dyDescent="0.65">
      <c r="A375" s="19" t="str">
        <f t="shared" si="29"/>
        <v>1415福石05</v>
      </c>
      <c r="B375" s="10" t="s">
        <v>5140</v>
      </c>
      <c r="C375" s="28" t="s">
        <v>4757</v>
      </c>
      <c r="D375" s="29">
        <v>5</v>
      </c>
      <c r="E375" s="20" t="s">
        <v>5217</v>
      </c>
      <c r="F375" s="10" t="s">
        <v>5142</v>
      </c>
      <c r="G375" s="10" t="s">
        <v>5295</v>
      </c>
      <c r="H375" s="20" t="s">
        <v>5346</v>
      </c>
      <c r="I375" s="20" t="s">
        <v>4423</v>
      </c>
      <c r="J375" s="20" t="s">
        <v>5410</v>
      </c>
      <c r="K375" s="20" t="s">
        <v>3929</v>
      </c>
      <c r="L375" s="20" t="s">
        <v>1913</v>
      </c>
      <c r="M375" s="21">
        <v>20</v>
      </c>
      <c r="N375" s="22">
        <v>8</v>
      </c>
      <c r="O375" s="23">
        <v>2</v>
      </c>
      <c r="P375" s="24">
        <v>3184.4</v>
      </c>
      <c r="Q375" s="25">
        <f>IF(M375="","",IF(M375&lt;=0,P375/10,P375/M375))</f>
        <v>159.22</v>
      </c>
      <c r="R375" s="12">
        <v>0</v>
      </c>
      <c r="S375" s="12">
        <v>0</v>
      </c>
      <c r="U375" s="18" t="str">
        <f t="shared" si="30"/>
        <v>二勝</v>
      </c>
      <c r="X375" s="12" t="str">
        <f>IF(OR(C375="櫃間牧場",C375="特捜フジ"),"hit",IF(OR(C375="土井牧場",C375="土井ムギムギ牧場",C375="むぎむぎ",C375="むぎ"),"doi",IF(OR(C375="阪神",C375="タイガースファーム"),"han",IF(OR(C375="健康牧場",C375="ＯＫ牧場"),"oke",VLOOKUP(C375,[1]Owner!$A:$B,2,FALSE)))))</f>
        <v>fuk</v>
      </c>
    </row>
    <row r="376" spans="1:24" ht="11.15" customHeight="1" x14ac:dyDescent="0.65">
      <c r="A376" s="19" t="str">
        <f t="shared" si="29"/>
        <v>1920成田05</v>
      </c>
      <c r="B376" s="10" t="s">
        <v>7651</v>
      </c>
      <c r="C376" s="20" t="s">
        <v>7656</v>
      </c>
      <c r="D376" s="11">
        <v>5</v>
      </c>
      <c r="E376" s="20" t="s">
        <v>7713</v>
      </c>
      <c r="F376" s="10" t="s">
        <v>4766</v>
      </c>
      <c r="G376" s="10" t="s">
        <v>4767</v>
      </c>
      <c r="H376" s="20" t="s">
        <v>4795</v>
      </c>
      <c r="I376" s="20" t="s">
        <v>3165</v>
      </c>
      <c r="J376" s="20" t="s">
        <v>7858</v>
      </c>
      <c r="K376" s="20" t="s">
        <v>7859</v>
      </c>
      <c r="L376" s="20" t="s">
        <v>1913</v>
      </c>
      <c r="M376" s="32">
        <v>7</v>
      </c>
      <c r="N376" s="22">
        <v>9</v>
      </c>
      <c r="O376" s="23">
        <v>2</v>
      </c>
      <c r="P376" s="24">
        <v>3183.7</v>
      </c>
      <c r="Q376" s="25">
        <v>7.8485714285714296</v>
      </c>
      <c r="R376" s="12">
        <v>0</v>
      </c>
      <c r="S376" s="12">
        <v>0</v>
      </c>
      <c r="T376" s="12">
        <v>0</v>
      </c>
      <c r="U376" s="18" t="str">
        <f t="shared" si="30"/>
        <v>二勝</v>
      </c>
      <c r="V376" s="12" t="s">
        <v>7460</v>
      </c>
      <c r="W376" s="12" t="s">
        <v>8091</v>
      </c>
      <c r="X376" s="12" t="str">
        <f>IF(OR(C376="櫃間牧場",C376="特捜フジ"),"hit",IF(OR(C376="土井牧場",C376="土井ムギムギ牧場",C376="むぎむぎ",C376="むぎ"),"doi",IF(OR(C376="阪神",C376="タイガースファーム"),"han",IF(OR(C376="健康牧場",C376="ＯＫ牧場"),"oke",VLOOKUP(C376,[1]Owner!$A:$B,2,FALSE)))))</f>
        <v>nar</v>
      </c>
    </row>
    <row r="377" spans="1:24" ht="11.15" customHeight="1" x14ac:dyDescent="0.65">
      <c r="A377" s="19" t="str">
        <f t="shared" si="29"/>
        <v>0607福石07</v>
      </c>
      <c r="B377" s="10" t="s">
        <v>2579</v>
      </c>
      <c r="C377" s="20" t="s">
        <v>2791</v>
      </c>
      <c r="D377" s="11">
        <v>7</v>
      </c>
      <c r="E377" s="20" t="s">
        <v>2803</v>
      </c>
      <c r="F377" s="10" t="s">
        <v>14</v>
      </c>
      <c r="G377" s="10" t="s">
        <v>520</v>
      </c>
      <c r="H377" s="21" t="s">
        <v>995</v>
      </c>
      <c r="I377" s="20" t="s">
        <v>2804</v>
      </c>
      <c r="J377" s="20" t="s">
        <v>2805</v>
      </c>
      <c r="K377" s="20" t="s">
        <v>2806</v>
      </c>
      <c r="L377" s="20" t="s">
        <v>2807</v>
      </c>
      <c r="M377" s="21">
        <v>10</v>
      </c>
      <c r="N377" s="22">
        <v>12</v>
      </c>
      <c r="O377" s="23">
        <v>2</v>
      </c>
      <c r="P377" s="24">
        <v>3170</v>
      </c>
      <c r="Q377" s="25">
        <f>IF(M377="","",IF(M377&lt;=0,P377/10,P377/M377))</f>
        <v>317</v>
      </c>
      <c r="R377" s="12">
        <v>0</v>
      </c>
      <c r="S377" s="12">
        <v>0</v>
      </c>
      <c r="U377" s="18" t="str">
        <f t="shared" si="30"/>
        <v>二勝</v>
      </c>
      <c r="X377" s="12" t="str">
        <f>IF(OR(C377="櫃間牧場",C377="特捜フジ"),"hit",IF(OR(C377="土井牧場",C377="土井ムギムギ牧場",C377="むぎむぎ",C377="むぎ"),"doi",IF(OR(C377="阪神",C377="タイガースファーム"),"han",IF(OR(C377="健康牧場",C377="ＯＫ牧場"),"oke",VLOOKUP(C377,[1]Owner!$A:$B,2,FALSE)))))</f>
        <v>fuk</v>
      </c>
    </row>
    <row r="378" spans="1:24" ht="11.15" customHeight="1" x14ac:dyDescent="0.65">
      <c r="A378" s="19" t="str">
        <f t="shared" si="29"/>
        <v>2021むぎ09</v>
      </c>
      <c r="B378" s="10" t="s">
        <v>8314</v>
      </c>
      <c r="C378" s="20" t="s">
        <v>4396</v>
      </c>
      <c r="D378" s="11">
        <v>9</v>
      </c>
      <c r="E378" s="20" t="s">
        <v>8296</v>
      </c>
      <c r="F378" s="10" t="s">
        <v>4478</v>
      </c>
      <c r="G378" s="10" t="s">
        <v>15</v>
      </c>
      <c r="H378" s="20" t="s">
        <v>8392</v>
      </c>
      <c r="I378" s="20" t="s">
        <v>8317</v>
      </c>
      <c r="J378" s="20" t="s">
        <v>6046</v>
      </c>
      <c r="K378" s="20" t="s">
        <v>3929</v>
      </c>
      <c r="L378" s="20" t="s">
        <v>1913</v>
      </c>
      <c r="M378" s="32">
        <v>7</v>
      </c>
      <c r="N378" s="22">
        <v>6</v>
      </c>
      <c r="O378" s="23">
        <v>2</v>
      </c>
      <c r="P378" s="24">
        <v>3169.7</v>
      </c>
      <c r="Q378" s="25">
        <v>20.541978021978021</v>
      </c>
      <c r="R378" s="12">
        <v>0</v>
      </c>
      <c r="S378" s="12">
        <v>0</v>
      </c>
      <c r="T378" s="12">
        <v>0</v>
      </c>
      <c r="U378" s="18" t="str">
        <f t="shared" si="30"/>
        <v>二勝</v>
      </c>
      <c r="V378" s="12" t="s">
        <v>8683</v>
      </c>
      <c r="W378" s="12" t="s">
        <v>8581</v>
      </c>
      <c r="X378" s="12" t="str">
        <f>IF(OR(C378="櫃間牧場",C378="特捜フジ"),"hit",IF(OR(C378="土井牧場",C378="土井ムギムギ牧場",C378="むぎむぎ",C378="むぎ"),"doi",IF(OR(C378="阪神",C378="タイガースファーム"),"han",IF(OR(C378="健康牧場",C378="ＯＫ牧場"),"oke",VLOOKUP(C378,[1]Owner!$A:$B,2,FALSE)))))</f>
        <v>doi</v>
      </c>
    </row>
    <row r="379" spans="1:24" ht="11.15" customHeight="1" x14ac:dyDescent="0.65">
      <c r="A379" s="19" t="str">
        <f t="shared" si="29"/>
        <v>1314阪神03</v>
      </c>
      <c r="B379" s="10" t="s">
        <v>5133</v>
      </c>
      <c r="C379" s="20" t="s">
        <v>4398</v>
      </c>
      <c r="D379" s="11">
        <v>3</v>
      </c>
      <c r="E379" s="20" t="s">
        <v>5057</v>
      </c>
      <c r="F379" s="10" t="s">
        <v>4766</v>
      </c>
      <c r="G379" s="10" t="s">
        <v>4767</v>
      </c>
      <c r="H379" s="20" t="s">
        <v>4829</v>
      </c>
      <c r="I379" s="20" t="s">
        <v>2231</v>
      </c>
      <c r="J379" s="20" t="s">
        <v>5058</v>
      </c>
      <c r="K379" s="20" t="s">
        <v>4868</v>
      </c>
      <c r="L379" s="20" t="s">
        <v>1913</v>
      </c>
      <c r="M379" s="21">
        <v>110</v>
      </c>
      <c r="N379" s="22">
        <v>5</v>
      </c>
      <c r="O379" s="23">
        <v>1</v>
      </c>
      <c r="P379" s="24">
        <v>3164.7</v>
      </c>
      <c r="Q379" s="25">
        <f>IF(M379="","",IF(M379&lt;=0,P379/10,P379/M379))</f>
        <v>28.77</v>
      </c>
      <c r="R379" s="12">
        <v>0</v>
      </c>
      <c r="S379" s="12">
        <v>0</v>
      </c>
      <c r="U379" s="18" t="str">
        <f t="shared" si="30"/>
        <v>一勝</v>
      </c>
      <c r="X379" s="12" t="str">
        <f>IF(OR(C379="櫃間牧場",C379="特捜フジ"),"hit",IF(OR(C379="土井牧場",C379="土井ムギムギ牧場",C379="むぎむぎ",C379="むぎ"),"doi",IF(OR(C379="阪神",C379="タイガースファーム"),"han",IF(OR(C379="健康牧場",C379="ＯＫ牧場"),"oke",VLOOKUP(C379,[1]Owner!$A:$B,2,FALSE)))))</f>
        <v>han</v>
      </c>
    </row>
    <row r="380" spans="1:24" ht="11.15" customHeight="1" x14ac:dyDescent="0.65">
      <c r="A380" s="19" t="str">
        <f t="shared" si="29"/>
        <v>1112西原08</v>
      </c>
      <c r="B380" s="10" t="s">
        <v>4369</v>
      </c>
      <c r="C380" s="20" t="s">
        <v>4049</v>
      </c>
      <c r="D380" s="11">
        <v>8</v>
      </c>
      <c r="E380" s="20" t="s">
        <v>4069</v>
      </c>
      <c r="F380" s="10" t="s">
        <v>3910</v>
      </c>
      <c r="G380" s="10" t="s">
        <v>3906</v>
      </c>
      <c r="H380" s="20" t="s">
        <v>3954</v>
      </c>
      <c r="I380" s="20" t="s">
        <v>2231</v>
      </c>
      <c r="J380" s="20" t="s">
        <v>4070</v>
      </c>
      <c r="K380" s="20" t="s">
        <v>823</v>
      </c>
      <c r="L380" s="20" t="s">
        <v>3283</v>
      </c>
      <c r="M380" s="21">
        <v>60</v>
      </c>
      <c r="N380" s="22">
        <v>7</v>
      </c>
      <c r="O380" s="23">
        <v>2</v>
      </c>
      <c r="P380" s="24">
        <v>3157.8999999999996</v>
      </c>
      <c r="Q380" s="25">
        <f>IF(M380="","",IF(M380&lt;=0,P380/10,P380/M380))</f>
        <v>52.631666666666661</v>
      </c>
      <c r="R380" s="12">
        <v>0</v>
      </c>
      <c r="S380" s="12">
        <v>0</v>
      </c>
      <c r="U380" s="18" t="str">
        <f t="shared" si="30"/>
        <v>二勝</v>
      </c>
      <c r="X380" s="12" t="str">
        <f>IF(OR(C380="櫃間牧場",C380="特捜フジ"),"hit",IF(OR(C380="土井牧場",C380="土井ムギムギ牧場",C380="むぎむぎ",C380="むぎ"),"doi",IF(OR(C380="阪神",C380="タイガースファーム"),"han",IF(OR(C380="健康牧場",C380="ＯＫ牧場"),"oke",VLOOKUP(C380,[1]Owner!$A:$B,2,FALSE)))))</f>
        <v>nis</v>
      </c>
    </row>
    <row r="381" spans="1:24" ht="11.15" customHeight="1" x14ac:dyDescent="0.65">
      <c r="A381" s="19" t="str">
        <f t="shared" si="29"/>
        <v>1112松山08</v>
      </c>
      <c r="B381" s="10" t="s">
        <v>4369</v>
      </c>
      <c r="C381" s="20" t="s">
        <v>4233</v>
      </c>
      <c r="D381" s="11">
        <v>8</v>
      </c>
      <c r="E381" s="20" t="s">
        <v>4251</v>
      </c>
      <c r="F381" s="10" t="s">
        <v>3905</v>
      </c>
      <c r="G381" s="10" t="s">
        <v>3906</v>
      </c>
      <c r="H381" s="20" t="s">
        <v>4252</v>
      </c>
      <c r="I381" s="20" t="s">
        <v>4253</v>
      </c>
      <c r="J381" s="20" t="s">
        <v>4254</v>
      </c>
      <c r="K381" s="20" t="s">
        <v>4255</v>
      </c>
      <c r="L381" s="20" t="s">
        <v>4256</v>
      </c>
      <c r="M381" s="21">
        <v>10</v>
      </c>
      <c r="N381" s="22">
        <v>6</v>
      </c>
      <c r="O381" s="23">
        <v>2</v>
      </c>
      <c r="P381" s="24">
        <v>3157</v>
      </c>
      <c r="Q381" s="25">
        <f>IF(M381="","",IF(M381&lt;=0,P381/10,P381/M381))</f>
        <v>315.7</v>
      </c>
      <c r="R381" s="12">
        <v>0</v>
      </c>
      <c r="S381" s="12">
        <v>0</v>
      </c>
      <c r="U381" s="18" t="str">
        <f t="shared" si="30"/>
        <v>二勝</v>
      </c>
      <c r="X381" s="12" t="str">
        <f>IF(OR(C381="櫃間牧場",C381="特捜フジ"),"hit",IF(OR(C381="土井牧場",C381="土井ムギムギ牧場",C381="むぎむぎ",C381="むぎ"),"doi",IF(OR(C381="阪神",C381="タイガースファーム"),"han",IF(OR(C381="健康牧場",C381="ＯＫ牧場"),"oke",VLOOKUP(C381,[1]Owner!$A:$B,2,FALSE)))))</f>
        <v>mat</v>
      </c>
    </row>
    <row r="382" spans="1:24" ht="11.15" customHeight="1" x14ac:dyDescent="0.65">
      <c r="A382" s="19" t="str">
        <f t="shared" si="29"/>
        <v>1011松山08</v>
      </c>
      <c r="B382" s="10" t="s">
        <v>3649</v>
      </c>
      <c r="C382" s="20" t="s">
        <v>3820</v>
      </c>
      <c r="D382" s="11">
        <v>8</v>
      </c>
      <c r="E382" s="20" t="s">
        <v>3832</v>
      </c>
      <c r="F382" s="10" t="s">
        <v>14</v>
      </c>
      <c r="G382" s="10" t="s">
        <v>520</v>
      </c>
      <c r="H382" s="20" t="s">
        <v>1956</v>
      </c>
      <c r="I382" s="20" t="s">
        <v>2720</v>
      </c>
      <c r="J382" s="20" t="s">
        <v>3833</v>
      </c>
      <c r="K382" s="20" t="s">
        <v>3834</v>
      </c>
      <c r="L382" s="20" t="s">
        <v>3835</v>
      </c>
      <c r="M382" s="21">
        <v>20</v>
      </c>
      <c r="N382" s="22">
        <v>9</v>
      </c>
      <c r="O382" s="23">
        <v>2</v>
      </c>
      <c r="P382" s="24">
        <v>3147.9</v>
      </c>
      <c r="Q382" s="25">
        <f>IF(M382="","",IF(M382&lt;=0,P382/10,P382/M382))</f>
        <v>157.39500000000001</v>
      </c>
      <c r="R382" s="12">
        <v>0</v>
      </c>
      <c r="S382" s="12">
        <v>0</v>
      </c>
      <c r="U382" s="18" t="str">
        <f t="shared" si="30"/>
        <v>二勝</v>
      </c>
      <c r="X382" s="12" t="str">
        <f>IF(OR(C382="櫃間牧場",C382="特捜フジ"),"hit",IF(OR(C382="土井牧場",C382="土井ムギムギ牧場",C382="むぎむぎ",C382="むぎ"),"doi",IF(OR(C382="阪神",C382="タイガースファーム"),"han",IF(OR(C382="健康牧場",C382="ＯＫ牧場"),"oke",VLOOKUP(C382,[1]Owner!$A:$B,2,FALSE)))))</f>
        <v>mat</v>
      </c>
    </row>
    <row r="383" spans="1:24" ht="11.15" customHeight="1" x14ac:dyDescent="0.65">
      <c r="A383" s="19" t="str">
        <f t="shared" si="29"/>
        <v>2223永之10</v>
      </c>
      <c r="B383" s="10" t="s">
        <v>9192</v>
      </c>
      <c r="C383" s="20" t="s">
        <v>9310</v>
      </c>
      <c r="D383" s="11">
        <v>10</v>
      </c>
      <c r="E383" s="20" t="s">
        <v>9320</v>
      </c>
      <c r="F383" s="10" t="s">
        <v>4413</v>
      </c>
      <c r="G383" s="10" t="s">
        <v>4408</v>
      </c>
      <c r="H383" s="20" t="s">
        <v>7239</v>
      </c>
      <c r="I383" s="20" t="s">
        <v>1739</v>
      </c>
      <c r="J383" s="20" t="s">
        <v>6095</v>
      </c>
      <c r="K383" s="20" t="s">
        <v>791</v>
      </c>
      <c r="L383" s="20" t="s">
        <v>1913</v>
      </c>
      <c r="M383" s="32">
        <v>6</v>
      </c>
      <c r="N383" s="22">
        <v>6</v>
      </c>
      <c r="O383" s="23">
        <v>2</v>
      </c>
      <c r="P383" s="24">
        <v>3144.9</v>
      </c>
      <c r="Q383" s="25">
        <v>920.04404761904755</v>
      </c>
      <c r="U383" s="18" t="str">
        <f t="shared" si="30"/>
        <v>二勝</v>
      </c>
      <c r="V383" s="12" t="s">
        <v>9727</v>
      </c>
      <c r="W383" s="12" t="s">
        <v>9608</v>
      </c>
      <c r="X383" s="12" t="str">
        <f>IF(OR(C383="櫃間牧場",C383="特捜フジ"),"hit",IF(OR(C383="土井牧場",C383="土井ムギムギ牧場",C383="むぎむぎ",C383="むぎ"),"doi",IF(OR(C383="阪神",C383="タイガースファーム"),"han",IF(OR(C383="健康牧場",C383="ＯＫ牧場"),"oke",VLOOKUP(C383,[1]Owner!$A:$B,2,FALSE)))))</f>
        <v>yhi</v>
      </c>
    </row>
    <row r="384" spans="1:24" ht="11.15" customHeight="1" x14ac:dyDescent="0.65">
      <c r="A384" s="19" t="str">
        <f t="shared" si="29"/>
        <v>1112健太04</v>
      </c>
      <c r="B384" s="10" t="s">
        <v>4369</v>
      </c>
      <c r="C384" s="20" t="s">
        <v>3981</v>
      </c>
      <c r="D384" s="11">
        <v>4</v>
      </c>
      <c r="E384" s="20" t="s">
        <v>3990</v>
      </c>
      <c r="F384" s="10" t="s">
        <v>3905</v>
      </c>
      <c r="G384" s="10" t="s">
        <v>3911</v>
      </c>
      <c r="H384" s="20" t="s">
        <v>3991</v>
      </c>
      <c r="I384" s="20" t="s">
        <v>2850</v>
      </c>
      <c r="J384" s="20" t="s">
        <v>509</v>
      </c>
      <c r="K384" s="20" t="s">
        <v>3992</v>
      </c>
      <c r="L384" s="20" t="s">
        <v>3993</v>
      </c>
      <c r="M384" s="21">
        <v>50</v>
      </c>
      <c r="N384" s="22">
        <v>7</v>
      </c>
      <c r="O384" s="23">
        <v>2</v>
      </c>
      <c r="P384" s="24">
        <v>3144.4</v>
      </c>
      <c r="Q384" s="25">
        <f>IF(M384="","",IF(M384&lt;=0,P384/10,P384/M384))</f>
        <v>62.888000000000005</v>
      </c>
      <c r="R384" s="12">
        <v>0</v>
      </c>
      <c r="S384" s="12">
        <v>0</v>
      </c>
      <c r="U384" s="18" t="str">
        <f t="shared" si="30"/>
        <v>二勝</v>
      </c>
      <c r="X384" s="12" t="str">
        <f>IF(OR(C384="櫃間牧場",C384="特捜フジ"),"hit",IF(OR(C384="土井牧場",C384="土井ムギムギ牧場",C384="むぎむぎ",C384="むぎ"),"doi",IF(OR(C384="阪神",C384="タイガースファーム"),"han",IF(OR(C384="健康牧場",C384="ＯＫ牧場"),"oke",VLOOKUP(C384,[1]Owner!$A:$B,2,FALSE)))))</f>
        <v>tke</v>
      </c>
    </row>
    <row r="385" spans="1:24" ht="11.15" customHeight="1" x14ac:dyDescent="0.65">
      <c r="A385" s="19" t="str">
        <f t="shared" si="29"/>
        <v>1718西原10</v>
      </c>
      <c r="B385" s="10" t="s">
        <v>6476</v>
      </c>
      <c r="C385" s="20" t="s">
        <v>4370</v>
      </c>
      <c r="D385" s="11">
        <v>10</v>
      </c>
      <c r="E385" s="20" t="s">
        <v>6496</v>
      </c>
      <c r="F385" s="10" t="s">
        <v>5142</v>
      </c>
      <c r="G385" s="10" t="s">
        <v>5293</v>
      </c>
      <c r="H385" s="20" t="s">
        <v>6646</v>
      </c>
      <c r="I385" s="20" t="s">
        <v>3520</v>
      </c>
      <c r="J385" s="20" t="s">
        <v>6720</v>
      </c>
      <c r="K385" s="20" t="s">
        <v>5446</v>
      </c>
      <c r="L385" s="20" t="s">
        <v>5485</v>
      </c>
      <c r="M385" s="21">
        <v>0</v>
      </c>
      <c r="N385" s="22">
        <v>6</v>
      </c>
      <c r="O385" s="23">
        <v>2</v>
      </c>
      <c r="P385" s="24">
        <v>3143.2</v>
      </c>
      <c r="Q385" s="25">
        <f>IF(M385="","",IF(M385&lt;=0,P385/10,P385/M385))</f>
        <v>314.32</v>
      </c>
      <c r="R385" s="12">
        <v>0</v>
      </c>
      <c r="S385" s="12">
        <v>0</v>
      </c>
      <c r="U385" s="18" t="str">
        <f t="shared" si="30"/>
        <v>二勝</v>
      </c>
      <c r="V385" s="12" t="s">
        <v>6936</v>
      </c>
      <c r="W385" s="12" t="s">
        <v>6785</v>
      </c>
      <c r="X385" s="12" t="str">
        <f>IF(OR(C385="櫃間牧場",C385="特捜フジ"),"hit",IF(OR(C385="土井牧場",C385="土井ムギムギ牧場",C385="むぎむぎ",C385="むぎ"),"doi",IF(OR(C385="阪神",C385="タイガースファーム"),"han",IF(OR(C385="健康牧場",C385="ＯＫ牧場"),"oke",VLOOKUP(C385,[1]Owner!$A:$B,2,FALSE)))))</f>
        <v>nis</v>
      </c>
    </row>
    <row r="386" spans="1:24" ht="11.15" customHeight="1" x14ac:dyDescent="0.65">
      <c r="A386" s="19" t="str">
        <f t="shared" ref="A386:A449" si="32">MID(B386,3,2)&amp;MID(B386,8,2)&amp;MID(C386,1,2)&amp;TEXT(D386,"00")</f>
        <v>2122ＯＫ05</v>
      </c>
      <c r="B386" s="10" t="s">
        <v>8826</v>
      </c>
      <c r="C386" s="20" t="s">
        <v>8308</v>
      </c>
      <c r="D386" s="11">
        <v>5</v>
      </c>
      <c r="E386" s="20" t="s">
        <v>8699</v>
      </c>
      <c r="F386" s="10" t="s">
        <v>4478</v>
      </c>
      <c r="G386" s="10" t="s">
        <v>4408</v>
      </c>
      <c r="H386" s="20" t="s">
        <v>1614</v>
      </c>
      <c r="I386" s="20" t="s">
        <v>1755</v>
      </c>
      <c r="J386" s="20" t="s">
        <v>8852</v>
      </c>
      <c r="K386" s="20" t="s">
        <v>8349</v>
      </c>
      <c r="L386" s="20" t="s">
        <v>1913</v>
      </c>
      <c r="M386" s="32">
        <v>9</v>
      </c>
      <c r="N386" s="22">
        <v>4</v>
      </c>
      <c r="O386" s="23">
        <v>1</v>
      </c>
      <c r="P386" s="24">
        <v>3138.3</v>
      </c>
      <c r="Q386" s="25">
        <v>26.427179487179487</v>
      </c>
      <c r="U386" s="18" t="str">
        <f t="shared" ref="U386:U449" si="33">IF(S386&gt;=1,"G1",IF(R386&gt;=1,"重賞",IF(O386&gt;=2,"二勝",IF(O386=1,"一勝",IF(AND(O386=0,N386&gt;=1),"未勝利","未出走")))))</f>
        <v>一勝</v>
      </c>
      <c r="V386" s="12" t="s">
        <v>8955</v>
      </c>
      <c r="W386" s="12" t="s">
        <v>9066</v>
      </c>
      <c r="X386" s="12" t="str">
        <f>IF(OR(C386="櫃間牧場",C386="特捜フジ"),"hit",IF(OR(C386="土井牧場",C386="土井ムギムギ牧場",C386="むぎむぎ",C386="むぎ"),"doi",IF(OR(C386="阪神",C386="タイガースファーム"),"han",IF(OR(C386="健康牧場",C386="ＯＫ牧場"),"oke",VLOOKUP(C386,[1]Owner!$A:$B,2,FALSE)))))</f>
        <v>oke</v>
      </c>
    </row>
    <row r="387" spans="1:24" ht="11.15" customHeight="1" x14ac:dyDescent="0.65">
      <c r="A387" s="19" t="str">
        <f t="shared" si="32"/>
        <v>0910阪神01</v>
      </c>
      <c r="B387" s="10" t="s">
        <v>3418</v>
      </c>
      <c r="C387" s="20" t="s">
        <v>3460</v>
      </c>
      <c r="D387" s="11">
        <v>1</v>
      </c>
      <c r="E387" s="20" t="s">
        <v>3461</v>
      </c>
      <c r="F387" s="10" t="s">
        <v>14</v>
      </c>
      <c r="G387" s="10" t="s">
        <v>520</v>
      </c>
      <c r="H387" s="20" t="s">
        <v>2401</v>
      </c>
      <c r="I387" s="20" t="s">
        <v>2280</v>
      </c>
      <c r="J387" s="20" t="s">
        <v>2940</v>
      </c>
      <c r="K387" s="20" t="s">
        <v>3023</v>
      </c>
      <c r="L387" s="20" t="s">
        <v>2941</v>
      </c>
      <c r="M387" s="21">
        <v>120</v>
      </c>
      <c r="N387" s="22">
        <v>4</v>
      </c>
      <c r="O387" s="23">
        <v>2</v>
      </c>
      <c r="P387" s="24">
        <v>3130</v>
      </c>
      <c r="Q387" s="25">
        <f t="shared" ref="Q387:Q400" si="34">IF(M387="","",IF(M387&lt;=0,P387/10,P387/M387))</f>
        <v>26.083333333333332</v>
      </c>
      <c r="R387" s="12">
        <v>0</v>
      </c>
      <c r="S387" s="12">
        <v>0</v>
      </c>
      <c r="U387" s="18" t="str">
        <f t="shared" si="33"/>
        <v>二勝</v>
      </c>
      <c r="X387" s="12" t="str">
        <f>IF(OR(C387="櫃間牧場",C387="特捜フジ"),"hit",IF(OR(C387="土井牧場",C387="土井ムギムギ牧場",C387="むぎむぎ",C387="むぎ"),"doi",IF(OR(C387="阪神",C387="タイガースファーム"),"han",IF(OR(C387="健康牧場",C387="ＯＫ牧場"),"oke",VLOOKUP(C387,[1]Owner!$A:$B,2,FALSE)))))</f>
        <v>han</v>
      </c>
    </row>
    <row r="388" spans="1:24" ht="11.15" customHeight="1" x14ac:dyDescent="0.65">
      <c r="A388" s="19" t="str">
        <f t="shared" si="32"/>
        <v>0607大熊02</v>
      </c>
      <c r="B388" s="10" t="s">
        <v>2579</v>
      </c>
      <c r="C388" s="20" t="s">
        <v>2694</v>
      </c>
      <c r="D388" s="11">
        <v>2</v>
      </c>
      <c r="E388" s="20" t="s">
        <v>2696</v>
      </c>
      <c r="F388" s="10" t="s">
        <v>2279</v>
      </c>
      <c r="G388" s="10" t="s">
        <v>520</v>
      </c>
      <c r="H388" s="21" t="s">
        <v>2697</v>
      </c>
      <c r="I388" s="20" t="s">
        <v>1044</v>
      </c>
      <c r="J388" s="20" t="s">
        <v>2166</v>
      </c>
      <c r="K388" s="20" t="s">
        <v>514</v>
      </c>
      <c r="L388" s="20" t="s">
        <v>515</v>
      </c>
      <c r="M388" s="21">
        <v>30</v>
      </c>
      <c r="N388" s="22">
        <v>7</v>
      </c>
      <c r="O388" s="23">
        <v>2</v>
      </c>
      <c r="P388" s="24">
        <v>3130</v>
      </c>
      <c r="Q388" s="25">
        <f t="shared" si="34"/>
        <v>104.33333333333333</v>
      </c>
      <c r="R388" s="12">
        <v>0</v>
      </c>
      <c r="S388" s="12">
        <v>0</v>
      </c>
      <c r="U388" s="18" t="str">
        <f t="shared" si="33"/>
        <v>二勝</v>
      </c>
      <c r="X388" s="12" t="str">
        <f>IF(OR(C388="櫃間牧場",C388="特捜フジ"),"hit",IF(OR(C388="土井牧場",C388="土井ムギムギ牧場",C388="むぎむぎ",C388="むぎ"),"doi",IF(OR(C388="阪神",C388="タイガースファーム"),"han",IF(OR(C388="健康牧場",C388="ＯＫ牧場"),"oke",VLOOKUP(C388,[1]Owner!$A:$B,2,FALSE)))))</f>
        <v>oku</v>
      </c>
    </row>
    <row r="389" spans="1:24" ht="11.15" customHeight="1" x14ac:dyDescent="0.65">
      <c r="A389" s="19" t="str">
        <f t="shared" si="32"/>
        <v>1314藤田02</v>
      </c>
      <c r="B389" s="10" t="s">
        <v>5133</v>
      </c>
      <c r="C389" s="20" t="s">
        <v>4400</v>
      </c>
      <c r="D389" s="11">
        <v>2</v>
      </c>
      <c r="E389" s="20" t="s">
        <v>5036</v>
      </c>
      <c r="F389" s="10" t="s">
        <v>4766</v>
      </c>
      <c r="G389" s="10" t="s">
        <v>4767</v>
      </c>
      <c r="H389" s="20" t="s">
        <v>5037</v>
      </c>
      <c r="I389" s="20" t="s">
        <v>2231</v>
      </c>
      <c r="J389" s="20" t="s">
        <v>3572</v>
      </c>
      <c r="K389" s="20" t="s">
        <v>4868</v>
      </c>
      <c r="L389" s="20" t="s">
        <v>2324</v>
      </c>
      <c r="M389" s="21">
        <v>200</v>
      </c>
      <c r="N389" s="22">
        <v>8</v>
      </c>
      <c r="O389" s="23">
        <v>2</v>
      </c>
      <c r="P389" s="24">
        <v>3119</v>
      </c>
      <c r="Q389" s="25">
        <f t="shared" si="34"/>
        <v>15.595000000000001</v>
      </c>
      <c r="R389" s="12">
        <v>0</v>
      </c>
      <c r="S389" s="12">
        <v>0</v>
      </c>
      <c r="U389" s="18" t="str">
        <f t="shared" si="33"/>
        <v>二勝</v>
      </c>
      <c r="X389" s="12" t="str">
        <f>IF(OR(C389="櫃間牧場",C389="特捜フジ"),"hit",IF(OR(C389="土井牧場",C389="土井ムギムギ牧場",C389="むぎむぎ",C389="むぎ"),"doi",IF(OR(C389="阪神",C389="タイガースファーム"),"han",IF(OR(C389="健康牧場",C389="ＯＫ牧場"),"oke",VLOOKUP(C389,[1]Owner!$A:$B,2,FALSE)))))</f>
        <v>fut</v>
      </c>
    </row>
    <row r="390" spans="1:24" ht="11.15" customHeight="1" x14ac:dyDescent="0.65">
      <c r="A390" s="19" t="str">
        <f t="shared" si="32"/>
        <v>0405大類06</v>
      </c>
      <c r="B390" s="10" t="s">
        <v>1951</v>
      </c>
      <c r="C390" s="20" t="s">
        <v>91</v>
      </c>
      <c r="D390" s="31">
        <v>6</v>
      </c>
      <c r="E390" s="20" t="s">
        <v>2030</v>
      </c>
      <c r="F390" s="10" t="s">
        <v>14</v>
      </c>
      <c r="G390" s="10" t="s">
        <v>520</v>
      </c>
      <c r="H390" s="20" t="s">
        <v>1550</v>
      </c>
      <c r="I390" s="20" t="s">
        <v>38</v>
      </c>
      <c r="J390" s="20" t="s">
        <v>2031</v>
      </c>
      <c r="K390" s="20" t="s">
        <v>2032</v>
      </c>
      <c r="L390" s="20" t="s">
        <v>2033</v>
      </c>
      <c r="M390" s="21">
        <v>70</v>
      </c>
      <c r="N390" s="22">
        <v>12</v>
      </c>
      <c r="O390" s="23">
        <v>2</v>
      </c>
      <c r="P390" s="24">
        <v>3110</v>
      </c>
      <c r="Q390" s="25">
        <f t="shared" si="34"/>
        <v>44.428571428571431</v>
      </c>
      <c r="R390" s="12">
        <v>0</v>
      </c>
      <c r="S390" s="12">
        <v>0</v>
      </c>
      <c r="U390" s="18" t="str">
        <f t="shared" si="33"/>
        <v>二勝</v>
      </c>
      <c r="X390" s="12" t="str">
        <f>IF(OR(C390="櫃間牧場",C390="特捜フジ"),"hit",IF(OR(C390="土井牧場",C390="土井ムギムギ牧場",C390="むぎむぎ",C390="むぎ"),"doi",IF(OR(C390="阪神",C390="タイガースファーム"),"han",IF(OR(C390="健康牧場",C390="ＯＫ牧場"),"oke",VLOOKUP(C390,[1]Owner!$A:$B,2,FALSE)))))</f>
        <v>oru</v>
      </c>
    </row>
    <row r="391" spans="1:24" ht="11.15" customHeight="1" x14ac:dyDescent="0.65">
      <c r="A391" s="19" t="str">
        <f t="shared" si="32"/>
        <v>1415若井05</v>
      </c>
      <c r="B391" s="10" t="s">
        <v>5140</v>
      </c>
      <c r="C391" s="28" t="s">
        <v>4763</v>
      </c>
      <c r="D391" s="29">
        <v>5</v>
      </c>
      <c r="E391" s="20" t="s">
        <v>5287</v>
      </c>
      <c r="F391" s="10" t="s">
        <v>5142</v>
      </c>
      <c r="G391" s="10" t="s">
        <v>5295</v>
      </c>
      <c r="H391" s="20" t="s">
        <v>5345</v>
      </c>
      <c r="I391" s="20" t="s">
        <v>1551</v>
      </c>
      <c r="J391" s="20" t="s">
        <v>4110</v>
      </c>
      <c r="K391" s="20" t="s">
        <v>2378</v>
      </c>
      <c r="L391" s="20" t="s">
        <v>1913</v>
      </c>
      <c r="M391" s="21">
        <v>80</v>
      </c>
      <c r="N391" s="22">
        <v>4</v>
      </c>
      <c r="O391" s="23">
        <v>2</v>
      </c>
      <c r="P391" s="24">
        <v>3101.6</v>
      </c>
      <c r="Q391" s="25">
        <f t="shared" si="34"/>
        <v>38.769999999999996</v>
      </c>
      <c r="R391" s="12">
        <v>0</v>
      </c>
      <c r="S391" s="12">
        <v>0</v>
      </c>
      <c r="U391" s="18" t="str">
        <f t="shared" si="33"/>
        <v>二勝</v>
      </c>
      <c r="X391" s="12" t="str">
        <f>IF(OR(C391="櫃間牧場",C391="特捜フジ"),"hit",IF(OR(C391="土井牧場",C391="土井ムギムギ牧場",C391="むぎむぎ",C391="むぎ"),"doi",IF(OR(C391="阪神",C391="タイガースファーム"),"han",IF(OR(C391="健康牧場",C391="ＯＫ牧場"),"oke",VLOOKUP(C391,[1]Owner!$A:$B,2,FALSE)))))</f>
        <v>wak</v>
      </c>
    </row>
    <row r="392" spans="1:24" ht="11.15" customHeight="1" x14ac:dyDescent="0.65">
      <c r="A392" s="19" t="str">
        <f t="shared" si="32"/>
        <v>1819播磨06</v>
      </c>
      <c r="B392" s="10" t="s">
        <v>7067</v>
      </c>
      <c r="C392" s="20" t="s">
        <v>4761</v>
      </c>
      <c r="D392" s="11">
        <v>6</v>
      </c>
      <c r="E392" s="20" t="s">
        <v>7093</v>
      </c>
      <c r="F392" s="10" t="s">
        <v>4413</v>
      </c>
      <c r="G392" s="10" t="s">
        <v>4408</v>
      </c>
      <c r="H392" s="20" t="s">
        <v>7224</v>
      </c>
      <c r="I392" s="20" t="s">
        <v>2231</v>
      </c>
      <c r="J392" s="20" t="s">
        <v>7284</v>
      </c>
      <c r="K392" s="20" t="s">
        <v>7285</v>
      </c>
      <c r="L392" s="20" t="s">
        <v>1913</v>
      </c>
      <c r="M392" s="21">
        <v>140</v>
      </c>
      <c r="N392" s="22">
        <v>6</v>
      </c>
      <c r="O392" s="23">
        <v>1</v>
      </c>
      <c r="P392" s="24">
        <v>3100.8</v>
      </c>
      <c r="Q392" s="25">
        <f t="shared" si="34"/>
        <v>22.148571428571429</v>
      </c>
      <c r="R392" s="12">
        <v>0</v>
      </c>
      <c r="S392" s="12">
        <v>0</v>
      </c>
      <c r="T392" s="12">
        <v>0</v>
      </c>
      <c r="U392" s="18" t="str">
        <f t="shared" si="33"/>
        <v>一勝</v>
      </c>
      <c r="V392" s="12" t="s">
        <v>7394</v>
      </c>
      <c r="W392" s="12" t="s">
        <v>7516</v>
      </c>
      <c r="X392" s="12" t="str">
        <f>IF(OR(C392="櫃間牧場",C392="特捜フジ"),"hit",IF(OR(C392="土井牧場",C392="土井ムギムギ牧場",C392="むぎむぎ",C392="むぎ"),"doi",IF(OR(C392="阪神",C392="タイガースファーム"),"han",IF(OR(C392="健康牧場",C392="ＯＫ牧場"),"oke",VLOOKUP(C392,[1]Owner!$A:$B,2,FALSE)))))</f>
        <v>har</v>
      </c>
    </row>
    <row r="393" spans="1:24" ht="11.15" customHeight="1" x14ac:dyDescent="0.65">
      <c r="A393" s="19" t="str">
        <f t="shared" si="32"/>
        <v>0708心平04</v>
      </c>
      <c r="B393" s="10" t="s">
        <v>2844</v>
      </c>
      <c r="C393" s="20" t="s">
        <v>186</v>
      </c>
      <c r="D393" s="11">
        <v>4</v>
      </c>
      <c r="E393" s="20" t="s">
        <v>2909</v>
      </c>
      <c r="F393" s="10" t="s">
        <v>2279</v>
      </c>
      <c r="G393" s="10" t="s">
        <v>520</v>
      </c>
      <c r="H393" s="20" t="s">
        <v>2023</v>
      </c>
      <c r="I393" s="20" t="s">
        <v>2847</v>
      </c>
      <c r="J393" s="20" t="s">
        <v>2403</v>
      </c>
      <c r="K393" s="20" t="s">
        <v>791</v>
      </c>
      <c r="L393" s="20" t="s">
        <v>1913</v>
      </c>
      <c r="M393" s="21">
        <v>200</v>
      </c>
      <c r="N393" s="22">
        <v>2</v>
      </c>
      <c r="O393" s="23">
        <v>1</v>
      </c>
      <c r="P393" s="24">
        <v>3100</v>
      </c>
      <c r="Q393" s="25">
        <f t="shared" si="34"/>
        <v>15.5</v>
      </c>
      <c r="R393" s="12">
        <v>0</v>
      </c>
      <c r="S393" s="12">
        <v>0</v>
      </c>
      <c r="U393" s="18" t="str">
        <f t="shared" si="33"/>
        <v>一勝</v>
      </c>
      <c r="X393" s="12" t="str">
        <f>IF(OR(C393="櫃間牧場",C393="特捜フジ"),"hit",IF(OR(C393="土井牧場",C393="土井ムギムギ牧場",C393="むぎむぎ",C393="むぎ"),"doi",IF(OR(C393="阪神",C393="タイガースファーム"),"han",IF(OR(C393="健康牧場",C393="ＯＫ牧場"),"oke",VLOOKUP(C393,[1]Owner!$A:$B,2,FALSE)))))</f>
        <v>hsi</v>
      </c>
    </row>
    <row r="394" spans="1:24" ht="11.15" customHeight="1" x14ac:dyDescent="0.65">
      <c r="A394" s="19" t="str">
        <f t="shared" si="32"/>
        <v>0304播磨03</v>
      </c>
      <c r="B394" s="10" t="s">
        <v>1713</v>
      </c>
      <c r="C394" s="20" t="s">
        <v>626</v>
      </c>
      <c r="D394" s="31">
        <v>3</v>
      </c>
      <c r="E394" s="20" t="s">
        <v>1894</v>
      </c>
      <c r="F394" s="10" t="s">
        <v>29</v>
      </c>
      <c r="G394" s="10" t="s">
        <v>15</v>
      </c>
      <c r="H394" s="20" t="s">
        <v>268</v>
      </c>
      <c r="I394" s="20" t="s">
        <v>38</v>
      </c>
      <c r="J394" s="20" t="s">
        <v>1418</v>
      </c>
      <c r="M394" s="21">
        <v>100</v>
      </c>
      <c r="N394" s="22">
        <v>5</v>
      </c>
      <c r="O394" s="23">
        <v>1</v>
      </c>
      <c r="P394" s="24">
        <v>3100</v>
      </c>
      <c r="Q394" s="25">
        <f t="shared" si="34"/>
        <v>31</v>
      </c>
      <c r="R394" s="12">
        <v>0</v>
      </c>
      <c r="S394" s="12">
        <v>0</v>
      </c>
      <c r="U394" s="18" t="str">
        <f t="shared" si="33"/>
        <v>一勝</v>
      </c>
      <c r="X394" s="12" t="str">
        <f>IF(OR(C394="櫃間牧場",C394="特捜フジ"),"hit",IF(OR(C394="土井牧場",C394="土井ムギムギ牧場",C394="むぎむぎ",C394="むぎ"),"doi",IF(OR(C394="阪神",C394="タイガースファーム"),"han",IF(OR(C394="健康牧場",C394="ＯＫ牧場"),"oke",VLOOKUP(C394,[1]Owner!$A:$B,2,FALSE)))))</f>
        <v>har</v>
      </c>
    </row>
    <row r="395" spans="1:24" ht="11.15" customHeight="1" x14ac:dyDescent="0.65">
      <c r="A395" s="19" t="str">
        <f t="shared" si="32"/>
        <v>0809福石08</v>
      </c>
      <c r="B395" s="10" t="s">
        <v>3162</v>
      </c>
      <c r="C395" s="20" t="s">
        <v>2791</v>
      </c>
      <c r="D395" s="11">
        <v>8</v>
      </c>
      <c r="E395" s="20" t="s">
        <v>3406</v>
      </c>
      <c r="F395" s="10" t="s">
        <v>14</v>
      </c>
      <c r="G395" s="10" t="s">
        <v>520</v>
      </c>
      <c r="H395" s="20" t="s">
        <v>1956</v>
      </c>
      <c r="I395" s="20" t="s">
        <v>2720</v>
      </c>
      <c r="J395" s="20" t="s">
        <v>3407</v>
      </c>
      <c r="K395" s="20" t="s">
        <v>3408</v>
      </c>
      <c r="L395" s="20" t="s">
        <v>3409</v>
      </c>
      <c r="M395" s="21">
        <v>40</v>
      </c>
      <c r="N395" s="22">
        <v>7</v>
      </c>
      <c r="O395" s="23">
        <v>2</v>
      </c>
      <c r="P395" s="24">
        <v>3100</v>
      </c>
      <c r="Q395" s="25">
        <f t="shared" si="34"/>
        <v>77.5</v>
      </c>
      <c r="R395" s="12">
        <v>0</v>
      </c>
      <c r="S395" s="12">
        <v>0</v>
      </c>
      <c r="U395" s="18" t="str">
        <f t="shared" si="33"/>
        <v>二勝</v>
      </c>
      <c r="X395" s="12" t="str">
        <f>IF(OR(C395="櫃間牧場",C395="特捜フジ"),"hit",IF(OR(C395="土井牧場",C395="土井ムギムギ牧場",C395="むぎむぎ",C395="むぎ"),"doi",IF(OR(C395="阪神",C395="タイガースファーム"),"han",IF(OR(C395="健康牧場",C395="ＯＫ牧場"),"oke",VLOOKUP(C395,[1]Owner!$A:$B,2,FALSE)))))</f>
        <v>fuk</v>
      </c>
    </row>
    <row r="396" spans="1:24" ht="11.15" customHeight="1" x14ac:dyDescent="0.65">
      <c r="A396" s="19" t="str">
        <f t="shared" si="32"/>
        <v>0304播磨04</v>
      </c>
      <c r="B396" s="10" t="s">
        <v>1713</v>
      </c>
      <c r="C396" s="20" t="s">
        <v>626</v>
      </c>
      <c r="D396" s="31">
        <v>4</v>
      </c>
      <c r="E396" s="20" t="s">
        <v>1895</v>
      </c>
      <c r="F396" s="10" t="s">
        <v>14</v>
      </c>
      <c r="G396" s="10" t="s">
        <v>33</v>
      </c>
      <c r="H396" s="20" t="s">
        <v>1896</v>
      </c>
      <c r="I396" s="20" t="s">
        <v>1897</v>
      </c>
      <c r="J396" s="20" t="s">
        <v>1898</v>
      </c>
      <c r="M396" s="21">
        <v>0</v>
      </c>
      <c r="N396" s="22">
        <v>8</v>
      </c>
      <c r="O396" s="23">
        <v>2</v>
      </c>
      <c r="P396" s="24">
        <v>3100</v>
      </c>
      <c r="Q396" s="25">
        <f t="shared" si="34"/>
        <v>310</v>
      </c>
      <c r="R396" s="12">
        <v>0</v>
      </c>
      <c r="S396" s="12">
        <v>0</v>
      </c>
      <c r="U396" s="18" t="str">
        <f t="shared" si="33"/>
        <v>二勝</v>
      </c>
      <c r="X396" s="12" t="str">
        <f>IF(OR(C396="櫃間牧場",C396="特捜フジ"),"hit",IF(OR(C396="土井牧場",C396="土井ムギムギ牧場",C396="むぎむぎ",C396="むぎ"),"doi",IF(OR(C396="阪神",C396="タイガースファーム"),"han",IF(OR(C396="健康牧場",C396="ＯＫ牧場"),"oke",VLOOKUP(C396,[1]Owner!$A:$B,2,FALSE)))))</f>
        <v>har</v>
      </c>
    </row>
    <row r="397" spans="1:24" ht="11.15" customHeight="1" x14ac:dyDescent="0.65">
      <c r="A397" s="19" t="str">
        <f t="shared" si="32"/>
        <v>0910光生06</v>
      </c>
      <c r="B397" s="10" t="s">
        <v>3418</v>
      </c>
      <c r="C397" s="20" t="s">
        <v>2608</v>
      </c>
      <c r="D397" s="11">
        <v>6</v>
      </c>
      <c r="E397" s="20" t="s">
        <v>3452</v>
      </c>
      <c r="F397" s="10" t="s">
        <v>2279</v>
      </c>
      <c r="G397" s="10" t="s">
        <v>520</v>
      </c>
      <c r="H397" s="20" t="s">
        <v>3188</v>
      </c>
      <c r="I397" s="20" t="s">
        <v>3165</v>
      </c>
      <c r="J397" s="20" t="s">
        <v>2442</v>
      </c>
      <c r="K397" s="20" t="s">
        <v>1893</v>
      </c>
      <c r="L397" s="20" t="s">
        <v>824</v>
      </c>
      <c r="M397" s="21">
        <v>60</v>
      </c>
      <c r="N397" s="22">
        <v>9</v>
      </c>
      <c r="O397" s="23">
        <v>2</v>
      </c>
      <c r="P397" s="24">
        <v>3100</v>
      </c>
      <c r="Q397" s="25">
        <f t="shared" si="34"/>
        <v>51.666666666666664</v>
      </c>
      <c r="R397" s="12">
        <v>0</v>
      </c>
      <c r="S397" s="12">
        <v>0</v>
      </c>
      <c r="U397" s="18" t="str">
        <f t="shared" si="33"/>
        <v>二勝</v>
      </c>
      <c r="X397" s="12" t="str">
        <f>IF(OR(C397="櫃間牧場",C397="特捜フジ"),"hit",IF(OR(C397="土井牧場",C397="土井ムギムギ牧場",C397="むぎむぎ",C397="むぎ"),"doi",IF(OR(C397="阪神",C397="タイガースファーム"),"han",IF(OR(C397="健康牧場",C397="ＯＫ牧場"),"oke",VLOOKUP(C397,[1]Owner!$A:$B,2,FALSE)))))</f>
        <v>ymi</v>
      </c>
    </row>
    <row r="398" spans="1:24" ht="11.15" customHeight="1" x14ac:dyDescent="0.65">
      <c r="A398" s="19" t="str">
        <f t="shared" si="32"/>
        <v>0203大室03</v>
      </c>
      <c r="B398" s="10" t="s">
        <v>1480</v>
      </c>
      <c r="C398" s="20" t="s">
        <v>1207</v>
      </c>
      <c r="D398" s="31">
        <v>3</v>
      </c>
      <c r="E398" s="20" t="s">
        <v>1509</v>
      </c>
      <c r="F398" s="10" t="s">
        <v>14</v>
      </c>
      <c r="G398" s="10" t="s">
        <v>15</v>
      </c>
      <c r="H398" s="20" t="s">
        <v>141</v>
      </c>
      <c r="I398" s="20" t="s">
        <v>38</v>
      </c>
      <c r="J398" s="20" t="s">
        <v>1146</v>
      </c>
      <c r="N398" s="22">
        <v>4</v>
      </c>
      <c r="O398" s="23">
        <v>2</v>
      </c>
      <c r="P398" s="24">
        <v>3090</v>
      </c>
      <c r="Q398" s="25" t="str">
        <f t="shared" si="34"/>
        <v/>
      </c>
      <c r="R398" s="12">
        <v>0</v>
      </c>
      <c r="S398" s="12">
        <v>0</v>
      </c>
      <c r="U398" s="18" t="str">
        <f t="shared" si="33"/>
        <v>二勝</v>
      </c>
      <c r="X398" s="12" t="str">
        <f>IF(OR(C398="櫃間牧場",C398="特捜フジ"),"hit",IF(OR(C398="土井牧場",C398="土井ムギムギ牧場",C398="むぎむぎ",C398="むぎ"),"doi",IF(OR(C398="阪神",C398="タイガースファーム"),"han",IF(OR(C398="健康牧場",C398="ＯＫ牧場"),"oke",VLOOKUP(C398,[1]Owner!$A:$B,2,FALSE)))))</f>
        <v>omu</v>
      </c>
    </row>
    <row r="399" spans="1:24" ht="11.15" customHeight="1" x14ac:dyDescent="0.65">
      <c r="A399" s="19" t="str">
        <f t="shared" si="32"/>
        <v>1011健太09</v>
      </c>
      <c r="B399" s="10" t="s">
        <v>3649</v>
      </c>
      <c r="C399" s="20" t="s">
        <v>156</v>
      </c>
      <c r="D399" s="11">
        <v>9</v>
      </c>
      <c r="E399" s="20" t="s">
        <v>3676</v>
      </c>
      <c r="F399" s="10" t="s">
        <v>14</v>
      </c>
      <c r="G399" s="10" t="s">
        <v>520</v>
      </c>
      <c r="H399" s="20" t="s">
        <v>3677</v>
      </c>
      <c r="I399" s="20" t="s">
        <v>3165</v>
      </c>
      <c r="J399" s="20" t="s">
        <v>1145</v>
      </c>
      <c r="K399" s="20" t="s">
        <v>795</v>
      </c>
      <c r="L399" s="20" t="s">
        <v>1913</v>
      </c>
      <c r="M399" s="21">
        <v>60</v>
      </c>
      <c r="N399" s="22">
        <v>9</v>
      </c>
      <c r="O399" s="23">
        <v>2</v>
      </c>
      <c r="P399" s="24">
        <v>3081.7999999999997</v>
      </c>
      <c r="Q399" s="25">
        <f t="shared" si="34"/>
        <v>51.36333333333333</v>
      </c>
      <c r="R399" s="12">
        <v>0</v>
      </c>
      <c r="S399" s="12">
        <v>0</v>
      </c>
      <c r="U399" s="18" t="str">
        <f t="shared" si="33"/>
        <v>二勝</v>
      </c>
      <c r="X399" s="12" t="str">
        <f>IF(OR(C399="櫃間牧場",C399="特捜フジ"),"hit",IF(OR(C399="土井牧場",C399="土井ムギムギ牧場",C399="むぎむぎ",C399="むぎ"),"doi",IF(OR(C399="阪神",C399="タイガースファーム"),"han",IF(OR(C399="健康牧場",C399="ＯＫ牧場"),"oke",VLOOKUP(C399,[1]Owner!$A:$B,2,FALSE)))))</f>
        <v>tke</v>
      </c>
    </row>
    <row r="400" spans="1:24" ht="11.15" customHeight="1" x14ac:dyDescent="0.65">
      <c r="A400" s="19" t="str">
        <f t="shared" si="32"/>
        <v>0304福石02</v>
      </c>
      <c r="B400" s="10" t="s">
        <v>1713</v>
      </c>
      <c r="C400" s="20" t="s">
        <v>913</v>
      </c>
      <c r="D400" s="31">
        <v>2</v>
      </c>
      <c r="E400" s="20" t="s">
        <v>1914</v>
      </c>
      <c r="F400" s="10" t="s">
        <v>29</v>
      </c>
      <c r="G400" s="10" t="s">
        <v>15</v>
      </c>
      <c r="H400" s="20" t="s">
        <v>565</v>
      </c>
      <c r="I400" s="20" t="s">
        <v>38</v>
      </c>
      <c r="J400" s="20" t="s">
        <v>1915</v>
      </c>
      <c r="M400" s="21">
        <v>70</v>
      </c>
      <c r="N400" s="22">
        <v>5</v>
      </c>
      <c r="O400" s="23">
        <v>1</v>
      </c>
      <c r="P400" s="24">
        <v>3080</v>
      </c>
      <c r="Q400" s="25">
        <f t="shared" si="34"/>
        <v>44</v>
      </c>
      <c r="R400" s="12">
        <v>0</v>
      </c>
      <c r="S400" s="12">
        <v>0</v>
      </c>
      <c r="U400" s="18" t="str">
        <f t="shared" si="33"/>
        <v>一勝</v>
      </c>
      <c r="X400" s="12" t="str">
        <f>IF(OR(C400="櫃間牧場",C400="特捜フジ"),"hit",IF(OR(C400="土井牧場",C400="土井ムギムギ牧場",C400="むぎむぎ",C400="むぎ"),"doi",IF(OR(C400="阪神",C400="タイガースファーム"),"han",IF(OR(C400="健康牧場",C400="ＯＫ牧場"),"oke",VLOOKUP(C400,[1]Owner!$A:$B,2,FALSE)))))</f>
        <v>fuk</v>
      </c>
    </row>
    <row r="401" spans="1:24" ht="11.15" customHeight="1" x14ac:dyDescent="0.65">
      <c r="A401" s="19" t="str">
        <f t="shared" si="32"/>
        <v>1920みど03</v>
      </c>
      <c r="B401" s="10" t="s">
        <v>7651</v>
      </c>
      <c r="C401" s="20" t="s">
        <v>4403</v>
      </c>
      <c r="D401" s="11">
        <v>3</v>
      </c>
      <c r="E401" s="20" t="s">
        <v>7771</v>
      </c>
      <c r="F401" s="10" t="s">
        <v>4766</v>
      </c>
      <c r="G401" s="10" t="s">
        <v>4774</v>
      </c>
      <c r="H401" s="20" t="s">
        <v>7817</v>
      </c>
      <c r="I401" s="20" t="s">
        <v>2231</v>
      </c>
      <c r="J401" s="20" t="s">
        <v>6749</v>
      </c>
      <c r="K401" s="20" t="s">
        <v>791</v>
      </c>
      <c r="L401" s="20" t="s">
        <v>1913</v>
      </c>
      <c r="M401" s="32">
        <v>7</v>
      </c>
      <c r="N401" s="22">
        <v>3</v>
      </c>
      <c r="O401" s="23">
        <v>1</v>
      </c>
      <c r="P401" s="24">
        <v>3073.1</v>
      </c>
      <c r="Q401" s="25">
        <v>26.333626373626373</v>
      </c>
      <c r="R401" s="12">
        <v>0</v>
      </c>
      <c r="S401" s="12">
        <v>0</v>
      </c>
      <c r="T401" s="12">
        <v>0</v>
      </c>
      <c r="U401" s="18" t="str">
        <f t="shared" si="33"/>
        <v>一勝</v>
      </c>
      <c r="V401" s="12" t="s">
        <v>8009</v>
      </c>
      <c r="W401" s="12" t="s">
        <v>8149</v>
      </c>
      <c r="X401" s="12" t="str">
        <f>IF(OR(C401="櫃間牧場",C401="特捜フジ"),"hit",IF(OR(C401="土井牧場",C401="土井ムギムギ牧場",C401="むぎむぎ",C401="むぎ"),"doi",IF(OR(C401="阪神",C401="タイガースファーム"),"han",IF(OR(C401="健康牧場",C401="ＯＫ牧場"),"oke",VLOOKUP(C401,[1]Owner!$A:$B,2,FALSE)))))</f>
        <v>mid</v>
      </c>
    </row>
    <row r="402" spans="1:24" ht="11.15" customHeight="1" x14ac:dyDescent="0.65">
      <c r="A402" s="19" t="str">
        <f t="shared" si="32"/>
        <v>9899片岡10</v>
      </c>
      <c r="B402" s="10" t="s">
        <v>377</v>
      </c>
      <c r="C402" s="20" t="s">
        <v>465</v>
      </c>
      <c r="D402" s="31">
        <v>10</v>
      </c>
      <c r="E402" s="20" t="s">
        <v>489</v>
      </c>
      <c r="F402" s="10" t="s">
        <v>14</v>
      </c>
      <c r="G402" s="10" t="s">
        <v>15</v>
      </c>
      <c r="H402" s="20" t="s">
        <v>490</v>
      </c>
      <c r="I402" s="20" t="s">
        <v>225</v>
      </c>
      <c r="J402" s="20" t="s">
        <v>491</v>
      </c>
      <c r="N402" s="22">
        <v>8</v>
      </c>
      <c r="O402" s="23">
        <v>2</v>
      </c>
      <c r="P402" s="24">
        <v>3070</v>
      </c>
      <c r="Q402" s="25" t="str">
        <f>IF(M402="","",IF(M402&lt;=0,P402/10,P402/M402))</f>
        <v/>
      </c>
      <c r="R402" s="12">
        <v>0</v>
      </c>
      <c r="S402" s="12">
        <v>0</v>
      </c>
      <c r="U402" s="18" t="str">
        <f t="shared" si="33"/>
        <v>二勝</v>
      </c>
      <c r="X402" s="12" t="str">
        <f>IF(OR(C402="櫃間牧場",C402="特捜フジ"),"hit",IF(OR(C402="土井牧場",C402="土井ムギムギ牧場",C402="むぎむぎ",C402="むぎ"),"doi",IF(OR(C402="阪神",C402="タイガースファーム"),"han",IF(OR(C402="健康牧場",C402="ＯＫ牧場"),"oke",VLOOKUP(C402,[1]Owner!$A:$B,2,FALSE)))))</f>
        <v>kat</v>
      </c>
    </row>
    <row r="403" spans="1:24" ht="11.15" customHeight="1" x14ac:dyDescent="0.65">
      <c r="A403" s="19" t="str">
        <f t="shared" si="32"/>
        <v>0001心平03</v>
      </c>
      <c r="B403" s="10" t="s">
        <v>963</v>
      </c>
      <c r="C403" s="20" t="s">
        <v>186</v>
      </c>
      <c r="D403" s="31">
        <v>3</v>
      </c>
      <c r="E403" s="20" t="s">
        <v>1057</v>
      </c>
      <c r="F403" s="10" t="s">
        <v>29</v>
      </c>
      <c r="G403" s="10" t="s">
        <v>15</v>
      </c>
      <c r="H403" s="20" t="s">
        <v>600</v>
      </c>
      <c r="I403" s="20" t="s">
        <v>225</v>
      </c>
      <c r="J403" s="20" t="s">
        <v>1058</v>
      </c>
      <c r="N403" s="22">
        <v>9</v>
      </c>
      <c r="O403" s="23">
        <v>2</v>
      </c>
      <c r="P403" s="24">
        <v>3070</v>
      </c>
      <c r="Q403" s="25" t="str">
        <f>IF(M403="","",IF(M403&lt;=0,P403/10,P403/M403))</f>
        <v/>
      </c>
      <c r="R403" s="12">
        <v>0</v>
      </c>
      <c r="S403" s="12">
        <v>0</v>
      </c>
      <c r="U403" s="18" t="str">
        <f t="shared" si="33"/>
        <v>二勝</v>
      </c>
      <c r="X403" s="12" t="str">
        <f>IF(OR(C403="櫃間牧場",C403="特捜フジ"),"hit",IF(OR(C403="土井牧場",C403="土井ムギムギ牧場",C403="むぎむぎ",C403="むぎ"),"doi",IF(OR(C403="阪神",C403="タイガースファーム"),"han",IF(OR(C403="健康牧場",C403="ＯＫ牧場"),"oke",VLOOKUP(C403,[1]Owner!$A:$B,2,FALSE)))))</f>
        <v>hsi</v>
      </c>
    </row>
    <row r="404" spans="1:24" ht="11.15" customHeight="1" x14ac:dyDescent="0.65">
      <c r="A404" s="19" t="str">
        <f t="shared" si="32"/>
        <v>2122心平10</v>
      </c>
      <c r="B404" s="10" t="s">
        <v>8826</v>
      </c>
      <c r="C404" s="20" t="s">
        <v>8310</v>
      </c>
      <c r="D404" s="11">
        <v>10</v>
      </c>
      <c r="E404" s="20" t="s">
        <v>8744</v>
      </c>
      <c r="F404" s="10" t="s">
        <v>4478</v>
      </c>
      <c r="G404" s="10" t="s">
        <v>4408</v>
      </c>
      <c r="H404" s="20" t="s">
        <v>1614</v>
      </c>
      <c r="I404" s="20" t="s">
        <v>4657</v>
      </c>
      <c r="J404" s="20" t="s">
        <v>2390</v>
      </c>
      <c r="K404" s="20" t="s">
        <v>7281</v>
      </c>
      <c r="L404" s="20" t="s">
        <v>4484</v>
      </c>
      <c r="M404" s="32">
        <v>4</v>
      </c>
      <c r="N404" s="22">
        <v>6</v>
      </c>
      <c r="O404" s="23">
        <v>2</v>
      </c>
      <c r="P404" s="24">
        <v>3067.9</v>
      </c>
      <c r="Q404" s="25">
        <v>146.89884615384614</v>
      </c>
      <c r="U404" s="18" t="str">
        <f t="shared" si="33"/>
        <v>二勝</v>
      </c>
      <c r="V404" s="12" t="s">
        <v>8991</v>
      </c>
      <c r="W404" s="12" t="s">
        <v>9109</v>
      </c>
      <c r="X404" s="12" t="str">
        <f>IF(OR(C404="櫃間牧場",C404="特捜フジ"),"hit",IF(OR(C404="土井牧場",C404="土井ムギムギ牧場",C404="むぎむぎ",C404="むぎ"),"doi",IF(OR(C404="阪神",C404="タイガースファーム"),"han",IF(OR(C404="健康牧場",C404="ＯＫ牧場"),"oke",VLOOKUP(C404,[1]Owner!$A:$B,2,FALSE)))))</f>
        <v>hsi</v>
      </c>
    </row>
    <row r="405" spans="1:24" ht="11.15" customHeight="1" x14ac:dyDescent="0.65">
      <c r="A405" s="19" t="str">
        <f t="shared" si="32"/>
        <v>1819光生04</v>
      </c>
      <c r="B405" s="10" t="s">
        <v>7067</v>
      </c>
      <c r="C405" s="20" t="s">
        <v>5843</v>
      </c>
      <c r="D405" s="11">
        <v>4</v>
      </c>
      <c r="E405" s="20" t="s">
        <v>7163</v>
      </c>
      <c r="F405" s="10" t="s">
        <v>4407</v>
      </c>
      <c r="G405" s="10" t="s">
        <v>4408</v>
      </c>
      <c r="H405" s="20" t="s">
        <v>7224</v>
      </c>
      <c r="I405" s="20" t="s">
        <v>2231</v>
      </c>
      <c r="J405" s="20" t="s">
        <v>7334</v>
      </c>
      <c r="K405" s="20" t="s">
        <v>4415</v>
      </c>
      <c r="L405" s="20" t="s">
        <v>4416</v>
      </c>
      <c r="M405" s="21">
        <v>110</v>
      </c>
      <c r="N405" s="22">
        <v>6</v>
      </c>
      <c r="O405" s="23">
        <v>1</v>
      </c>
      <c r="P405" s="24">
        <v>3064.8</v>
      </c>
      <c r="Q405" s="25">
        <f t="shared" ref="Q405:Q414" si="35">IF(M405="","",IF(M405&lt;=0,P405/10,P405/M405))</f>
        <v>27.861818181818183</v>
      </c>
      <c r="R405" s="12">
        <v>0</v>
      </c>
      <c r="S405" s="12">
        <v>0</v>
      </c>
      <c r="T405" s="12">
        <v>0</v>
      </c>
      <c r="U405" s="18" t="str">
        <f t="shared" si="33"/>
        <v>一勝</v>
      </c>
      <c r="V405" s="12" t="s">
        <v>7395</v>
      </c>
      <c r="W405" s="12" t="s">
        <v>7517</v>
      </c>
      <c r="X405" s="12" t="str">
        <f>IF(OR(C405="櫃間牧場",C405="特捜フジ"),"hit",IF(OR(C405="土井牧場",C405="土井ムギムギ牧場",C405="むぎむぎ",C405="むぎ"),"doi",IF(OR(C405="阪神",C405="タイガースファーム"),"han",IF(OR(C405="健康牧場",C405="ＯＫ牧場"),"oke",VLOOKUP(C405,[1]Owner!$A:$B,2,FALSE)))))</f>
        <v>ymi</v>
      </c>
    </row>
    <row r="406" spans="1:24" ht="11.15" customHeight="1" x14ac:dyDescent="0.65">
      <c r="A406" s="19" t="str">
        <f t="shared" si="32"/>
        <v>1314心平01</v>
      </c>
      <c r="B406" s="10" t="s">
        <v>5133</v>
      </c>
      <c r="C406" s="20" t="s">
        <v>4402</v>
      </c>
      <c r="D406" s="11">
        <v>1</v>
      </c>
      <c r="E406" s="20" t="s">
        <v>5097</v>
      </c>
      <c r="F406" s="10" t="s">
        <v>4772</v>
      </c>
      <c r="G406" s="10" t="s">
        <v>4767</v>
      </c>
      <c r="H406" s="20" t="s">
        <v>4782</v>
      </c>
      <c r="I406" s="20" t="s">
        <v>1551</v>
      </c>
      <c r="J406" s="20" t="s">
        <v>2403</v>
      </c>
      <c r="K406" s="20" t="s">
        <v>791</v>
      </c>
      <c r="L406" s="20" t="s">
        <v>1913</v>
      </c>
      <c r="M406" s="21">
        <v>200</v>
      </c>
      <c r="N406" s="22">
        <v>7</v>
      </c>
      <c r="O406" s="23">
        <v>2</v>
      </c>
      <c r="P406" s="24">
        <v>3055</v>
      </c>
      <c r="Q406" s="25">
        <f t="shared" si="35"/>
        <v>15.275</v>
      </c>
      <c r="R406" s="12">
        <v>0</v>
      </c>
      <c r="S406" s="12">
        <v>0</v>
      </c>
      <c r="U406" s="18" t="str">
        <f t="shared" si="33"/>
        <v>二勝</v>
      </c>
      <c r="X406" s="12" t="str">
        <f>IF(OR(C406="櫃間牧場",C406="特捜フジ"),"hit",IF(OR(C406="土井牧場",C406="土井ムギムギ牧場",C406="むぎむぎ",C406="むぎ"),"doi",IF(OR(C406="阪神",C406="タイガースファーム"),"han",IF(OR(C406="健康牧場",C406="ＯＫ牧場"),"oke",VLOOKUP(C406,[1]Owner!$A:$B,2,FALSE)))))</f>
        <v>hsi</v>
      </c>
    </row>
    <row r="407" spans="1:24" ht="11.15" customHeight="1" x14ac:dyDescent="0.65">
      <c r="A407" s="19" t="str">
        <f t="shared" si="32"/>
        <v>0102福石01</v>
      </c>
      <c r="B407" s="10" t="s">
        <v>1206</v>
      </c>
      <c r="C407" s="20" t="s">
        <v>913</v>
      </c>
      <c r="D407" s="31">
        <v>1</v>
      </c>
      <c r="E407" s="20" t="s">
        <v>1440</v>
      </c>
      <c r="F407" s="10" t="s">
        <v>14</v>
      </c>
      <c r="G407" s="10" t="s">
        <v>15</v>
      </c>
      <c r="H407" s="20" t="s">
        <v>521</v>
      </c>
      <c r="I407" s="20" t="s">
        <v>38</v>
      </c>
      <c r="J407" s="20" t="s">
        <v>379</v>
      </c>
      <c r="N407" s="22">
        <v>6</v>
      </c>
      <c r="O407" s="23">
        <v>2</v>
      </c>
      <c r="P407" s="24">
        <v>3040</v>
      </c>
      <c r="Q407" s="25" t="str">
        <f t="shared" si="35"/>
        <v/>
      </c>
      <c r="R407" s="12">
        <v>0</v>
      </c>
      <c r="S407" s="12">
        <v>0</v>
      </c>
      <c r="U407" s="18" t="str">
        <f t="shared" si="33"/>
        <v>二勝</v>
      </c>
      <c r="X407" s="12" t="str">
        <f>IF(OR(C407="櫃間牧場",C407="特捜フジ"),"hit",IF(OR(C407="土井牧場",C407="土井ムギムギ牧場",C407="むぎむぎ",C407="むぎ"),"doi",IF(OR(C407="阪神",C407="タイガースファーム"),"han",IF(OR(C407="健康牧場",C407="ＯＫ牧場"),"oke",VLOOKUP(C407,[1]Owner!$A:$B,2,FALSE)))))</f>
        <v>fuk</v>
      </c>
    </row>
    <row r="408" spans="1:24" ht="11.15" customHeight="1" x14ac:dyDescent="0.65">
      <c r="A408" s="19" t="str">
        <f t="shared" si="32"/>
        <v>1718柏倉06</v>
      </c>
      <c r="B408" s="10" t="s">
        <v>6476</v>
      </c>
      <c r="C408" s="20" t="s">
        <v>6548</v>
      </c>
      <c r="D408" s="11">
        <v>6</v>
      </c>
      <c r="E408" s="20" t="s">
        <v>6554</v>
      </c>
      <c r="F408" s="10" t="s">
        <v>5142</v>
      </c>
      <c r="G408" s="10" t="s">
        <v>5293</v>
      </c>
      <c r="H408" s="20" t="s">
        <v>6638</v>
      </c>
      <c r="I408" s="20" t="s">
        <v>6746</v>
      </c>
      <c r="J408" s="20" t="s">
        <v>6747</v>
      </c>
      <c r="K408" s="20" t="s">
        <v>6671</v>
      </c>
      <c r="L408" s="20" t="s">
        <v>1913</v>
      </c>
      <c r="M408" s="21">
        <v>70</v>
      </c>
      <c r="N408" s="22">
        <v>8</v>
      </c>
      <c r="O408" s="23">
        <v>1</v>
      </c>
      <c r="P408" s="24">
        <v>3039.2</v>
      </c>
      <c r="Q408" s="25">
        <f t="shared" si="35"/>
        <v>43.417142857142856</v>
      </c>
      <c r="R408" s="12">
        <v>0</v>
      </c>
      <c r="S408" s="12">
        <v>0</v>
      </c>
      <c r="U408" s="18" t="str">
        <f t="shared" si="33"/>
        <v>一勝</v>
      </c>
      <c r="V408" s="12" t="s">
        <v>6983</v>
      </c>
      <c r="W408" s="12" t="s">
        <v>6841</v>
      </c>
      <c r="X408" s="12" t="str">
        <f>IF(OR(C408="櫃間牧場",C408="特捜フジ"),"hit",IF(OR(C408="土井牧場",C408="土井ムギムギ牧場",C408="むぎむぎ",C408="むぎ"),"doi",IF(OR(C408="阪神",C408="タイガースファーム"),"han",IF(OR(C408="健康牧場",C408="ＯＫ牧場"),"oke",VLOOKUP(C408,[1]Owner!$A:$B,2,FALSE)))))</f>
        <v>kas</v>
      </c>
    </row>
    <row r="409" spans="1:24" ht="11.15" customHeight="1" x14ac:dyDescent="0.65">
      <c r="A409" s="19" t="str">
        <f t="shared" si="32"/>
        <v>1617小川10</v>
      </c>
      <c r="B409" s="10" t="s">
        <v>5840</v>
      </c>
      <c r="C409" s="20" t="s">
        <v>5841</v>
      </c>
      <c r="D409" s="11">
        <v>10</v>
      </c>
      <c r="E409" s="20" t="s">
        <v>5855</v>
      </c>
      <c r="F409" s="10" t="s">
        <v>5848</v>
      </c>
      <c r="G409" s="10" t="s">
        <v>5996</v>
      </c>
      <c r="H409" s="20" t="s">
        <v>6008</v>
      </c>
      <c r="I409" s="20" t="s">
        <v>3165</v>
      </c>
      <c r="J409" s="20" t="s">
        <v>466</v>
      </c>
      <c r="K409" s="20" t="s">
        <v>6135</v>
      </c>
      <c r="L409" s="20" t="s">
        <v>1913</v>
      </c>
      <c r="M409" s="21">
        <v>130</v>
      </c>
      <c r="N409" s="22">
        <v>7</v>
      </c>
      <c r="O409" s="23">
        <v>2</v>
      </c>
      <c r="P409" s="24">
        <v>3038.3</v>
      </c>
      <c r="Q409" s="25">
        <f t="shared" si="35"/>
        <v>23.371538461538464</v>
      </c>
      <c r="R409" s="12">
        <v>0</v>
      </c>
      <c r="S409" s="12">
        <v>0</v>
      </c>
      <c r="U409" s="18" t="str">
        <f t="shared" si="33"/>
        <v>二勝</v>
      </c>
      <c r="X409" s="12" t="str">
        <f>IF(OR(C409="櫃間牧場",C409="特捜フジ"),"hit",IF(OR(C409="土井牧場",C409="土井ムギムギ牧場",C409="むぎむぎ",C409="むぎ"),"doi",IF(OR(C409="阪神",C409="タイガースファーム"),"han",IF(OR(C409="健康牧場",C409="ＯＫ牧場"),"oke",VLOOKUP(C409,[1]Owner!$A:$B,2,FALSE)))))</f>
        <v>oga</v>
      </c>
    </row>
    <row r="410" spans="1:24" ht="11.15" customHeight="1" x14ac:dyDescent="0.65">
      <c r="A410" s="19" t="str">
        <f t="shared" si="32"/>
        <v>1213心平10</v>
      </c>
      <c r="B410" s="10" t="s">
        <v>4405</v>
      </c>
      <c r="C410" s="20" t="s">
        <v>4736</v>
      </c>
      <c r="D410" s="11">
        <v>10</v>
      </c>
      <c r="E410" s="20" t="s">
        <v>4625</v>
      </c>
      <c r="F410" s="10" t="s">
        <v>4478</v>
      </c>
      <c r="G410" s="10" t="s">
        <v>15</v>
      </c>
      <c r="H410" s="20" t="s">
        <v>4626</v>
      </c>
      <c r="I410" s="20" t="s">
        <v>4026</v>
      </c>
      <c r="J410" s="20" t="s">
        <v>4627</v>
      </c>
      <c r="K410" s="20" t="s">
        <v>4628</v>
      </c>
      <c r="L410" s="20" t="s">
        <v>4629</v>
      </c>
      <c r="M410" s="21">
        <v>20</v>
      </c>
      <c r="N410" s="22">
        <v>8</v>
      </c>
      <c r="O410" s="23">
        <v>2</v>
      </c>
      <c r="P410" s="24">
        <v>3012.5</v>
      </c>
      <c r="Q410" s="25">
        <f t="shared" si="35"/>
        <v>150.625</v>
      </c>
      <c r="R410" s="12">
        <v>0</v>
      </c>
      <c r="S410" s="12">
        <v>0</v>
      </c>
      <c r="U410" s="18" t="str">
        <f t="shared" si="33"/>
        <v>二勝</v>
      </c>
      <c r="X410" s="12" t="str">
        <f>IF(OR(C410="櫃間牧場",C410="特捜フジ"),"hit",IF(OR(C410="土井牧場",C410="土井ムギムギ牧場",C410="むぎむぎ",C410="むぎ"),"doi",IF(OR(C410="阪神",C410="タイガースファーム"),"han",IF(OR(C410="健康牧場",C410="ＯＫ牧場"),"oke",VLOOKUP(C410,[1]Owner!$A:$B,2,FALSE)))))</f>
        <v>hsi</v>
      </c>
    </row>
    <row r="411" spans="1:24" ht="11.15" customHeight="1" x14ac:dyDescent="0.65">
      <c r="A411" s="19" t="str">
        <f t="shared" si="32"/>
        <v>0203心平03</v>
      </c>
      <c r="B411" s="10" t="s">
        <v>1480</v>
      </c>
      <c r="C411" s="20" t="s">
        <v>186</v>
      </c>
      <c r="D411" s="31">
        <v>3</v>
      </c>
      <c r="E411" s="20" t="s">
        <v>1563</v>
      </c>
      <c r="F411" s="10" t="s">
        <v>14</v>
      </c>
      <c r="G411" s="10" t="s">
        <v>15</v>
      </c>
      <c r="H411" s="20" t="s">
        <v>16</v>
      </c>
      <c r="I411" s="20" t="s">
        <v>418</v>
      </c>
      <c r="J411" s="20" t="s">
        <v>1324</v>
      </c>
      <c r="N411" s="22">
        <v>3</v>
      </c>
      <c r="O411" s="23">
        <v>2</v>
      </c>
      <c r="P411" s="24">
        <v>3000</v>
      </c>
      <c r="Q411" s="25" t="str">
        <f t="shared" si="35"/>
        <v/>
      </c>
      <c r="R411" s="12">
        <v>0</v>
      </c>
      <c r="S411" s="12">
        <v>0</v>
      </c>
      <c r="U411" s="18" t="str">
        <f t="shared" si="33"/>
        <v>二勝</v>
      </c>
      <c r="X411" s="12" t="str">
        <f>IF(OR(C411="櫃間牧場",C411="特捜フジ"),"hit",IF(OR(C411="土井牧場",C411="土井ムギムギ牧場",C411="むぎむぎ",C411="むぎ"),"doi",IF(OR(C411="阪神",C411="タイガースファーム"),"han",IF(OR(C411="健康牧場",C411="ＯＫ牧場"),"oke",VLOOKUP(C411,[1]Owner!$A:$B,2,FALSE)))))</f>
        <v>hsi</v>
      </c>
    </row>
    <row r="412" spans="1:24" ht="11.15" customHeight="1" x14ac:dyDescent="0.65">
      <c r="A412" s="19" t="str">
        <f t="shared" si="32"/>
        <v>9899戸田03</v>
      </c>
      <c r="B412" s="10" t="s">
        <v>377</v>
      </c>
      <c r="C412" s="20" t="s">
        <v>320</v>
      </c>
      <c r="D412" s="31">
        <v>3</v>
      </c>
      <c r="E412" s="20" t="s">
        <v>602</v>
      </c>
      <c r="F412" s="10" t="s">
        <v>29</v>
      </c>
      <c r="G412" s="10" t="s">
        <v>520</v>
      </c>
      <c r="H412" s="20" t="s">
        <v>603</v>
      </c>
      <c r="I412" s="20" t="s">
        <v>604</v>
      </c>
      <c r="J412" s="20" t="s">
        <v>4378</v>
      </c>
      <c r="K412" s="20" t="s">
        <v>4395</v>
      </c>
      <c r="L412" s="20" t="s">
        <v>4395</v>
      </c>
      <c r="N412" s="22">
        <v>16</v>
      </c>
      <c r="O412" s="23">
        <v>2</v>
      </c>
      <c r="P412" s="24">
        <v>3000</v>
      </c>
      <c r="Q412" s="25" t="str">
        <f t="shared" si="35"/>
        <v/>
      </c>
      <c r="R412" s="12">
        <v>0</v>
      </c>
      <c r="S412" s="12">
        <v>0</v>
      </c>
      <c r="U412" s="18" t="str">
        <f t="shared" si="33"/>
        <v>二勝</v>
      </c>
      <c r="X412" s="12" t="str">
        <f>IF(OR(C412="櫃間牧場",C412="特捜フジ"),"hit",IF(OR(C412="土井牧場",C412="土井ムギムギ牧場",C412="むぎむぎ",C412="むぎ"),"doi",IF(OR(C412="阪神",C412="タイガースファーム"),"han",IF(OR(C412="健康牧場",C412="ＯＫ牧場"),"oke",VLOOKUP(C412,[1]Owner!$A:$B,2,FALSE)))))</f>
        <v>tod</v>
      </c>
    </row>
    <row r="413" spans="1:24" ht="11.15" customHeight="1" x14ac:dyDescent="0.65">
      <c r="A413" s="19" t="str">
        <f t="shared" si="32"/>
        <v>1011光生01</v>
      </c>
      <c r="B413" s="10" t="s">
        <v>3649</v>
      </c>
      <c r="C413" s="20" t="s">
        <v>3144</v>
      </c>
      <c r="D413" s="11">
        <v>1</v>
      </c>
      <c r="E413" s="20" t="s">
        <v>3842</v>
      </c>
      <c r="F413" s="10" t="s">
        <v>2279</v>
      </c>
      <c r="G413" s="10" t="s">
        <v>520</v>
      </c>
      <c r="H413" s="20" t="s">
        <v>2571</v>
      </c>
      <c r="I413" s="20" t="s">
        <v>2612</v>
      </c>
      <c r="J413" s="20" t="s">
        <v>368</v>
      </c>
      <c r="K413" s="20" t="s">
        <v>2378</v>
      </c>
      <c r="L413" s="20" t="s">
        <v>1913</v>
      </c>
      <c r="M413" s="21">
        <v>70</v>
      </c>
      <c r="N413" s="22">
        <v>3</v>
      </c>
      <c r="O413" s="23">
        <v>1</v>
      </c>
      <c r="P413" s="24">
        <v>2994.2</v>
      </c>
      <c r="Q413" s="25">
        <f t="shared" si="35"/>
        <v>42.77428571428571</v>
      </c>
      <c r="R413" s="12">
        <v>0</v>
      </c>
      <c r="S413" s="12">
        <v>0</v>
      </c>
      <c r="U413" s="18" t="str">
        <f t="shared" si="33"/>
        <v>一勝</v>
      </c>
      <c r="X413" s="12" t="str">
        <f>IF(OR(C413="櫃間牧場",C413="特捜フジ"),"hit",IF(OR(C413="土井牧場",C413="土井ムギムギ牧場",C413="むぎむぎ",C413="むぎ"),"doi",IF(OR(C413="阪神",C413="タイガースファーム"),"han",IF(OR(C413="健康牧場",C413="ＯＫ牧場"),"oke",VLOOKUP(C413,[1]Owner!$A:$B,2,FALSE)))))</f>
        <v>ymi</v>
      </c>
    </row>
    <row r="414" spans="1:24" ht="11.15" customHeight="1" x14ac:dyDescent="0.65">
      <c r="A414" s="19" t="str">
        <f t="shared" si="32"/>
        <v>0708播磨03</v>
      </c>
      <c r="B414" s="10" t="s">
        <v>2844</v>
      </c>
      <c r="C414" s="20" t="s">
        <v>626</v>
      </c>
      <c r="D414" s="11">
        <v>3</v>
      </c>
      <c r="E414" s="20" t="s">
        <v>3071</v>
      </c>
      <c r="F414" s="10" t="s">
        <v>2279</v>
      </c>
      <c r="G414" s="10" t="s">
        <v>520</v>
      </c>
      <c r="H414" s="20" t="s">
        <v>2782</v>
      </c>
      <c r="I414" s="20" t="s">
        <v>1044</v>
      </c>
      <c r="J414" s="20" t="s">
        <v>2783</v>
      </c>
      <c r="K414" s="20" t="s">
        <v>3072</v>
      </c>
      <c r="L414" s="20" t="s">
        <v>125</v>
      </c>
      <c r="M414" s="21">
        <v>100</v>
      </c>
      <c r="N414" s="22">
        <v>10</v>
      </c>
      <c r="O414" s="23">
        <v>2</v>
      </c>
      <c r="P414" s="24">
        <v>2980</v>
      </c>
      <c r="Q414" s="25">
        <f t="shared" si="35"/>
        <v>29.8</v>
      </c>
      <c r="R414" s="12">
        <v>0</v>
      </c>
      <c r="S414" s="12">
        <v>0</v>
      </c>
      <c r="U414" s="18" t="str">
        <f t="shared" si="33"/>
        <v>二勝</v>
      </c>
      <c r="X414" s="12" t="str">
        <f>IF(OR(C414="櫃間牧場",C414="特捜フジ"),"hit",IF(OR(C414="土井牧場",C414="土井ムギムギ牧場",C414="むぎむぎ",C414="むぎ"),"doi",IF(OR(C414="阪神",C414="タイガースファーム"),"han",IF(OR(C414="健康牧場",C414="ＯＫ牧場"),"oke",VLOOKUP(C414,[1]Owner!$A:$B,2,FALSE)))))</f>
        <v>har</v>
      </c>
    </row>
    <row r="415" spans="1:24" ht="11.15" customHeight="1" x14ac:dyDescent="0.65">
      <c r="A415" s="19" t="str">
        <f t="shared" si="32"/>
        <v>2122むぎ01</v>
      </c>
      <c r="B415" s="10" t="s">
        <v>8826</v>
      </c>
      <c r="C415" s="20" t="s">
        <v>4396</v>
      </c>
      <c r="D415" s="11">
        <v>1</v>
      </c>
      <c r="E415" s="20" t="s">
        <v>8806</v>
      </c>
      <c r="F415" s="10" t="s">
        <v>4478</v>
      </c>
      <c r="G415" s="10" t="s">
        <v>4408</v>
      </c>
      <c r="H415" s="20" t="s">
        <v>1614</v>
      </c>
      <c r="I415" s="20" t="s">
        <v>3165</v>
      </c>
      <c r="J415" s="20" t="s">
        <v>2100</v>
      </c>
      <c r="K415" s="20" t="s">
        <v>4612</v>
      </c>
      <c r="L415" s="20" t="s">
        <v>1913</v>
      </c>
      <c r="M415" s="32">
        <v>9</v>
      </c>
      <c r="N415" s="22">
        <v>6</v>
      </c>
      <c r="O415" s="23">
        <v>1</v>
      </c>
      <c r="P415" s="24">
        <v>2971.4</v>
      </c>
      <c r="Q415" s="25">
        <v>23.126837606837611</v>
      </c>
      <c r="U415" s="18" t="str">
        <f t="shared" si="33"/>
        <v>一勝</v>
      </c>
      <c r="V415" s="12" t="s">
        <v>9042</v>
      </c>
      <c r="W415" s="12" t="s">
        <v>9167</v>
      </c>
      <c r="X415" s="12" t="str">
        <f>IF(OR(C415="櫃間牧場",C415="特捜フジ"),"hit",IF(OR(C415="土井牧場",C415="土井ムギムギ牧場",C415="むぎむぎ",C415="むぎ"),"doi",IF(OR(C415="阪神",C415="タイガースファーム"),"han",IF(OR(C415="健康牧場",C415="ＯＫ牧場"),"oke",VLOOKUP(C415,[1]Owner!$A:$B,2,FALSE)))))</f>
        <v>doi</v>
      </c>
    </row>
    <row r="416" spans="1:24" ht="11.15" customHeight="1" x14ac:dyDescent="0.65">
      <c r="A416" s="19" t="str">
        <f t="shared" si="32"/>
        <v>2223西原05</v>
      </c>
      <c r="B416" s="10" t="s">
        <v>9192</v>
      </c>
      <c r="C416" s="20" t="s">
        <v>4737</v>
      </c>
      <c r="D416" s="11">
        <v>5</v>
      </c>
      <c r="E416" s="20" t="s">
        <v>9284</v>
      </c>
      <c r="F416" s="10" t="s">
        <v>4413</v>
      </c>
      <c r="G416" s="10" t="s">
        <v>4421</v>
      </c>
      <c r="H416" s="20" t="s">
        <v>9367</v>
      </c>
      <c r="I416" s="20" t="s">
        <v>3553</v>
      </c>
      <c r="J416" s="20" t="s">
        <v>9423</v>
      </c>
      <c r="K416" s="20" t="s">
        <v>5446</v>
      </c>
      <c r="L416" s="20" t="s">
        <v>4651</v>
      </c>
      <c r="M416" s="32">
        <v>1</v>
      </c>
      <c r="N416" s="22">
        <v>4</v>
      </c>
      <c r="O416" s="23">
        <v>2</v>
      </c>
      <c r="P416" s="24">
        <v>2967</v>
      </c>
      <c r="Q416" s="25">
        <v>6075.0714285714284</v>
      </c>
      <c r="U416" s="18" t="str">
        <f t="shared" si="33"/>
        <v>二勝</v>
      </c>
      <c r="V416" s="12" t="s">
        <v>9701</v>
      </c>
      <c r="W416" s="12" t="s">
        <v>9573</v>
      </c>
      <c r="X416" s="12" t="str">
        <f>IF(OR(C416="櫃間牧場",C416="特捜フジ"),"hit",IF(OR(C416="土井牧場",C416="土井ムギムギ牧場",C416="むぎむぎ",C416="むぎ"),"doi",IF(OR(C416="阪神",C416="タイガースファーム"),"han",IF(OR(C416="健康牧場",C416="ＯＫ牧場"),"oke",VLOOKUP(C416,[1]Owner!$A:$B,2,FALSE)))))</f>
        <v>nis</v>
      </c>
    </row>
    <row r="417" spans="1:24" ht="11.15" customHeight="1" x14ac:dyDescent="0.65">
      <c r="A417" s="19" t="str">
        <f t="shared" si="32"/>
        <v>1213心平07</v>
      </c>
      <c r="B417" s="10" t="s">
        <v>4405</v>
      </c>
      <c r="C417" s="20" t="s">
        <v>4736</v>
      </c>
      <c r="D417" s="11">
        <v>7</v>
      </c>
      <c r="E417" s="20" t="s">
        <v>4615</v>
      </c>
      <c r="F417" s="10" t="s">
        <v>4478</v>
      </c>
      <c r="G417" s="10" t="s">
        <v>33</v>
      </c>
      <c r="H417" s="20" t="s">
        <v>435</v>
      </c>
      <c r="I417" s="20" t="s">
        <v>4616</v>
      </c>
      <c r="J417" s="20" t="s">
        <v>4617</v>
      </c>
      <c r="K417" s="20" t="s">
        <v>4612</v>
      </c>
      <c r="L417" s="20" t="s">
        <v>4426</v>
      </c>
      <c r="M417" s="21">
        <v>10</v>
      </c>
      <c r="N417" s="22">
        <v>7</v>
      </c>
      <c r="O417" s="23">
        <v>2</v>
      </c>
      <c r="P417" s="24">
        <v>2961.4</v>
      </c>
      <c r="Q417" s="25">
        <f>IF(M417="","",IF(M417&lt;=0,P417/10,P417/M417))</f>
        <v>296.14</v>
      </c>
      <c r="R417" s="12">
        <v>0</v>
      </c>
      <c r="S417" s="12">
        <v>0</v>
      </c>
      <c r="U417" s="18" t="str">
        <f t="shared" si="33"/>
        <v>二勝</v>
      </c>
      <c r="X417" s="12" t="str">
        <f>IF(OR(C417="櫃間牧場",C417="特捜フジ"),"hit",IF(OR(C417="土井牧場",C417="土井ムギムギ牧場",C417="むぎむぎ",C417="むぎ"),"doi",IF(OR(C417="阪神",C417="タイガースファーム"),"han",IF(OR(C417="健康牧場",C417="ＯＫ牧場"),"oke",VLOOKUP(C417,[1]Owner!$A:$B,2,FALSE)))))</f>
        <v>hsi</v>
      </c>
    </row>
    <row r="418" spans="1:24" ht="11.15" customHeight="1" x14ac:dyDescent="0.65">
      <c r="A418" s="19" t="str">
        <f t="shared" si="32"/>
        <v>0607特捜06</v>
      </c>
      <c r="B418" s="10" t="s">
        <v>2579</v>
      </c>
      <c r="C418" s="20" t="s">
        <v>2740</v>
      </c>
      <c r="D418" s="11">
        <v>6</v>
      </c>
      <c r="E418" s="20" t="s">
        <v>2752</v>
      </c>
      <c r="F418" s="10" t="s">
        <v>14</v>
      </c>
      <c r="G418" s="10" t="s">
        <v>520</v>
      </c>
      <c r="H418" s="21" t="s">
        <v>2753</v>
      </c>
      <c r="I418" s="20" t="s">
        <v>395</v>
      </c>
      <c r="J418" s="20" t="s">
        <v>2754</v>
      </c>
      <c r="K418" s="20" t="s">
        <v>2702</v>
      </c>
      <c r="L418" s="20" t="s">
        <v>2307</v>
      </c>
      <c r="M418" s="21">
        <v>10</v>
      </c>
      <c r="N418" s="22">
        <v>9</v>
      </c>
      <c r="O418" s="23">
        <v>2</v>
      </c>
      <c r="P418" s="24">
        <v>2960</v>
      </c>
      <c r="Q418" s="25">
        <f>IF(M418="","",IF(M418&lt;=0,P418/10,P418/M418))</f>
        <v>296</v>
      </c>
      <c r="R418" s="12">
        <v>0</v>
      </c>
      <c r="S418" s="12">
        <v>0</v>
      </c>
      <c r="U418" s="18" t="str">
        <f t="shared" si="33"/>
        <v>二勝</v>
      </c>
      <c r="X418" s="12" t="str">
        <f>IF(OR(C418="櫃間牧場",C418="特捜フジ"),"hit",IF(OR(C418="土井牧場",C418="土井ムギムギ牧場",C418="むぎむぎ",C418="むぎ"),"doi",IF(OR(C418="阪神",C418="タイガースファーム"),"han",IF(OR(C418="健康牧場",C418="ＯＫ牧場"),"oke",VLOOKUP(C418,[1]Owner!$A:$B,2,FALSE)))))</f>
        <v>hit</v>
      </c>
    </row>
    <row r="419" spans="1:24" ht="11.15" customHeight="1" x14ac:dyDescent="0.65">
      <c r="A419" s="19" t="str">
        <f t="shared" si="32"/>
        <v>0708土井05</v>
      </c>
      <c r="B419" s="10" t="s">
        <v>2844</v>
      </c>
      <c r="C419" s="20" t="s">
        <v>1601</v>
      </c>
      <c r="D419" s="11">
        <v>5</v>
      </c>
      <c r="E419" s="20" t="s">
        <v>2963</v>
      </c>
      <c r="F419" s="10" t="s">
        <v>2279</v>
      </c>
      <c r="G419" s="10" t="s">
        <v>520</v>
      </c>
      <c r="H419" s="20" t="s">
        <v>948</v>
      </c>
      <c r="I419" s="20" t="s">
        <v>1044</v>
      </c>
      <c r="J419" s="20" t="s">
        <v>2964</v>
      </c>
      <c r="K419" s="20" t="s">
        <v>1893</v>
      </c>
      <c r="L419" s="20" t="s">
        <v>1893</v>
      </c>
      <c r="M419" s="21">
        <v>140</v>
      </c>
      <c r="N419" s="22">
        <v>6</v>
      </c>
      <c r="O419" s="23">
        <v>2</v>
      </c>
      <c r="P419" s="24">
        <v>2940</v>
      </c>
      <c r="Q419" s="25">
        <f>IF(M419="","",IF(M419&lt;=0,P419/10,P419/M419))</f>
        <v>21</v>
      </c>
      <c r="R419" s="12">
        <v>0</v>
      </c>
      <c r="S419" s="12">
        <v>0</v>
      </c>
      <c r="U419" s="18" t="str">
        <f t="shared" si="33"/>
        <v>二勝</v>
      </c>
      <c r="X419" s="12" t="str">
        <f>IF(OR(C419="櫃間牧場",C419="特捜フジ"),"hit",IF(OR(C419="土井牧場",C419="土井ムギムギ牧場",C419="むぎむぎ",C419="むぎ"),"doi",IF(OR(C419="阪神",C419="タイガースファーム"),"han",IF(OR(C419="健康牧場",C419="ＯＫ牧場"),"oke",VLOOKUP(C419,[1]Owner!$A:$B,2,FALSE)))))</f>
        <v>doi</v>
      </c>
    </row>
    <row r="420" spans="1:24" ht="11.15" customHeight="1" x14ac:dyDescent="0.65">
      <c r="A420" s="19" t="str">
        <f t="shared" si="32"/>
        <v>2122永之01</v>
      </c>
      <c r="B420" s="10" t="s">
        <v>8826</v>
      </c>
      <c r="C420" s="20" t="s">
        <v>8312</v>
      </c>
      <c r="D420" s="11">
        <v>1</v>
      </c>
      <c r="E420" s="20" t="s">
        <v>8786</v>
      </c>
      <c r="F420" s="10" t="s">
        <v>29</v>
      </c>
      <c r="G420" s="10" t="s">
        <v>4408</v>
      </c>
      <c r="H420" s="20" t="s">
        <v>8848</v>
      </c>
      <c r="I420" s="20" t="s">
        <v>5235</v>
      </c>
      <c r="J420" s="20" t="s">
        <v>8928</v>
      </c>
      <c r="K420" s="20" t="s">
        <v>791</v>
      </c>
      <c r="L420" s="20" t="s">
        <v>1913</v>
      </c>
      <c r="M420" s="32">
        <v>10</v>
      </c>
      <c r="N420" s="22">
        <v>7</v>
      </c>
      <c r="O420" s="23">
        <v>1</v>
      </c>
      <c r="P420" s="24">
        <v>2939.1</v>
      </c>
      <c r="Q420" s="25">
        <v>23.665076923076921</v>
      </c>
      <c r="U420" s="18" t="str">
        <f t="shared" si="33"/>
        <v>一勝</v>
      </c>
      <c r="V420" s="12" t="s">
        <v>8981</v>
      </c>
      <c r="W420" s="12" t="s">
        <v>9147</v>
      </c>
      <c r="X420" s="12" t="str">
        <f>IF(OR(C420="櫃間牧場",C420="特捜フジ"),"hit",IF(OR(C420="土井牧場",C420="土井ムギムギ牧場",C420="むぎむぎ",C420="むぎ"),"doi",IF(OR(C420="阪神",C420="タイガースファーム"),"han",IF(OR(C420="健康牧場",C420="ＯＫ牧場"),"oke",VLOOKUP(C420,[1]Owner!$A:$B,2,FALSE)))))</f>
        <v>yhi</v>
      </c>
    </row>
    <row r="421" spans="1:24" ht="11.15" customHeight="1" x14ac:dyDescent="0.65">
      <c r="A421" s="19" t="str">
        <f t="shared" si="32"/>
        <v>1718福石05</v>
      </c>
      <c r="B421" s="10" t="s">
        <v>6476</v>
      </c>
      <c r="C421" s="20" t="s">
        <v>4375</v>
      </c>
      <c r="D421" s="11">
        <v>5</v>
      </c>
      <c r="E421" s="20" t="s">
        <v>6595</v>
      </c>
      <c r="F421" s="10" t="s">
        <v>5144</v>
      </c>
      <c r="G421" s="10" t="s">
        <v>5295</v>
      </c>
      <c r="H421" s="20" t="s">
        <v>6632</v>
      </c>
      <c r="I421" s="20" t="s">
        <v>2231</v>
      </c>
      <c r="J421" s="20" t="s">
        <v>6075</v>
      </c>
      <c r="K421" s="20" t="s">
        <v>823</v>
      </c>
      <c r="L421" s="20" t="s">
        <v>3283</v>
      </c>
      <c r="M421" s="21">
        <v>80</v>
      </c>
      <c r="N421" s="22">
        <v>4</v>
      </c>
      <c r="O421" s="23">
        <v>2</v>
      </c>
      <c r="P421" s="24">
        <v>2938</v>
      </c>
      <c r="Q421" s="25">
        <f t="shared" ref="Q421:Q437" si="36">IF(M421="","",IF(M421&lt;=0,P421/10,P421/M421))</f>
        <v>36.725000000000001</v>
      </c>
      <c r="R421" s="12">
        <v>0</v>
      </c>
      <c r="S421" s="12">
        <v>0</v>
      </c>
      <c r="U421" s="18" t="str">
        <f t="shared" si="33"/>
        <v>二勝</v>
      </c>
      <c r="V421" s="12" t="s">
        <v>7013</v>
      </c>
      <c r="W421" s="12" t="s">
        <v>6880</v>
      </c>
      <c r="X421" s="12" t="str">
        <f>IF(OR(C421="櫃間牧場",C421="特捜フジ"),"hit",IF(OR(C421="土井牧場",C421="土井ムギムギ牧場",C421="むぎむぎ",C421="むぎ"),"doi",IF(OR(C421="阪神",C421="タイガースファーム"),"han",IF(OR(C421="健康牧場",C421="ＯＫ牧場"),"oke",VLOOKUP(C421,[1]Owner!$A:$B,2,FALSE)))))</f>
        <v>fuk</v>
      </c>
    </row>
    <row r="422" spans="1:24" ht="11.15" customHeight="1" x14ac:dyDescent="0.65">
      <c r="A422" s="19" t="str">
        <f t="shared" si="32"/>
        <v>1718松山02</v>
      </c>
      <c r="B422" s="10" t="s">
        <v>6476</v>
      </c>
      <c r="C422" s="20" t="s">
        <v>4376</v>
      </c>
      <c r="D422" s="11">
        <v>2</v>
      </c>
      <c r="E422" s="20" t="s">
        <v>6612</v>
      </c>
      <c r="F422" s="10" t="s">
        <v>5144</v>
      </c>
      <c r="G422" s="10" t="s">
        <v>5295</v>
      </c>
      <c r="H422" s="20" t="s">
        <v>6647</v>
      </c>
      <c r="I422" s="20" t="s">
        <v>2231</v>
      </c>
      <c r="J422" s="20" t="s">
        <v>6768</v>
      </c>
      <c r="K422" s="20" t="s">
        <v>5446</v>
      </c>
      <c r="L422" s="20" t="s">
        <v>1913</v>
      </c>
      <c r="M422" s="21">
        <v>120</v>
      </c>
      <c r="N422" s="22">
        <v>4</v>
      </c>
      <c r="O422" s="23">
        <v>1</v>
      </c>
      <c r="P422" s="24">
        <v>2927.4</v>
      </c>
      <c r="Q422" s="25">
        <f t="shared" si="36"/>
        <v>24.395</v>
      </c>
      <c r="R422" s="12">
        <v>0</v>
      </c>
      <c r="S422" s="12">
        <v>0</v>
      </c>
      <c r="U422" s="18" t="str">
        <f t="shared" si="33"/>
        <v>一勝</v>
      </c>
      <c r="V422" s="12" t="s">
        <v>7030</v>
      </c>
      <c r="W422" s="12" t="s">
        <v>6897</v>
      </c>
      <c r="X422" s="12" t="str">
        <f>IF(OR(C422="櫃間牧場",C422="特捜フジ"),"hit",IF(OR(C422="土井牧場",C422="土井ムギムギ牧場",C422="むぎむぎ",C422="むぎ"),"doi",IF(OR(C422="阪神",C422="タイガースファーム"),"han",IF(OR(C422="健康牧場",C422="ＯＫ牧場"),"oke",VLOOKUP(C422,[1]Owner!$A:$B,2,FALSE)))))</f>
        <v>mat</v>
      </c>
    </row>
    <row r="423" spans="1:24" ht="11.15" customHeight="1" x14ac:dyDescent="0.65">
      <c r="A423" s="19" t="str">
        <f t="shared" si="32"/>
        <v>0405心平05</v>
      </c>
      <c r="B423" s="10" t="s">
        <v>1951</v>
      </c>
      <c r="C423" s="20" t="s">
        <v>186</v>
      </c>
      <c r="D423" s="31">
        <v>5</v>
      </c>
      <c r="E423" s="20" t="s">
        <v>2095</v>
      </c>
      <c r="F423" s="10" t="s">
        <v>14</v>
      </c>
      <c r="G423" s="10" t="s">
        <v>520</v>
      </c>
      <c r="H423" s="20" t="s">
        <v>1134</v>
      </c>
      <c r="I423" s="20" t="s">
        <v>2096</v>
      </c>
      <c r="J423" s="20" t="s">
        <v>2097</v>
      </c>
      <c r="K423" s="20" t="s">
        <v>1958</v>
      </c>
      <c r="L423" s="20" t="s">
        <v>2098</v>
      </c>
      <c r="M423" s="21">
        <v>0</v>
      </c>
      <c r="N423" s="22">
        <v>8</v>
      </c>
      <c r="O423" s="23">
        <v>2</v>
      </c>
      <c r="P423" s="24">
        <v>2920</v>
      </c>
      <c r="Q423" s="25">
        <f t="shared" si="36"/>
        <v>292</v>
      </c>
      <c r="R423" s="12">
        <v>0</v>
      </c>
      <c r="S423" s="12">
        <v>0</v>
      </c>
      <c r="U423" s="18" t="str">
        <f t="shared" si="33"/>
        <v>二勝</v>
      </c>
      <c r="X423" s="12" t="str">
        <f>IF(OR(C423="櫃間牧場",C423="特捜フジ"),"hit",IF(OR(C423="土井牧場",C423="土井ムギムギ牧場",C423="むぎむぎ",C423="むぎ"),"doi",IF(OR(C423="阪神",C423="タイガースファーム"),"han",IF(OR(C423="健康牧場",C423="ＯＫ牧場"),"oke",VLOOKUP(C423,[1]Owner!$A:$B,2,FALSE)))))</f>
        <v>hsi</v>
      </c>
    </row>
    <row r="424" spans="1:24" ht="11.15" customHeight="1" x14ac:dyDescent="0.65">
      <c r="A424" s="19" t="str">
        <f t="shared" si="32"/>
        <v>9899心平08</v>
      </c>
      <c r="B424" s="10" t="s">
        <v>377</v>
      </c>
      <c r="C424" s="20" t="s">
        <v>186</v>
      </c>
      <c r="D424" s="31">
        <v>8</v>
      </c>
      <c r="E424" s="20" t="s">
        <v>542</v>
      </c>
      <c r="F424" s="10" t="s">
        <v>29</v>
      </c>
      <c r="G424" s="10" t="s">
        <v>15</v>
      </c>
      <c r="H424" s="20" t="s">
        <v>543</v>
      </c>
      <c r="I424" s="20" t="s">
        <v>97</v>
      </c>
      <c r="J424" s="20" t="s">
        <v>201</v>
      </c>
      <c r="N424" s="22">
        <v>6</v>
      </c>
      <c r="O424" s="23">
        <v>2</v>
      </c>
      <c r="P424" s="24">
        <v>2910</v>
      </c>
      <c r="Q424" s="25" t="str">
        <f t="shared" si="36"/>
        <v/>
      </c>
      <c r="R424" s="12">
        <v>0</v>
      </c>
      <c r="S424" s="12">
        <v>0</v>
      </c>
      <c r="U424" s="18" t="str">
        <f t="shared" si="33"/>
        <v>二勝</v>
      </c>
      <c r="X424" s="12" t="str">
        <f>IF(OR(C424="櫃間牧場",C424="特捜フジ"),"hit",IF(OR(C424="土井牧場",C424="土井ムギムギ牧場",C424="むぎむぎ",C424="むぎ"),"doi",IF(OR(C424="阪神",C424="タイガースファーム"),"han",IF(OR(C424="健康牧場",C424="ＯＫ牧場"),"oke",VLOOKUP(C424,[1]Owner!$A:$B,2,FALSE)))))</f>
        <v>hsi</v>
      </c>
    </row>
    <row r="425" spans="1:24" ht="11.15" customHeight="1" x14ac:dyDescent="0.65">
      <c r="A425" s="19" t="str">
        <f t="shared" si="32"/>
        <v>1516藤田03</v>
      </c>
      <c r="B425" s="10" t="s">
        <v>5510</v>
      </c>
      <c r="C425" s="20" t="s">
        <v>4200</v>
      </c>
      <c r="D425" s="11">
        <v>3</v>
      </c>
      <c r="E425" s="20" t="s">
        <v>5597</v>
      </c>
      <c r="F425" s="10" t="s">
        <v>3910</v>
      </c>
      <c r="G425" s="10" t="s">
        <v>3906</v>
      </c>
      <c r="H425" s="20" t="s">
        <v>5678</v>
      </c>
      <c r="I425" s="20" t="s">
        <v>2231</v>
      </c>
      <c r="J425" s="20" t="s">
        <v>3572</v>
      </c>
      <c r="K425" s="20" t="s">
        <v>4356</v>
      </c>
      <c r="L425" s="20" t="s">
        <v>1913</v>
      </c>
      <c r="M425" s="21">
        <v>130</v>
      </c>
      <c r="N425" s="22">
        <v>7</v>
      </c>
      <c r="O425" s="23">
        <v>2</v>
      </c>
      <c r="P425" s="24">
        <v>2905.9</v>
      </c>
      <c r="Q425" s="25">
        <f t="shared" si="36"/>
        <v>22.353076923076923</v>
      </c>
      <c r="R425" s="12">
        <v>0</v>
      </c>
      <c r="S425" s="12">
        <v>0</v>
      </c>
      <c r="U425" s="18" t="str">
        <f t="shared" si="33"/>
        <v>二勝</v>
      </c>
      <c r="X425" s="12" t="str">
        <f>IF(OR(C425="櫃間牧場",C425="特捜フジ"),"hit",IF(OR(C425="土井牧場",C425="土井ムギムギ牧場",C425="むぎむぎ",C425="むぎ"),"doi",IF(OR(C425="阪神",C425="タイガースファーム"),"han",IF(OR(C425="健康牧場",C425="ＯＫ牧場"),"oke",VLOOKUP(C425,[1]Owner!$A:$B,2,FALSE)))))</f>
        <v>fut</v>
      </c>
    </row>
    <row r="426" spans="1:24" ht="11.15" customHeight="1" x14ac:dyDescent="0.65">
      <c r="A426" s="19" t="str">
        <f t="shared" si="32"/>
        <v>1415西原04</v>
      </c>
      <c r="B426" s="10" t="s">
        <v>5140</v>
      </c>
      <c r="C426" s="28" t="s">
        <v>4759</v>
      </c>
      <c r="D426" s="29">
        <v>4</v>
      </c>
      <c r="E426" s="20" t="s">
        <v>5176</v>
      </c>
      <c r="F426" s="10" t="s">
        <v>5142</v>
      </c>
      <c r="G426" s="10" t="s">
        <v>5295</v>
      </c>
      <c r="H426" s="20" t="s">
        <v>5321</v>
      </c>
      <c r="I426" s="20" t="s">
        <v>5370</v>
      </c>
      <c r="J426" s="20" t="s">
        <v>5388</v>
      </c>
      <c r="K426" s="20" t="s">
        <v>5456</v>
      </c>
      <c r="L426" s="20" t="s">
        <v>5487</v>
      </c>
      <c r="M426" s="21">
        <v>30</v>
      </c>
      <c r="N426" s="22">
        <v>7</v>
      </c>
      <c r="O426" s="23">
        <v>2</v>
      </c>
      <c r="P426" s="24">
        <v>2901.9</v>
      </c>
      <c r="Q426" s="25">
        <f t="shared" si="36"/>
        <v>96.73</v>
      </c>
      <c r="R426" s="12">
        <v>0</v>
      </c>
      <c r="S426" s="12">
        <v>0</v>
      </c>
      <c r="U426" s="18" t="str">
        <f t="shared" si="33"/>
        <v>二勝</v>
      </c>
      <c r="X426" s="12" t="str">
        <f>IF(OR(C426="櫃間牧場",C426="特捜フジ"),"hit",IF(OR(C426="土井牧場",C426="土井ムギムギ牧場",C426="むぎむぎ",C426="むぎ"),"doi",IF(OR(C426="阪神",C426="タイガースファーム"),"han",IF(OR(C426="健康牧場",C426="ＯＫ牧場"),"oke",VLOOKUP(C426,[1]Owner!$A:$B,2,FALSE)))))</f>
        <v>nis</v>
      </c>
    </row>
    <row r="427" spans="1:24" ht="11.15" customHeight="1" x14ac:dyDescent="0.65">
      <c r="A427" s="19" t="str">
        <f t="shared" si="32"/>
        <v>1718小金05</v>
      </c>
      <c r="B427" s="10" t="s">
        <v>6476</v>
      </c>
      <c r="C427" s="20" t="s">
        <v>6559</v>
      </c>
      <c r="D427" s="11">
        <v>5</v>
      </c>
      <c r="E427" s="20" t="s">
        <v>6564</v>
      </c>
      <c r="F427" s="10" t="s">
        <v>5144</v>
      </c>
      <c r="G427" s="10" t="s">
        <v>5295</v>
      </c>
      <c r="H427" s="20" t="s">
        <v>6632</v>
      </c>
      <c r="I427" s="20" t="s">
        <v>2438</v>
      </c>
      <c r="J427" s="20" t="s">
        <v>2944</v>
      </c>
      <c r="K427" s="20" t="s">
        <v>791</v>
      </c>
      <c r="L427" s="20" t="s">
        <v>5485</v>
      </c>
      <c r="M427" s="21">
        <v>100</v>
      </c>
      <c r="N427" s="22">
        <v>5</v>
      </c>
      <c r="O427" s="23">
        <v>2</v>
      </c>
      <c r="P427" s="24">
        <v>2889.2</v>
      </c>
      <c r="Q427" s="25">
        <f t="shared" si="36"/>
        <v>28.891999999999999</v>
      </c>
      <c r="R427" s="12">
        <v>0</v>
      </c>
      <c r="S427" s="12">
        <v>0</v>
      </c>
      <c r="U427" s="18" t="str">
        <f t="shared" si="33"/>
        <v>二勝</v>
      </c>
      <c r="V427" s="12" t="s">
        <v>6992</v>
      </c>
      <c r="W427" s="12" t="s">
        <v>6850</v>
      </c>
      <c r="X427" s="12" t="str">
        <f>IF(OR(C427="櫃間牧場",C427="特捜フジ"),"hit",IF(OR(C427="土井牧場",C427="土井ムギムギ牧場",C427="むぎむぎ",C427="むぎ"),"doi",IF(OR(C427="阪神",C427="タイガースファーム"),"han",IF(OR(C427="健康牧場",C427="ＯＫ牧場"),"oke",VLOOKUP(C427,[1]Owner!$A:$B,2,FALSE)))))</f>
        <v>kog</v>
      </c>
    </row>
    <row r="428" spans="1:24" ht="11.15" customHeight="1" x14ac:dyDescent="0.65">
      <c r="A428" s="19" t="str">
        <f t="shared" si="32"/>
        <v>0001本木04</v>
      </c>
      <c r="B428" s="10" t="s">
        <v>963</v>
      </c>
      <c r="C428" s="20" t="s">
        <v>1161</v>
      </c>
      <c r="D428" s="31">
        <v>4</v>
      </c>
      <c r="E428" s="20" t="s">
        <v>1166</v>
      </c>
      <c r="F428" s="10" t="s">
        <v>14</v>
      </c>
      <c r="G428" s="10" t="s">
        <v>15</v>
      </c>
      <c r="H428" s="20" t="s">
        <v>525</v>
      </c>
      <c r="I428" s="20" t="s">
        <v>38</v>
      </c>
      <c r="J428" s="20" t="s">
        <v>1167</v>
      </c>
      <c r="N428" s="22">
        <v>8</v>
      </c>
      <c r="O428" s="23">
        <v>2</v>
      </c>
      <c r="P428" s="24">
        <v>2865</v>
      </c>
      <c r="Q428" s="25" t="str">
        <f t="shared" si="36"/>
        <v/>
      </c>
      <c r="R428" s="12">
        <v>0</v>
      </c>
      <c r="S428" s="12">
        <v>0</v>
      </c>
      <c r="U428" s="18" t="str">
        <f t="shared" si="33"/>
        <v>二勝</v>
      </c>
      <c r="X428" s="12" t="str">
        <f>IF(OR(C428="櫃間牧場",C428="特捜フジ"),"hit",IF(OR(C428="土井牧場",C428="土井ムギムギ牧場",C428="むぎむぎ",C428="むぎ"),"doi",IF(OR(C428="阪神",C428="タイガースファーム"),"han",IF(OR(C428="健康牧場",C428="ＯＫ牧場"),"oke",VLOOKUP(C428,[1]Owner!$A:$B,2,FALSE)))))</f>
        <v>mot</v>
      </c>
    </row>
    <row r="429" spans="1:24" ht="11.15" customHeight="1" x14ac:dyDescent="0.65">
      <c r="A429" s="19" t="str">
        <f t="shared" si="32"/>
        <v>0809羽田02</v>
      </c>
      <c r="B429" s="10" t="s">
        <v>3162</v>
      </c>
      <c r="C429" s="20" t="s">
        <v>2580</v>
      </c>
      <c r="D429" s="11">
        <v>2</v>
      </c>
      <c r="E429" s="20" t="s">
        <v>3164</v>
      </c>
      <c r="F429" s="10" t="s">
        <v>14</v>
      </c>
      <c r="G429" s="10" t="s">
        <v>520</v>
      </c>
      <c r="H429" s="20" t="s">
        <v>2077</v>
      </c>
      <c r="I429" s="20" t="s">
        <v>3165</v>
      </c>
      <c r="J429" s="20" t="s">
        <v>3166</v>
      </c>
      <c r="K429" s="20" t="s">
        <v>791</v>
      </c>
      <c r="L429" s="20" t="s">
        <v>3167</v>
      </c>
      <c r="M429" s="21">
        <v>60</v>
      </c>
      <c r="N429" s="22">
        <v>10</v>
      </c>
      <c r="O429" s="23">
        <v>2</v>
      </c>
      <c r="P429" s="24">
        <v>2865</v>
      </c>
      <c r="Q429" s="25">
        <f t="shared" si="36"/>
        <v>47.75</v>
      </c>
      <c r="R429" s="12">
        <v>0</v>
      </c>
      <c r="S429" s="12">
        <v>0</v>
      </c>
      <c r="U429" s="18" t="str">
        <f t="shared" si="33"/>
        <v>二勝</v>
      </c>
      <c r="X429" s="12" t="str">
        <f>IF(OR(C429="櫃間牧場",C429="特捜フジ"),"hit",IF(OR(C429="土井牧場",C429="土井ムギムギ牧場",C429="むぎむぎ",C429="むぎ"),"doi",IF(OR(C429="阪神",C429="タイガースファーム"),"han",IF(OR(C429="健康牧場",C429="ＯＫ牧場"),"oke",VLOOKUP(C429,[1]Owner!$A:$B,2,FALSE)))))</f>
        <v>had</v>
      </c>
    </row>
    <row r="430" spans="1:24" ht="11.15" customHeight="1" x14ac:dyDescent="0.65">
      <c r="A430" s="19" t="str">
        <f t="shared" si="32"/>
        <v>9899貴仁01</v>
      </c>
      <c r="B430" s="10" t="s">
        <v>377</v>
      </c>
      <c r="C430" s="20" t="s">
        <v>216</v>
      </c>
      <c r="D430" s="31">
        <v>1</v>
      </c>
      <c r="E430" s="20" t="s">
        <v>549</v>
      </c>
      <c r="F430" s="10" t="s">
        <v>14</v>
      </c>
      <c r="G430" s="10" t="s">
        <v>15</v>
      </c>
      <c r="H430" s="20" t="s">
        <v>16</v>
      </c>
      <c r="I430" s="20" t="s">
        <v>38</v>
      </c>
      <c r="J430" s="20" t="s">
        <v>52</v>
      </c>
      <c r="N430" s="22">
        <v>5</v>
      </c>
      <c r="O430" s="23">
        <v>2</v>
      </c>
      <c r="P430" s="24">
        <v>2860</v>
      </c>
      <c r="Q430" s="25" t="str">
        <f t="shared" si="36"/>
        <v/>
      </c>
      <c r="R430" s="12">
        <v>0</v>
      </c>
      <c r="S430" s="12">
        <v>0</v>
      </c>
      <c r="U430" s="18" t="str">
        <f t="shared" si="33"/>
        <v>二勝</v>
      </c>
      <c r="X430" s="12" t="str">
        <f>IF(OR(C430="櫃間牧場",C430="特捜フジ"),"hit",IF(OR(C430="土井牧場",C430="土井ムギムギ牧場",C430="むぎむぎ",C430="むぎ"),"doi",IF(OR(C430="阪神",C430="タイガースファーム"),"han",IF(OR(C430="健康牧場",C430="ＯＫ牧場"),"oke",VLOOKUP(C430,[1]Owner!$A:$B,2,FALSE)))))</f>
        <v>hta</v>
      </c>
    </row>
    <row r="431" spans="1:24" ht="11.15" customHeight="1" x14ac:dyDescent="0.65">
      <c r="A431" s="19" t="str">
        <f t="shared" si="32"/>
        <v>0910松山06</v>
      </c>
      <c r="B431" s="10" t="s">
        <v>3418</v>
      </c>
      <c r="C431" s="20" t="s">
        <v>3226</v>
      </c>
      <c r="D431" s="11">
        <v>6</v>
      </c>
      <c r="E431" s="20" t="s">
        <v>3493</v>
      </c>
      <c r="F431" s="10" t="s">
        <v>2279</v>
      </c>
      <c r="G431" s="10" t="s">
        <v>520</v>
      </c>
      <c r="H431" s="20" t="s">
        <v>2023</v>
      </c>
      <c r="I431" s="20" t="s">
        <v>1995</v>
      </c>
      <c r="J431" s="20" t="s">
        <v>1304</v>
      </c>
      <c r="K431" s="20" t="s">
        <v>81</v>
      </c>
      <c r="L431" s="20" t="s">
        <v>1913</v>
      </c>
      <c r="M431" s="21">
        <v>130</v>
      </c>
      <c r="N431" s="22">
        <v>11</v>
      </c>
      <c r="O431" s="23">
        <v>2</v>
      </c>
      <c r="P431" s="24">
        <v>2850</v>
      </c>
      <c r="Q431" s="25">
        <f t="shared" si="36"/>
        <v>21.923076923076923</v>
      </c>
      <c r="R431" s="12">
        <v>0</v>
      </c>
      <c r="S431" s="12">
        <v>0</v>
      </c>
      <c r="U431" s="18" t="str">
        <f t="shared" si="33"/>
        <v>二勝</v>
      </c>
      <c r="X431" s="12" t="str">
        <f>IF(OR(C431="櫃間牧場",C431="特捜フジ"),"hit",IF(OR(C431="土井牧場",C431="土井ムギムギ牧場",C431="むぎむぎ",C431="むぎ"),"doi",IF(OR(C431="阪神",C431="タイガースファーム"),"han",IF(OR(C431="健康牧場",C431="ＯＫ牧場"),"oke",VLOOKUP(C431,[1]Owner!$A:$B,2,FALSE)))))</f>
        <v>mat</v>
      </c>
    </row>
    <row r="432" spans="1:24" ht="11.15" customHeight="1" x14ac:dyDescent="0.65">
      <c r="A432" s="19" t="str">
        <f t="shared" si="32"/>
        <v>1314播磨04</v>
      </c>
      <c r="B432" s="10" t="s">
        <v>5133</v>
      </c>
      <c r="C432" s="20" t="s">
        <v>4397</v>
      </c>
      <c r="D432" s="11">
        <v>4</v>
      </c>
      <c r="E432" s="20" t="s">
        <v>4836</v>
      </c>
      <c r="F432" s="10" t="s">
        <v>4766</v>
      </c>
      <c r="G432" s="10" t="s">
        <v>4767</v>
      </c>
      <c r="H432" s="20" t="s">
        <v>4837</v>
      </c>
      <c r="I432" s="20" t="s">
        <v>2231</v>
      </c>
      <c r="J432" s="20" t="s">
        <v>4838</v>
      </c>
      <c r="K432" s="20" t="s">
        <v>2378</v>
      </c>
      <c r="L432" s="20" t="s">
        <v>4780</v>
      </c>
      <c r="M432" s="21">
        <v>90</v>
      </c>
      <c r="N432" s="22">
        <v>9</v>
      </c>
      <c r="O432" s="23">
        <v>1</v>
      </c>
      <c r="P432" s="24">
        <v>2848.6</v>
      </c>
      <c r="Q432" s="25">
        <f t="shared" si="36"/>
        <v>31.65111111111111</v>
      </c>
      <c r="R432" s="12">
        <v>0</v>
      </c>
      <c r="S432" s="12">
        <v>0</v>
      </c>
      <c r="U432" s="18" t="str">
        <f t="shared" si="33"/>
        <v>一勝</v>
      </c>
      <c r="X432" s="12" t="str">
        <f>IF(OR(C432="櫃間牧場",C432="特捜フジ"),"hit",IF(OR(C432="土井牧場",C432="土井ムギムギ牧場",C432="むぎむぎ",C432="むぎ"),"doi",IF(OR(C432="阪神",C432="タイガースファーム"),"han",IF(OR(C432="健康牧場",C432="ＯＫ牧場"),"oke",VLOOKUP(C432,[1]Owner!$A:$B,2,FALSE)))))</f>
        <v>har</v>
      </c>
    </row>
    <row r="433" spans="1:24" ht="11.15" customHeight="1" x14ac:dyDescent="0.65">
      <c r="A433" s="19" t="str">
        <f t="shared" si="32"/>
        <v>1415みど01</v>
      </c>
      <c r="B433" s="10" t="s">
        <v>5140</v>
      </c>
      <c r="C433" s="28" t="s">
        <v>4754</v>
      </c>
      <c r="D433" s="29">
        <v>1</v>
      </c>
      <c r="E433" s="20" t="s">
        <v>5253</v>
      </c>
      <c r="F433" s="10" t="s">
        <v>5142</v>
      </c>
      <c r="G433" s="10" t="s">
        <v>5295</v>
      </c>
      <c r="H433" s="20" t="s">
        <v>5314</v>
      </c>
      <c r="I433" s="20" t="s">
        <v>2438</v>
      </c>
      <c r="J433" s="20" t="s">
        <v>2944</v>
      </c>
      <c r="K433" s="20" t="s">
        <v>5448</v>
      </c>
      <c r="L433" s="20" t="s">
        <v>5485</v>
      </c>
      <c r="M433" s="21">
        <v>200</v>
      </c>
      <c r="N433" s="22">
        <v>6</v>
      </c>
      <c r="O433" s="23">
        <v>1</v>
      </c>
      <c r="P433" s="24">
        <v>2844.7</v>
      </c>
      <c r="Q433" s="25">
        <f t="shared" si="36"/>
        <v>14.2235</v>
      </c>
      <c r="R433" s="12">
        <v>0</v>
      </c>
      <c r="S433" s="12">
        <v>0</v>
      </c>
      <c r="U433" s="18" t="str">
        <f t="shared" si="33"/>
        <v>一勝</v>
      </c>
      <c r="X433" s="12" t="str">
        <f>IF(OR(C433="櫃間牧場",C433="特捜フジ"),"hit",IF(OR(C433="土井牧場",C433="土井ムギムギ牧場",C433="むぎむぎ",C433="むぎ"),"doi",IF(OR(C433="阪神",C433="タイガースファーム"),"han",IF(OR(C433="健康牧場",C433="ＯＫ牧場"),"oke",VLOOKUP(C433,[1]Owner!$A:$B,2,FALSE)))))</f>
        <v>mid</v>
      </c>
    </row>
    <row r="434" spans="1:24" ht="11.15" customHeight="1" x14ac:dyDescent="0.65">
      <c r="A434" s="19" t="str">
        <f t="shared" si="32"/>
        <v>0304土井01</v>
      </c>
      <c r="B434" s="10" t="s">
        <v>1713</v>
      </c>
      <c r="C434" s="20" t="s">
        <v>1601</v>
      </c>
      <c r="D434" s="31">
        <v>1</v>
      </c>
      <c r="E434" s="20" t="s">
        <v>1829</v>
      </c>
      <c r="F434" s="10" t="s">
        <v>14</v>
      </c>
      <c r="G434" s="10" t="s">
        <v>15</v>
      </c>
      <c r="H434" s="20" t="s">
        <v>669</v>
      </c>
      <c r="I434" s="20" t="s">
        <v>1742</v>
      </c>
      <c r="J434" s="20" t="s">
        <v>1536</v>
      </c>
      <c r="M434" s="21">
        <v>0</v>
      </c>
      <c r="N434" s="22">
        <v>6</v>
      </c>
      <c r="O434" s="23">
        <v>2</v>
      </c>
      <c r="P434" s="24">
        <v>2820</v>
      </c>
      <c r="Q434" s="25">
        <f t="shared" si="36"/>
        <v>282</v>
      </c>
      <c r="R434" s="12">
        <v>0</v>
      </c>
      <c r="S434" s="12">
        <v>0</v>
      </c>
      <c r="U434" s="18" t="str">
        <f t="shared" si="33"/>
        <v>二勝</v>
      </c>
      <c r="X434" s="12" t="str">
        <f>IF(OR(C434="櫃間牧場",C434="特捜フジ"),"hit",IF(OR(C434="土井牧場",C434="土井ムギムギ牧場",C434="むぎむぎ",C434="むぎ"),"doi",IF(OR(C434="阪神",C434="タイガースファーム"),"han",IF(OR(C434="健康牧場",C434="ＯＫ牧場"),"oke",VLOOKUP(C434,[1]Owner!$A:$B,2,FALSE)))))</f>
        <v>doi</v>
      </c>
    </row>
    <row r="435" spans="1:24" ht="11.15" customHeight="1" x14ac:dyDescent="0.65">
      <c r="A435" s="19" t="str">
        <f t="shared" si="32"/>
        <v>9900大類08</v>
      </c>
      <c r="B435" s="10" t="s">
        <v>683</v>
      </c>
      <c r="C435" s="20" t="s">
        <v>91</v>
      </c>
      <c r="D435" s="31">
        <v>8</v>
      </c>
      <c r="E435" s="20" t="s">
        <v>735</v>
      </c>
      <c r="F435" s="10" t="s">
        <v>14</v>
      </c>
      <c r="G435" s="10" t="s">
        <v>15</v>
      </c>
      <c r="H435" s="20" t="s">
        <v>736</v>
      </c>
      <c r="I435" s="20" t="s">
        <v>737</v>
      </c>
      <c r="J435" s="20" t="s">
        <v>738</v>
      </c>
      <c r="K435" s="20" t="s">
        <v>4387</v>
      </c>
      <c r="L435" s="20" t="s">
        <v>4388</v>
      </c>
      <c r="N435" s="22">
        <v>14</v>
      </c>
      <c r="O435" s="23">
        <v>2</v>
      </c>
      <c r="P435" s="24">
        <v>2820</v>
      </c>
      <c r="Q435" s="25" t="str">
        <f t="shared" si="36"/>
        <v/>
      </c>
      <c r="R435" s="12">
        <v>0</v>
      </c>
      <c r="S435" s="12">
        <v>0</v>
      </c>
      <c r="U435" s="18" t="str">
        <f t="shared" si="33"/>
        <v>二勝</v>
      </c>
      <c r="X435" s="12" t="str">
        <f>IF(OR(C435="櫃間牧場",C435="特捜フジ"),"hit",IF(OR(C435="土井牧場",C435="土井ムギムギ牧場",C435="むぎむぎ",C435="むぎ"),"doi",IF(OR(C435="阪神",C435="タイガースファーム"),"han",IF(OR(C435="健康牧場",C435="ＯＫ牧場"),"oke",VLOOKUP(C435,[1]Owner!$A:$B,2,FALSE)))))</f>
        <v>oru</v>
      </c>
    </row>
    <row r="436" spans="1:24" ht="11.15" customHeight="1" x14ac:dyDescent="0.65">
      <c r="A436" s="19" t="str">
        <f t="shared" si="32"/>
        <v>1819阪神10</v>
      </c>
      <c r="B436" s="10" t="s">
        <v>7067</v>
      </c>
      <c r="C436" s="20" t="s">
        <v>4756</v>
      </c>
      <c r="D436" s="11">
        <v>10</v>
      </c>
      <c r="E436" s="20" t="s">
        <v>7077</v>
      </c>
      <c r="F436" s="10" t="s">
        <v>4407</v>
      </c>
      <c r="G436" s="10" t="s">
        <v>5335</v>
      </c>
      <c r="H436" s="20" t="s">
        <v>7226</v>
      </c>
      <c r="I436" s="20" t="s">
        <v>1911</v>
      </c>
      <c r="J436" s="20" t="s">
        <v>7265</v>
      </c>
      <c r="K436" s="20" t="s">
        <v>7266</v>
      </c>
      <c r="L436" s="20" t="s">
        <v>1913</v>
      </c>
      <c r="M436" s="21">
        <v>90</v>
      </c>
      <c r="N436" s="22">
        <v>7</v>
      </c>
      <c r="O436" s="23">
        <v>2</v>
      </c>
      <c r="P436" s="24">
        <v>2816.8</v>
      </c>
      <c r="Q436" s="25">
        <f t="shared" si="36"/>
        <v>31.297777777777778</v>
      </c>
      <c r="R436" s="12">
        <v>0</v>
      </c>
      <c r="S436" s="12">
        <v>0</v>
      </c>
      <c r="T436" s="12">
        <v>0</v>
      </c>
      <c r="U436" s="18" t="str">
        <f t="shared" si="33"/>
        <v>二勝</v>
      </c>
      <c r="V436" s="12" t="s">
        <v>7396</v>
      </c>
      <c r="W436" s="12" t="s">
        <v>7518</v>
      </c>
      <c r="X436" s="12" t="str">
        <f>IF(OR(C436="櫃間牧場",C436="特捜フジ"),"hit",IF(OR(C436="土井牧場",C436="土井ムギムギ牧場",C436="むぎむぎ",C436="むぎ"),"doi",IF(OR(C436="阪神",C436="タイガースファーム"),"han",IF(OR(C436="健康牧場",C436="ＯＫ牧場"),"oke",VLOOKUP(C436,[1]Owner!$A:$B,2,FALSE)))))</f>
        <v>han</v>
      </c>
    </row>
    <row r="437" spans="1:24" ht="11.15" customHeight="1" x14ac:dyDescent="0.65">
      <c r="A437" s="19" t="str">
        <f t="shared" si="32"/>
        <v>0708大類06</v>
      </c>
      <c r="B437" s="10" t="s">
        <v>2844</v>
      </c>
      <c r="C437" s="20" t="s">
        <v>91</v>
      </c>
      <c r="D437" s="11">
        <v>6</v>
      </c>
      <c r="E437" s="20" t="s">
        <v>2877</v>
      </c>
      <c r="F437" s="10" t="s">
        <v>2279</v>
      </c>
      <c r="G437" s="10" t="s">
        <v>510</v>
      </c>
      <c r="H437" s="20" t="s">
        <v>836</v>
      </c>
      <c r="I437" s="20" t="s">
        <v>2592</v>
      </c>
      <c r="J437" s="20" t="s">
        <v>2878</v>
      </c>
      <c r="K437" s="20" t="s">
        <v>1836</v>
      </c>
      <c r="L437" s="20" t="s">
        <v>2439</v>
      </c>
      <c r="M437" s="21">
        <v>10</v>
      </c>
      <c r="N437" s="22">
        <v>12</v>
      </c>
      <c r="O437" s="23">
        <v>2</v>
      </c>
      <c r="P437" s="24">
        <v>2815</v>
      </c>
      <c r="Q437" s="25">
        <f t="shared" si="36"/>
        <v>281.5</v>
      </c>
      <c r="R437" s="12">
        <v>0</v>
      </c>
      <c r="S437" s="12">
        <v>0</v>
      </c>
      <c r="U437" s="18" t="str">
        <f t="shared" si="33"/>
        <v>二勝</v>
      </c>
      <c r="X437" s="12" t="str">
        <f>IF(OR(C437="櫃間牧場",C437="特捜フジ"),"hit",IF(OR(C437="土井牧場",C437="土井ムギムギ牧場",C437="むぎむぎ",C437="むぎ"),"doi",IF(OR(C437="阪神",C437="タイガースファーム"),"han",IF(OR(C437="健康牧場",C437="ＯＫ牧場"),"oke",VLOOKUP(C437,[1]Owner!$A:$B,2,FALSE)))))</f>
        <v>oru</v>
      </c>
    </row>
    <row r="438" spans="1:24" ht="11.15" customHeight="1" x14ac:dyDescent="0.65">
      <c r="A438" s="19" t="str">
        <f t="shared" si="32"/>
        <v>2223心平02</v>
      </c>
      <c r="B438" s="10" t="s">
        <v>9192</v>
      </c>
      <c r="C438" s="20" t="s">
        <v>4736</v>
      </c>
      <c r="D438" s="11">
        <v>2</v>
      </c>
      <c r="E438" s="20" t="s">
        <v>9249</v>
      </c>
      <c r="F438" s="10" t="s">
        <v>4407</v>
      </c>
      <c r="G438" s="10" t="s">
        <v>4408</v>
      </c>
      <c r="H438" s="20" t="s">
        <v>9342</v>
      </c>
      <c r="I438" s="20" t="s">
        <v>6718</v>
      </c>
      <c r="J438" s="20" t="s">
        <v>9408</v>
      </c>
      <c r="K438" s="20" t="s">
        <v>9452</v>
      </c>
      <c r="L438" s="20" t="s">
        <v>4416</v>
      </c>
      <c r="M438" s="32">
        <v>10</v>
      </c>
      <c r="N438" s="22">
        <v>5</v>
      </c>
      <c r="O438" s="23">
        <v>2</v>
      </c>
      <c r="P438" s="24">
        <v>2812.6</v>
      </c>
      <c r="Q438" s="25">
        <v>490.16999999999996</v>
      </c>
      <c r="U438" s="18" t="str">
        <f t="shared" si="33"/>
        <v>二勝</v>
      </c>
      <c r="V438" s="12" t="s">
        <v>9668</v>
      </c>
      <c r="W438" s="12" t="s">
        <v>9541</v>
      </c>
      <c r="X438" s="12" t="str">
        <f>IF(OR(C438="櫃間牧場",C438="特捜フジ"),"hit",IF(OR(C438="土井牧場",C438="土井ムギムギ牧場",C438="むぎむぎ",C438="むぎ"),"doi",IF(OR(C438="阪神",C438="タイガースファーム"),"han",IF(OR(C438="健康牧場",C438="ＯＫ牧場"),"oke",VLOOKUP(C438,[1]Owner!$A:$B,2,FALSE)))))</f>
        <v>hsi</v>
      </c>
    </row>
    <row r="439" spans="1:24" ht="11.15" customHeight="1" x14ac:dyDescent="0.65">
      <c r="A439" s="19" t="str">
        <f t="shared" si="32"/>
        <v>2223高橋06</v>
      </c>
      <c r="B439" s="10" t="s">
        <v>9192</v>
      </c>
      <c r="C439" s="20" t="s">
        <v>9258</v>
      </c>
      <c r="D439" s="11">
        <v>6</v>
      </c>
      <c r="E439" s="20" t="s">
        <v>9264</v>
      </c>
      <c r="F439" s="10" t="s">
        <v>4407</v>
      </c>
      <c r="G439" s="10" t="s">
        <v>4408</v>
      </c>
      <c r="H439" s="20" t="s">
        <v>7234</v>
      </c>
      <c r="I439" s="20" t="s">
        <v>8317</v>
      </c>
      <c r="J439" s="20" t="s">
        <v>9413</v>
      </c>
      <c r="K439" s="20" t="s">
        <v>5446</v>
      </c>
      <c r="L439" s="20" t="s">
        <v>1913</v>
      </c>
      <c r="M439" s="32">
        <v>5</v>
      </c>
      <c r="N439" s="22">
        <v>6</v>
      </c>
      <c r="O439" s="23">
        <v>2</v>
      </c>
      <c r="P439" s="24">
        <v>2805.3</v>
      </c>
      <c r="Q439" s="25">
        <v>696.98428571428576</v>
      </c>
      <c r="U439" s="18" t="str">
        <f t="shared" si="33"/>
        <v>二勝</v>
      </c>
      <c r="V439" s="12" t="s">
        <v>9682</v>
      </c>
      <c r="W439" s="12" t="s">
        <v>9554</v>
      </c>
      <c r="X439" s="12" t="str">
        <f>IF(OR(C439="櫃間牧場",C439="特捜フジ"),"hit",IF(OR(C439="土井牧場",C439="土井ムギムギ牧場",C439="むぎむぎ",C439="むぎ"),"doi",IF(OR(C439="阪神",C439="タイガースファーム"),"han",IF(OR(C439="健康牧場",C439="ＯＫ牧場"),"oke",VLOOKUP(C439,[1]Owner!$A:$B,2,FALSE)))))</f>
        <v>tkh</v>
      </c>
    </row>
    <row r="440" spans="1:24" ht="11.15" customHeight="1" x14ac:dyDescent="0.65">
      <c r="A440" s="19" t="str">
        <f t="shared" si="32"/>
        <v>1516福石05</v>
      </c>
      <c r="B440" s="10" t="s">
        <v>5510</v>
      </c>
      <c r="C440" s="20" t="s">
        <v>4167</v>
      </c>
      <c r="D440" s="11">
        <v>5</v>
      </c>
      <c r="E440" s="20" t="s">
        <v>5589</v>
      </c>
      <c r="F440" s="10" t="s">
        <v>3905</v>
      </c>
      <c r="G440" s="10" t="s">
        <v>3906</v>
      </c>
      <c r="H440" s="20" t="s">
        <v>3995</v>
      </c>
      <c r="I440" s="20" t="s">
        <v>3165</v>
      </c>
      <c r="J440" s="20" t="s">
        <v>2415</v>
      </c>
      <c r="K440" s="20" t="s">
        <v>5801</v>
      </c>
      <c r="L440" s="20" t="s">
        <v>3922</v>
      </c>
      <c r="M440" s="21">
        <v>90</v>
      </c>
      <c r="N440" s="22">
        <v>6</v>
      </c>
      <c r="O440" s="23">
        <v>2</v>
      </c>
      <c r="P440" s="24">
        <v>2802.5</v>
      </c>
      <c r="Q440" s="25">
        <f>IF(M440="","",IF(M440&lt;=0,P440/10,P440/M440))</f>
        <v>31.138888888888889</v>
      </c>
      <c r="R440" s="12">
        <v>0</v>
      </c>
      <c r="S440" s="12">
        <v>0</v>
      </c>
      <c r="U440" s="18" t="str">
        <f t="shared" si="33"/>
        <v>二勝</v>
      </c>
      <c r="X440" s="12" t="str">
        <f>IF(OR(C440="櫃間牧場",C440="特捜フジ"),"hit",IF(OR(C440="土井牧場",C440="土井ムギムギ牧場",C440="むぎむぎ",C440="むぎ"),"doi",IF(OR(C440="阪神",C440="タイガースファーム"),"han",IF(OR(C440="健康牧場",C440="ＯＫ牧場"),"oke",VLOOKUP(C440,[1]Owner!$A:$B,2,FALSE)))))</f>
        <v>fuk</v>
      </c>
    </row>
    <row r="441" spans="1:24" ht="11.15" customHeight="1" x14ac:dyDescent="0.65">
      <c r="A441" s="19" t="str">
        <f t="shared" si="32"/>
        <v>0506本木02</v>
      </c>
      <c r="B441" s="10" t="s">
        <v>2274</v>
      </c>
      <c r="C441" s="20" t="s">
        <v>1161</v>
      </c>
      <c r="D441" s="11">
        <v>2</v>
      </c>
      <c r="E441" s="20" t="s">
        <v>2556</v>
      </c>
      <c r="F441" s="10" t="s">
        <v>14</v>
      </c>
      <c r="G441" s="10" t="s">
        <v>520</v>
      </c>
      <c r="H441" s="20" t="s">
        <v>2401</v>
      </c>
      <c r="I441" s="20" t="s">
        <v>38</v>
      </c>
      <c r="J441" s="20" t="s">
        <v>2557</v>
      </c>
      <c r="K441" s="20" t="s">
        <v>1967</v>
      </c>
      <c r="L441" s="20" t="s">
        <v>2558</v>
      </c>
      <c r="M441" s="21">
        <v>110</v>
      </c>
      <c r="N441" s="22">
        <v>6</v>
      </c>
      <c r="O441" s="23">
        <v>1</v>
      </c>
      <c r="P441" s="24">
        <v>2800</v>
      </c>
      <c r="Q441" s="25">
        <f>IF(M441="","",IF(M441&lt;=0,P441/10,P441/M441))</f>
        <v>25.454545454545453</v>
      </c>
      <c r="R441" s="12">
        <v>0</v>
      </c>
      <c r="S441" s="12">
        <v>0</v>
      </c>
      <c r="U441" s="18" t="str">
        <f t="shared" si="33"/>
        <v>一勝</v>
      </c>
      <c r="X441" s="12" t="str">
        <f>IF(OR(C441="櫃間牧場",C441="特捜フジ"),"hit",IF(OR(C441="土井牧場",C441="土井ムギムギ牧場",C441="むぎむぎ",C441="むぎ"),"doi",IF(OR(C441="阪神",C441="タイガースファーム"),"han",IF(OR(C441="健康牧場",C441="ＯＫ牧場"),"oke",VLOOKUP(C441,[1]Owner!$A:$B,2,FALSE)))))</f>
        <v>mot</v>
      </c>
    </row>
    <row r="442" spans="1:24" ht="11.15" customHeight="1" x14ac:dyDescent="0.65">
      <c r="A442" s="19" t="str">
        <f t="shared" si="32"/>
        <v>0102福石08</v>
      </c>
      <c r="B442" s="10" t="s">
        <v>1206</v>
      </c>
      <c r="C442" s="20" t="s">
        <v>913</v>
      </c>
      <c r="D442" s="31">
        <v>8</v>
      </c>
      <c r="E442" s="20" t="s">
        <v>1454</v>
      </c>
      <c r="F442" s="10" t="s">
        <v>14</v>
      </c>
      <c r="G442" s="10" t="s">
        <v>33</v>
      </c>
      <c r="H442" s="20" t="s">
        <v>1455</v>
      </c>
      <c r="I442" s="20" t="s">
        <v>1064</v>
      </c>
      <c r="J442" s="20" t="s">
        <v>106</v>
      </c>
      <c r="N442" s="22">
        <v>7</v>
      </c>
      <c r="O442" s="23">
        <v>2</v>
      </c>
      <c r="P442" s="24">
        <v>2800</v>
      </c>
      <c r="Q442" s="25" t="str">
        <f>IF(M442="","",IF(M442&lt;=0,P442/10,P442/M442))</f>
        <v/>
      </c>
      <c r="R442" s="12">
        <v>0</v>
      </c>
      <c r="S442" s="12">
        <v>0</v>
      </c>
      <c r="U442" s="18" t="str">
        <f t="shared" si="33"/>
        <v>二勝</v>
      </c>
      <c r="X442" s="12" t="str">
        <f>IF(OR(C442="櫃間牧場",C442="特捜フジ"),"hit",IF(OR(C442="土井牧場",C442="土井ムギムギ牧場",C442="むぎむぎ",C442="むぎ"),"doi",IF(OR(C442="阪神",C442="タイガースファーム"),"han",IF(OR(C442="健康牧場",C442="ＯＫ牧場"),"oke",VLOOKUP(C442,[1]Owner!$A:$B,2,FALSE)))))</f>
        <v>fuk</v>
      </c>
    </row>
    <row r="443" spans="1:24" ht="11.15" customHeight="1" x14ac:dyDescent="0.65">
      <c r="A443" s="19" t="str">
        <f t="shared" si="32"/>
        <v>0506福石06</v>
      </c>
      <c r="B443" s="10" t="s">
        <v>2274</v>
      </c>
      <c r="C443" s="20" t="s">
        <v>913</v>
      </c>
      <c r="D443" s="11">
        <v>6</v>
      </c>
      <c r="E443" s="20" t="s">
        <v>2543</v>
      </c>
      <c r="F443" s="10" t="s">
        <v>14</v>
      </c>
      <c r="G443" s="10" t="s">
        <v>510</v>
      </c>
      <c r="H443" s="20" t="s">
        <v>1291</v>
      </c>
      <c r="I443" s="20" t="s">
        <v>38</v>
      </c>
      <c r="J443" s="20" t="s">
        <v>2544</v>
      </c>
      <c r="K443" s="20" t="s">
        <v>1287</v>
      </c>
      <c r="L443" s="20" t="s">
        <v>1913</v>
      </c>
      <c r="M443" s="21">
        <v>100</v>
      </c>
      <c r="N443" s="22">
        <v>7</v>
      </c>
      <c r="O443" s="23">
        <v>2</v>
      </c>
      <c r="P443" s="24">
        <v>2800</v>
      </c>
      <c r="Q443" s="25">
        <f>IF(M443="","",IF(M443&lt;=0,P443/10,P443/M443))</f>
        <v>28</v>
      </c>
      <c r="R443" s="12">
        <v>0</v>
      </c>
      <c r="S443" s="12">
        <v>0</v>
      </c>
      <c r="U443" s="18" t="str">
        <f t="shared" si="33"/>
        <v>二勝</v>
      </c>
      <c r="X443" s="12" t="str">
        <f>IF(OR(C443="櫃間牧場",C443="特捜フジ"),"hit",IF(OR(C443="土井牧場",C443="土井ムギムギ牧場",C443="むぎむぎ",C443="むぎ"),"doi",IF(OR(C443="阪神",C443="タイガースファーム"),"han",IF(OR(C443="健康牧場",C443="ＯＫ牧場"),"oke",VLOOKUP(C443,[1]Owner!$A:$B,2,FALSE)))))</f>
        <v>fuk</v>
      </c>
    </row>
    <row r="444" spans="1:24" ht="11.15" customHeight="1" x14ac:dyDescent="0.65">
      <c r="A444" s="19" t="str">
        <f t="shared" si="32"/>
        <v>2223福石03</v>
      </c>
      <c r="B444" s="10" t="s">
        <v>9192</v>
      </c>
      <c r="C444" s="20" t="s">
        <v>4741</v>
      </c>
      <c r="D444" s="11">
        <v>3</v>
      </c>
      <c r="E444" s="20" t="s">
        <v>9323</v>
      </c>
      <c r="F444" s="10" t="s">
        <v>4407</v>
      </c>
      <c r="G444" s="10" t="s">
        <v>4421</v>
      </c>
      <c r="H444" s="20" t="s">
        <v>9347</v>
      </c>
      <c r="I444" s="20" t="s">
        <v>4657</v>
      </c>
      <c r="J444" s="20" t="s">
        <v>5276</v>
      </c>
      <c r="K444" s="20" t="s">
        <v>5446</v>
      </c>
      <c r="L444" s="20" t="s">
        <v>4853</v>
      </c>
      <c r="M444" s="32">
        <v>4</v>
      </c>
      <c r="N444" s="22">
        <v>5</v>
      </c>
      <c r="O444" s="23">
        <v>2</v>
      </c>
      <c r="P444" s="24">
        <v>2787</v>
      </c>
      <c r="Q444" s="25">
        <v>869.48214285714289</v>
      </c>
      <c r="U444" s="18" t="str">
        <f t="shared" si="33"/>
        <v>二勝</v>
      </c>
      <c r="V444" s="12" t="s">
        <v>9730</v>
      </c>
      <c r="W444" s="12" t="s">
        <v>9611</v>
      </c>
      <c r="X444" s="12" t="str">
        <f>IF(OR(C444="櫃間牧場",C444="特捜フジ"),"hit",IF(OR(C444="土井牧場",C444="土井ムギムギ牧場",C444="むぎむぎ",C444="むぎ"),"doi",IF(OR(C444="阪神",C444="タイガースファーム"),"han",IF(OR(C444="健康牧場",C444="ＯＫ牧場"),"oke",VLOOKUP(C444,[1]Owner!$A:$B,2,FALSE)))))</f>
        <v>fuk</v>
      </c>
    </row>
    <row r="445" spans="1:24" ht="11.15" customHeight="1" x14ac:dyDescent="0.65">
      <c r="A445" s="19" t="str">
        <f t="shared" si="32"/>
        <v>1617若井03</v>
      </c>
      <c r="B445" s="10" t="s">
        <v>5840</v>
      </c>
      <c r="C445" s="20" t="s">
        <v>4763</v>
      </c>
      <c r="D445" s="11">
        <v>3</v>
      </c>
      <c r="E445" s="20" t="s">
        <v>5988</v>
      </c>
      <c r="F445" s="10" t="s">
        <v>5848</v>
      </c>
      <c r="G445" s="10" t="s">
        <v>5996</v>
      </c>
      <c r="H445" s="20" t="s">
        <v>6006</v>
      </c>
      <c r="I445" s="20" t="s">
        <v>2720</v>
      </c>
      <c r="J445" s="20" t="s">
        <v>4945</v>
      </c>
      <c r="K445" s="20" t="s">
        <v>6189</v>
      </c>
      <c r="L445" s="20" t="s">
        <v>1913</v>
      </c>
      <c r="M445" s="21">
        <v>80</v>
      </c>
      <c r="N445" s="22">
        <v>6</v>
      </c>
      <c r="O445" s="23">
        <v>1</v>
      </c>
      <c r="P445" s="24">
        <v>2786.2</v>
      </c>
      <c r="Q445" s="25">
        <f>IF(M445="","",IF(M445&lt;=0,P445/10,P445/M445))</f>
        <v>34.827500000000001</v>
      </c>
      <c r="R445" s="12">
        <v>0</v>
      </c>
      <c r="S445" s="12">
        <v>0</v>
      </c>
      <c r="U445" s="18" t="str">
        <f t="shared" si="33"/>
        <v>一勝</v>
      </c>
      <c r="X445" s="12" t="str">
        <f>IF(OR(C445="櫃間牧場",C445="特捜フジ"),"hit",IF(OR(C445="土井牧場",C445="土井ムギムギ牧場",C445="むぎむぎ",C445="むぎ"),"doi",IF(OR(C445="阪神",C445="タイガースファーム"),"han",IF(OR(C445="健康牧場",C445="ＯＫ牧場"),"oke",VLOOKUP(C445,[1]Owner!$A:$B,2,FALSE)))))</f>
        <v>wak</v>
      </c>
    </row>
    <row r="446" spans="1:24" ht="11.15" customHeight="1" x14ac:dyDescent="0.65">
      <c r="A446" s="19" t="str">
        <f t="shared" si="32"/>
        <v>9899戸田07</v>
      </c>
      <c r="B446" s="10" t="s">
        <v>377</v>
      </c>
      <c r="C446" s="20" t="s">
        <v>320</v>
      </c>
      <c r="D446" s="31">
        <v>7</v>
      </c>
      <c r="E446" s="20" t="s">
        <v>616</v>
      </c>
      <c r="F446" s="10" t="s">
        <v>14</v>
      </c>
      <c r="G446" s="10" t="s">
        <v>520</v>
      </c>
      <c r="H446" s="20" t="s">
        <v>603</v>
      </c>
      <c r="I446" s="20" t="s">
        <v>38</v>
      </c>
      <c r="J446" s="20" t="s">
        <v>617</v>
      </c>
      <c r="K446" s="20" t="s">
        <v>4393</v>
      </c>
      <c r="L446" s="20" t="s">
        <v>4394</v>
      </c>
      <c r="N446" s="22">
        <v>16</v>
      </c>
      <c r="O446" s="23">
        <v>2</v>
      </c>
      <c r="P446" s="24">
        <v>2784</v>
      </c>
      <c r="Q446" s="25" t="str">
        <f>IF(M446="","",IF(M446&lt;=0,P446/10,P446/M446))</f>
        <v/>
      </c>
      <c r="R446" s="12">
        <v>0</v>
      </c>
      <c r="S446" s="12">
        <v>0</v>
      </c>
      <c r="U446" s="18" t="str">
        <f t="shared" si="33"/>
        <v>二勝</v>
      </c>
      <c r="X446" s="12" t="str">
        <f>IF(OR(C446="櫃間牧場",C446="特捜フジ"),"hit",IF(OR(C446="土井牧場",C446="土井ムギムギ牧場",C446="むぎむぎ",C446="むぎ"),"doi",IF(OR(C446="阪神",C446="タイガースファーム"),"han",IF(OR(C446="健康牧場",C446="ＯＫ牧場"),"oke",VLOOKUP(C446,[1]Owner!$A:$B,2,FALSE)))))</f>
        <v>tod</v>
      </c>
    </row>
    <row r="447" spans="1:24" ht="11.15" customHeight="1" x14ac:dyDescent="0.65">
      <c r="A447" s="19" t="str">
        <f t="shared" si="32"/>
        <v>2122永之08</v>
      </c>
      <c r="B447" s="10" t="s">
        <v>8826</v>
      </c>
      <c r="C447" s="20" t="s">
        <v>8312</v>
      </c>
      <c r="D447" s="11">
        <v>8</v>
      </c>
      <c r="E447" s="20" t="s">
        <v>8793</v>
      </c>
      <c r="F447" s="10" t="s">
        <v>4478</v>
      </c>
      <c r="G447" s="10" t="s">
        <v>4408</v>
      </c>
      <c r="H447" s="20" t="s">
        <v>5336</v>
      </c>
      <c r="I447" s="20" t="s">
        <v>6718</v>
      </c>
      <c r="J447" s="20" t="s">
        <v>8936</v>
      </c>
      <c r="K447" s="20" t="s">
        <v>2378</v>
      </c>
      <c r="L447" s="20" t="s">
        <v>8937</v>
      </c>
      <c r="M447" s="32">
        <v>4</v>
      </c>
      <c r="N447" s="22">
        <v>6</v>
      </c>
      <c r="O447" s="23">
        <v>2</v>
      </c>
      <c r="P447" s="24">
        <v>2783.8</v>
      </c>
      <c r="Q447" s="25">
        <v>34.620769230769227</v>
      </c>
      <c r="U447" s="18" t="str">
        <f t="shared" si="33"/>
        <v>二勝</v>
      </c>
      <c r="V447" s="12" t="s">
        <v>8981</v>
      </c>
      <c r="W447" s="12" t="s">
        <v>9154</v>
      </c>
      <c r="X447" s="12" t="str">
        <f>IF(OR(C447="櫃間牧場",C447="特捜フジ"),"hit",IF(OR(C447="土井牧場",C447="土井ムギムギ牧場",C447="むぎむぎ",C447="むぎ"),"doi",IF(OR(C447="阪神",C447="タイガースファーム"),"han",IF(OR(C447="健康牧場",C447="ＯＫ牧場"),"oke",VLOOKUP(C447,[1]Owner!$A:$B,2,FALSE)))))</f>
        <v>yhi</v>
      </c>
    </row>
    <row r="448" spans="1:24" ht="11.15" customHeight="1" x14ac:dyDescent="0.65">
      <c r="A448" s="19" t="str">
        <f t="shared" si="32"/>
        <v>0607羽田06</v>
      </c>
      <c r="B448" s="10" t="s">
        <v>2579</v>
      </c>
      <c r="C448" s="20" t="s">
        <v>2580</v>
      </c>
      <c r="D448" s="11">
        <v>6</v>
      </c>
      <c r="E448" s="20" t="s">
        <v>2596</v>
      </c>
      <c r="F448" s="10" t="s">
        <v>14</v>
      </c>
      <c r="G448" s="10" t="s">
        <v>520</v>
      </c>
      <c r="H448" s="21" t="s">
        <v>2416</v>
      </c>
      <c r="I448" s="20" t="s">
        <v>2312</v>
      </c>
      <c r="J448" s="20" t="s">
        <v>2597</v>
      </c>
      <c r="K448" s="20" t="s">
        <v>2598</v>
      </c>
      <c r="L448" s="20" t="s">
        <v>515</v>
      </c>
      <c r="M448" s="21">
        <v>20</v>
      </c>
      <c r="N448" s="22">
        <v>3</v>
      </c>
      <c r="O448" s="23">
        <v>2</v>
      </c>
      <c r="P448" s="24">
        <v>2780</v>
      </c>
      <c r="Q448" s="25">
        <f t="shared" ref="Q448:Q453" si="37">IF(M448="","",IF(M448&lt;=0,P448/10,P448/M448))</f>
        <v>139</v>
      </c>
      <c r="R448" s="12">
        <v>0</v>
      </c>
      <c r="S448" s="12">
        <v>0</v>
      </c>
      <c r="U448" s="18" t="str">
        <f t="shared" si="33"/>
        <v>二勝</v>
      </c>
      <c r="X448" s="12" t="str">
        <f>IF(OR(C448="櫃間牧場",C448="特捜フジ"),"hit",IF(OR(C448="土井牧場",C448="土井ムギムギ牧場",C448="むぎむぎ",C448="むぎ"),"doi",IF(OR(C448="阪神",C448="タイガースファーム"),"han",IF(OR(C448="健康牧場",C448="ＯＫ牧場"),"oke",VLOOKUP(C448,[1]Owner!$A:$B,2,FALSE)))))</f>
        <v>had</v>
      </c>
    </row>
    <row r="449" spans="1:24" ht="11.15" customHeight="1" x14ac:dyDescent="0.65">
      <c r="A449" s="19" t="str">
        <f t="shared" si="32"/>
        <v>2324高橋04</v>
      </c>
      <c r="B449" s="10" t="s">
        <v>9878</v>
      </c>
      <c r="C449" s="20" t="s">
        <v>9258</v>
      </c>
      <c r="D449" s="11">
        <v>4</v>
      </c>
      <c r="E449" s="20" t="s">
        <v>9811</v>
      </c>
      <c r="F449" s="10" t="s">
        <v>4413</v>
      </c>
      <c r="G449" s="10" t="s">
        <v>4421</v>
      </c>
      <c r="H449" s="20" t="s">
        <v>7236</v>
      </c>
      <c r="I449" s="20" t="s">
        <v>4657</v>
      </c>
      <c r="J449" s="20" t="s">
        <v>9946</v>
      </c>
      <c r="K449" s="20" t="s">
        <v>5446</v>
      </c>
      <c r="L449" s="20" t="s">
        <v>1913</v>
      </c>
      <c r="M449" s="37">
        <v>7</v>
      </c>
      <c r="N449" s="22">
        <v>4</v>
      </c>
      <c r="O449" s="23">
        <v>2</v>
      </c>
      <c r="P449" s="24">
        <v>2772</v>
      </c>
      <c r="Q449" s="25">
        <f t="shared" si="37"/>
        <v>396</v>
      </c>
      <c r="U449" s="18" t="str">
        <f t="shared" si="33"/>
        <v>二勝</v>
      </c>
      <c r="V449" s="12" t="s">
        <v>10161</v>
      </c>
      <c r="W449" s="36" t="s">
        <v>10232</v>
      </c>
      <c r="X449" s="12" t="str">
        <f>IF(OR(C449="櫃間牧場",C449="特捜フジ"),"hit",IF(OR(C449="土井牧場",C449="土井ムギムギ牧場",C449="むぎむぎ",C449="むぎ"),"doi",IF(OR(C449="阪神",C449="タイガースファーム"),"han",IF(OR(C449="健康牧場",C449="ＯＫ牧場"),"oke",VLOOKUP(C449,[1]Owner!$A:$B,2,FALSE)))))</f>
        <v>tkh</v>
      </c>
    </row>
    <row r="450" spans="1:24" ht="11.15" customHeight="1" x14ac:dyDescent="0.65">
      <c r="A450" s="19" t="str">
        <f t="shared" ref="A450:A513" si="38">MID(B450,3,2)&amp;MID(B450,8,2)&amp;MID(C450,1,2)&amp;TEXT(D450,"00")</f>
        <v>9798大類02</v>
      </c>
      <c r="B450" s="10" t="s">
        <v>11</v>
      </c>
      <c r="C450" s="20" t="s">
        <v>91</v>
      </c>
      <c r="D450" s="31">
        <v>2</v>
      </c>
      <c r="E450" s="20" t="s">
        <v>95</v>
      </c>
      <c r="F450" s="10" t="s">
        <v>14</v>
      </c>
      <c r="G450" s="10" t="s">
        <v>15</v>
      </c>
      <c r="H450" s="20" t="s">
        <v>96</v>
      </c>
      <c r="I450" s="20" t="s">
        <v>97</v>
      </c>
      <c r="J450" s="20" t="s">
        <v>98</v>
      </c>
      <c r="N450" s="22">
        <v>6</v>
      </c>
      <c r="O450" s="23">
        <v>2</v>
      </c>
      <c r="P450" s="24">
        <v>2770</v>
      </c>
      <c r="Q450" s="25" t="str">
        <f t="shared" si="37"/>
        <v/>
      </c>
      <c r="R450" s="12">
        <v>0</v>
      </c>
      <c r="S450" s="12">
        <v>0</v>
      </c>
      <c r="U450" s="18" t="str">
        <f t="shared" ref="U450:U513" si="39">IF(S450&gt;=1,"G1",IF(R450&gt;=1,"重賞",IF(O450&gt;=2,"二勝",IF(O450=1,"一勝",IF(AND(O450=0,N450&gt;=1),"未勝利","未出走")))))</f>
        <v>二勝</v>
      </c>
      <c r="X450" s="12" t="str">
        <f>IF(OR(C450="櫃間牧場",C450="特捜フジ"),"hit",IF(OR(C450="土井牧場",C450="土井ムギムギ牧場",C450="むぎむぎ",C450="むぎ"),"doi",IF(OR(C450="阪神",C450="タイガースファーム"),"han",IF(OR(C450="健康牧場",C450="ＯＫ牧場"),"oke",VLOOKUP(C450,[1]Owner!$A:$B,2,FALSE)))))</f>
        <v>oru</v>
      </c>
    </row>
    <row r="451" spans="1:24" ht="11.15" customHeight="1" x14ac:dyDescent="0.65">
      <c r="A451" s="19" t="str">
        <f t="shared" si="38"/>
        <v>1314阪神02</v>
      </c>
      <c r="B451" s="10" t="s">
        <v>5133</v>
      </c>
      <c r="C451" s="20" t="s">
        <v>4398</v>
      </c>
      <c r="D451" s="11">
        <v>2</v>
      </c>
      <c r="E451" s="20" t="s">
        <v>5055</v>
      </c>
      <c r="F451" s="10" t="s">
        <v>4766</v>
      </c>
      <c r="G451" s="10" t="s">
        <v>4767</v>
      </c>
      <c r="H451" s="20" t="s">
        <v>4792</v>
      </c>
      <c r="I451" s="20" t="s">
        <v>2231</v>
      </c>
      <c r="J451" s="20" t="s">
        <v>5056</v>
      </c>
      <c r="K451" s="20" t="s">
        <v>791</v>
      </c>
      <c r="L451" s="20" t="s">
        <v>1913</v>
      </c>
      <c r="M451" s="21">
        <v>120</v>
      </c>
      <c r="N451" s="22">
        <v>6</v>
      </c>
      <c r="O451" s="23">
        <v>2</v>
      </c>
      <c r="P451" s="24">
        <v>2755</v>
      </c>
      <c r="Q451" s="25">
        <f t="shared" si="37"/>
        <v>22.958333333333332</v>
      </c>
      <c r="R451" s="12">
        <v>0</v>
      </c>
      <c r="S451" s="12">
        <v>0</v>
      </c>
      <c r="U451" s="18" t="str">
        <f t="shared" si="39"/>
        <v>二勝</v>
      </c>
      <c r="X451" s="12" t="str">
        <f>IF(OR(C451="櫃間牧場",C451="特捜フジ"),"hit",IF(OR(C451="土井牧場",C451="土井ムギムギ牧場",C451="むぎむぎ",C451="むぎ"),"doi",IF(OR(C451="阪神",C451="タイガースファーム"),"han",IF(OR(C451="健康牧場",C451="ＯＫ牧場"),"oke",VLOOKUP(C451,[1]Owner!$A:$B,2,FALSE)))))</f>
        <v>han</v>
      </c>
    </row>
    <row r="452" spans="1:24" ht="11.15" customHeight="1" x14ac:dyDescent="0.65">
      <c r="A452" s="19" t="str">
        <f t="shared" si="38"/>
        <v>0405大類07</v>
      </c>
      <c r="B452" s="10" t="s">
        <v>1951</v>
      </c>
      <c r="C452" s="20" t="s">
        <v>91</v>
      </c>
      <c r="D452" s="31">
        <v>7</v>
      </c>
      <c r="E452" s="20" t="s">
        <v>2034</v>
      </c>
      <c r="F452" s="10" t="s">
        <v>14</v>
      </c>
      <c r="G452" s="10" t="s">
        <v>520</v>
      </c>
      <c r="H452" s="20" t="s">
        <v>2035</v>
      </c>
      <c r="I452" s="20" t="s">
        <v>26</v>
      </c>
      <c r="J452" s="20" t="s">
        <v>2036</v>
      </c>
      <c r="K452" s="20" t="s">
        <v>2037</v>
      </c>
      <c r="L452" s="20" t="s">
        <v>1774</v>
      </c>
      <c r="M452" s="21">
        <v>0</v>
      </c>
      <c r="N452" s="22">
        <v>11</v>
      </c>
      <c r="O452" s="23">
        <v>2</v>
      </c>
      <c r="P452" s="24">
        <v>2750</v>
      </c>
      <c r="Q452" s="25">
        <f t="shared" si="37"/>
        <v>275</v>
      </c>
      <c r="R452" s="12">
        <v>0</v>
      </c>
      <c r="S452" s="12">
        <v>0</v>
      </c>
      <c r="U452" s="18" t="str">
        <f t="shared" si="39"/>
        <v>二勝</v>
      </c>
      <c r="X452" s="12" t="str">
        <f>IF(OR(C452="櫃間牧場",C452="特捜フジ"),"hit",IF(OR(C452="土井牧場",C452="土井ムギムギ牧場",C452="むぎむぎ",C452="むぎ"),"doi",IF(OR(C452="阪神",C452="タイガースファーム"),"han",IF(OR(C452="健康牧場",C452="ＯＫ牧場"),"oke",VLOOKUP(C452,[1]Owner!$A:$B,2,FALSE)))))</f>
        <v>oru</v>
      </c>
    </row>
    <row r="453" spans="1:24" ht="11.15" customHeight="1" x14ac:dyDescent="0.65">
      <c r="A453" s="19" t="str">
        <f t="shared" si="38"/>
        <v>1213むぎ08</v>
      </c>
      <c r="B453" s="10" t="s">
        <v>4405</v>
      </c>
      <c r="C453" s="20" t="s">
        <v>4396</v>
      </c>
      <c r="D453" s="11">
        <v>8</v>
      </c>
      <c r="E453" s="20" t="s">
        <v>4466</v>
      </c>
      <c r="F453" s="10" t="s">
        <v>4413</v>
      </c>
      <c r="G453" s="10" t="s">
        <v>4408</v>
      </c>
      <c r="H453" s="20" t="s">
        <v>4467</v>
      </c>
      <c r="I453" s="20" t="s">
        <v>1995</v>
      </c>
      <c r="J453" s="20" t="s">
        <v>3833</v>
      </c>
      <c r="K453" s="20" t="s">
        <v>4468</v>
      </c>
      <c r="L453" s="20" t="s">
        <v>4469</v>
      </c>
      <c r="M453" s="21">
        <v>0</v>
      </c>
      <c r="N453" s="22">
        <v>7</v>
      </c>
      <c r="O453" s="23">
        <v>2</v>
      </c>
      <c r="P453" s="24">
        <v>2747.5</v>
      </c>
      <c r="Q453" s="25">
        <f t="shared" si="37"/>
        <v>274.75</v>
      </c>
      <c r="R453" s="12">
        <v>0</v>
      </c>
      <c r="S453" s="12">
        <v>0</v>
      </c>
      <c r="U453" s="18" t="str">
        <f t="shared" si="39"/>
        <v>二勝</v>
      </c>
      <c r="X453" s="12" t="str">
        <f>IF(OR(C453="櫃間牧場",C453="特捜フジ"),"hit",IF(OR(C453="土井牧場",C453="土井ムギムギ牧場",C453="むぎむぎ",C453="むぎ"),"doi",IF(OR(C453="阪神",C453="タイガースファーム"),"han",IF(OR(C453="健康牧場",C453="ＯＫ牧場"),"oke",VLOOKUP(C453,[1]Owner!$A:$B,2,FALSE)))))</f>
        <v>doi</v>
      </c>
    </row>
    <row r="454" spans="1:24" ht="11.15" customHeight="1" x14ac:dyDescent="0.65">
      <c r="A454" s="19" t="str">
        <f t="shared" si="38"/>
        <v>2223小金01</v>
      </c>
      <c r="B454" s="10" t="s">
        <v>9192</v>
      </c>
      <c r="C454" s="20" t="s">
        <v>9237</v>
      </c>
      <c r="D454" s="11">
        <v>1</v>
      </c>
      <c r="E454" s="20" t="s">
        <v>9238</v>
      </c>
      <c r="F454" s="10" t="s">
        <v>4407</v>
      </c>
      <c r="G454" s="10" t="s">
        <v>4408</v>
      </c>
      <c r="H454" s="20" t="s">
        <v>9351</v>
      </c>
      <c r="I454" s="20" t="s">
        <v>2231</v>
      </c>
      <c r="J454" s="20" t="s">
        <v>8938</v>
      </c>
      <c r="K454" s="20" t="s">
        <v>9456</v>
      </c>
      <c r="L454" s="20" t="s">
        <v>1913</v>
      </c>
      <c r="M454" s="32">
        <v>10</v>
      </c>
      <c r="N454" s="22">
        <v>3</v>
      </c>
      <c r="O454" s="23">
        <v>1</v>
      </c>
      <c r="P454" s="24">
        <v>2741</v>
      </c>
      <c r="Q454" s="25">
        <v>318.5214285714286</v>
      </c>
      <c r="U454" s="18" t="str">
        <f t="shared" si="39"/>
        <v>一勝</v>
      </c>
      <c r="W454" s="12" t="s">
        <v>9530</v>
      </c>
      <c r="X454" s="12" t="str">
        <f>IF(OR(C454="櫃間牧場",C454="特捜フジ"),"hit",IF(OR(C454="土井牧場",C454="土井ムギムギ牧場",C454="むぎむぎ",C454="むぎ"),"doi",IF(OR(C454="阪神",C454="タイガースファーム"),"han",IF(OR(C454="健康牧場",C454="ＯＫ牧場"),"oke",VLOOKUP(C454,[1]Owner!$A:$B,2,FALSE)))))</f>
        <v>kog</v>
      </c>
    </row>
    <row r="455" spans="1:24" ht="11.15" customHeight="1" x14ac:dyDescent="0.65">
      <c r="A455" s="19" t="str">
        <f t="shared" si="38"/>
        <v>1516みど01</v>
      </c>
      <c r="B455" s="10" t="s">
        <v>5510</v>
      </c>
      <c r="C455" s="20" t="s">
        <v>4292</v>
      </c>
      <c r="D455" s="11">
        <v>1</v>
      </c>
      <c r="E455" s="20" t="s">
        <v>5625</v>
      </c>
      <c r="F455" s="10" t="s">
        <v>3905</v>
      </c>
      <c r="G455" s="10" t="s">
        <v>3911</v>
      </c>
      <c r="H455" s="20" t="s">
        <v>5683</v>
      </c>
      <c r="I455" s="20" t="s">
        <v>2231</v>
      </c>
      <c r="J455" s="20" t="s">
        <v>2403</v>
      </c>
      <c r="K455" s="20" t="s">
        <v>791</v>
      </c>
      <c r="L455" s="20" t="s">
        <v>1913</v>
      </c>
      <c r="M455" s="21">
        <v>200</v>
      </c>
      <c r="N455" s="22">
        <v>3</v>
      </c>
      <c r="O455" s="23">
        <v>2</v>
      </c>
      <c r="P455" s="24">
        <v>2733.4</v>
      </c>
      <c r="Q455" s="25">
        <f>IF(M455="","",IF(M455&lt;=0,P455/10,P455/M455))</f>
        <v>13.667</v>
      </c>
      <c r="R455" s="12">
        <v>0</v>
      </c>
      <c r="S455" s="12">
        <v>0</v>
      </c>
      <c r="U455" s="18" t="str">
        <f t="shared" si="39"/>
        <v>二勝</v>
      </c>
      <c r="X455" s="12" t="str">
        <f>IF(OR(C455="櫃間牧場",C455="特捜フジ"),"hit",IF(OR(C455="土井牧場",C455="土井ムギムギ牧場",C455="むぎむぎ",C455="むぎ"),"doi",IF(OR(C455="阪神",C455="タイガースファーム"),"han",IF(OR(C455="健康牧場",C455="ＯＫ牧場"),"oke",VLOOKUP(C455,[1]Owner!$A:$B,2,FALSE)))))</f>
        <v>mid</v>
      </c>
    </row>
    <row r="456" spans="1:24" ht="11.15" customHeight="1" x14ac:dyDescent="0.65">
      <c r="A456" s="19" t="str">
        <f t="shared" si="38"/>
        <v>1920むぎ08</v>
      </c>
      <c r="B456" s="10" t="s">
        <v>7651</v>
      </c>
      <c r="C456" s="20" t="s">
        <v>4396</v>
      </c>
      <c r="D456" s="11">
        <v>8</v>
      </c>
      <c r="E456" s="20" t="s">
        <v>7786</v>
      </c>
      <c r="F456" s="10" t="s">
        <v>4772</v>
      </c>
      <c r="G456" s="10" t="s">
        <v>4774</v>
      </c>
      <c r="H456" s="20" t="s">
        <v>7839</v>
      </c>
      <c r="I456" s="20" t="s">
        <v>4657</v>
      </c>
      <c r="J456" s="20" t="s">
        <v>3675</v>
      </c>
      <c r="K456" s="20" t="s">
        <v>5446</v>
      </c>
      <c r="L456" s="20" t="s">
        <v>1913</v>
      </c>
      <c r="M456" s="32">
        <v>5</v>
      </c>
      <c r="N456" s="22">
        <v>3</v>
      </c>
      <c r="O456" s="23">
        <v>1</v>
      </c>
      <c r="P456" s="24">
        <v>2733</v>
      </c>
      <c r="Q456" s="25">
        <v>30.727692307692305</v>
      </c>
      <c r="R456" s="12">
        <v>0</v>
      </c>
      <c r="S456" s="12">
        <v>0</v>
      </c>
      <c r="T456" s="12">
        <v>0</v>
      </c>
      <c r="U456" s="18" t="str">
        <f t="shared" si="39"/>
        <v>一勝</v>
      </c>
      <c r="V456" s="12" t="s">
        <v>8024</v>
      </c>
      <c r="W456" s="12" t="s">
        <v>8164</v>
      </c>
      <c r="X456" s="12" t="str">
        <f>IF(OR(C456="櫃間牧場",C456="特捜フジ"),"hit",IF(OR(C456="土井牧場",C456="土井ムギムギ牧場",C456="むぎむぎ",C456="むぎ"),"doi",IF(OR(C456="阪神",C456="タイガースファーム"),"han",IF(OR(C456="健康牧場",C456="ＯＫ牧場"),"oke",VLOOKUP(C456,[1]Owner!$A:$B,2,FALSE)))))</f>
        <v>doi</v>
      </c>
    </row>
    <row r="457" spans="1:24" ht="11.15" customHeight="1" x14ac:dyDescent="0.65">
      <c r="A457" s="19" t="str">
        <f t="shared" si="38"/>
        <v>1011松山01</v>
      </c>
      <c r="B457" s="10" t="s">
        <v>3649</v>
      </c>
      <c r="C457" s="20" t="s">
        <v>3820</v>
      </c>
      <c r="D457" s="11">
        <v>1</v>
      </c>
      <c r="E457" s="20" t="s">
        <v>3821</v>
      </c>
      <c r="F457" s="10" t="s">
        <v>14</v>
      </c>
      <c r="G457" s="10" t="s">
        <v>510</v>
      </c>
      <c r="H457" s="20" t="s">
        <v>1291</v>
      </c>
      <c r="I457" s="20" t="s">
        <v>2231</v>
      </c>
      <c r="J457" s="20" t="s">
        <v>449</v>
      </c>
      <c r="K457" s="20" t="s">
        <v>2859</v>
      </c>
      <c r="L457" s="20" t="s">
        <v>515</v>
      </c>
      <c r="M457" s="21">
        <v>50</v>
      </c>
      <c r="N457" s="22">
        <v>6</v>
      </c>
      <c r="O457" s="23">
        <v>2</v>
      </c>
      <c r="P457" s="24">
        <v>2733</v>
      </c>
      <c r="Q457" s="25">
        <f>IF(M457="","",IF(M457&lt;=0,P457/10,P457/M457))</f>
        <v>54.66</v>
      </c>
      <c r="R457" s="12">
        <v>0</v>
      </c>
      <c r="S457" s="12">
        <v>0</v>
      </c>
      <c r="U457" s="18" t="str">
        <f t="shared" si="39"/>
        <v>二勝</v>
      </c>
      <c r="X457" s="12" t="str">
        <f>IF(OR(C457="櫃間牧場",C457="特捜フジ"),"hit",IF(OR(C457="土井牧場",C457="土井ムギムギ牧場",C457="むぎむぎ",C457="むぎ"),"doi",IF(OR(C457="阪神",C457="タイガースファーム"),"han",IF(OR(C457="健康牧場",C457="ＯＫ牧場"),"oke",VLOOKUP(C457,[1]Owner!$A:$B,2,FALSE)))))</f>
        <v>mat</v>
      </c>
    </row>
    <row r="458" spans="1:24" ht="11.15" customHeight="1" x14ac:dyDescent="0.65">
      <c r="A458" s="19" t="str">
        <f t="shared" si="38"/>
        <v>0001戸田01</v>
      </c>
      <c r="B458" s="10" t="s">
        <v>963</v>
      </c>
      <c r="C458" s="20" t="s">
        <v>320</v>
      </c>
      <c r="D458" s="31">
        <v>1</v>
      </c>
      <c r="E458" s="20" t="s">
        <v>1095</v>
      </c>
      <c r="F458" s="10" t="s">
        <v>29</v>
      </c>
      <c r="G458" s="10" t="s">
        <v>15</v>
      </c>
      <c r="H458" s="20" t="s">
        <v>995</v>
      </c>
      <c r="I458" s="20" t="s">
        <v>38</v>
      </c>
      <c r="J458" s="20" t="s">
        <v>1096</v>
      </c>
      <c r="N458" s="22">
        <v>6</v>
      </c>
      <c r="O458" s="23">
        <v>2</v>
      </c>
      <c r="P458" s="24">
        <v>2730</v>
      </c>
      <c r="Q458" s="25" t="str">
        <f>IF(M458="","",IF(M458&lt;=0,P458/10,P458/M458))</f>
        <v/>
      </c>
      <c r="R458" s="12">
        <v>0</v>
      </c>
      <c r="S458" s="12">
        <v>0</v>
      </c>
      <c r="U458" s="18" t="str">
        <f t="shared" si="39"/>
        <v>二勝</v>
      </c>
      <c r="X458" s="12" t="str">
        <f>IF(OR(C458="櫃間牧場",C458="特捜フジ"),"hit",IF(OR(C458="土井牧場",C458="土井ムギムギ牧場",C458="むぎむぎ",C458="むぎ"),"doi",IF(OR(C458="阪神",C458="タイガースファーム"),"han",IF(OR(C458="健康牧場",C458="ＯＫ牧場"),"oke",VLOOKUP(C458,[1]Owner!$A:$B,2,FALSE)))))</f>
        <v>tod</v>
      </c>
    </row>
    <row r="459" spans="1:24" ht="11.15" customHeight="1" x14ac:dyDescent="0.65">
      <c r="A459" s="19" t="str">
        <f t="shared" si="38"/>
        <v>2122播磨06</v>
      </c>
      <c r="B459" s="10" t="s">
        <v>8826</v>
      </c>
      <c r="C459" s="20" t="s">
        <v>8311</v>
      </c>
      <c r="D459" s="11">
        <v>6</v>
      </c>
      <c r="E459" s="20" t="s">
        <v>8771</v>
      </c>
      <c r="F459" s="10" t="s">
        <v>29</v>
      </c>
      <c r="G459" s="10" t="s">
        <v>4408</v>
      </c>
      <c r="H459" s="20" t="s">
        <v>8833</v>
      </c>
      <c r="I459" s="20" t="s">
        <v>5128</v>
      </c>
      <c r="J459" s="20" t="s">
        <v>8917</v>
      </c>
      <c r="K459" s="20" t="s">
        <v>8918</v>
      </c>
      <c r="L459" s="20" t="s">
        <v>8430</v>
      </c>
      <c r="M459" s="32">
        <v>0</v>
      </c>
      <c r="N459" s="22">
        <v>4</v>
      </c>
      <c r="O459" s="23">
        <v>2</v>
      </c>
      <c r="P459" s="24">
        <v>2720.3</v>
      </c>
      <c r="Q459" s="25">
        <v>320.55230769230769</v>
      </c>
      <c r="U459" s="18" t="str">
        <f t="shared" si="39"/>
        <v>二勝</v>
      </c>
      <c r="V459" s="12" t="s">
        <v>9017</v>
      </c>
      <c r="W459" s="12" t="s">
        <v>9132</v>
      </c>
      <c r="X459" s="12" t="str">
        <f>IF(OR(C459="櫃間牧場",C459="特捜フジ"),"hit",IF(OR(C459="土井牧場",C459="土井ムギムギ牧場",C459="むぎむぎ",C459="むぎ"),"doi",IF(OR(C459="阪神",C459="タイガースファーム"),"han",IF(OR(C459="健康牧場",C459="ＯＫ牧場"),"oke",VLOOKUP(C459,[1]Owner!$A:$B,2,FALSE)))))</f>
        <v>har</v>
      </c>
    </row>
    <row r="460" spans="1:24" ht="11.15" customHeight="1" x14ac:dyDescent="0.65">
      <c r="A460" s="19" t="str">
        <f t="shared" si="38"/>
        <v>1213村山01</v>
      </c>
      <c r="B460" s="10" t="s">
        <v>4405</v>
      </c>
      <c r="C460" s="20" t="s">
        <v>4738</v>
      </c>
      <c r="D460" s="11">
        <v>1</v>
      </c>
      <c r="E460" s="20" t="s">
        <v>4650</v>
      </c>
      <c r="F460" s="10" t="s">
        <v>4407</v>
      </c>
      <c r="G460" s="10" t="s">
        <v>4408</v>
      </c>
      <c r="H460" s="20" t="s">
        <v>4444</v>
      </c>
      <c r="I460" s="20" t="s">
        <v>2438</v>
      </c>
      <c r="J460" s="20" t="s">
        <v>2944</v>
      </c>
      <c r="K460" s="20" t="s">
        <v>791</v>
      </c>
      <c r="L460" s="20" t="s">
        <v>4651</v>
      </c>
      <c r="M460" s="21">
        <v>300</v>
      </c>
      <c r="N460" s="22">
        <v>3</v>
      </c>
      <c r="O460" s="23">
        <v>2</v>
      </c>
      <c r="P460" s="24">
        <v>2701.7</v>
      </c>
      <c r="Q460" s="25">
        <f t="shared" ref="Q460:Q471" si="40">IF(M460="","",IF(M460&lt;=0,P460/10,P460/M460))</f>
        <v>9.0056666666666665</v>
      </c>
      <c r="R460" s="12">
        <v>0</v>
      </c>
      <c r="S460" s="12">
        <v>0</v>
      </c>
      <c r="U460" s="18" t="str">
        <f t="shared" si="39"/>
        <v>二勝</v>
      </c>
      <c r="X460" s="12" t="str">
        <f>IF(OR(C460="櫃間牧場",C460="特捜フジ"),"hit",IF(OR(C460="土井牧場",C460="土井ムギムギ牧場",C460="むぎむぎ",C460="むぎ"),"doi",IF(OR(C460="阪神",C460="タイガースファーム"),"han",IF(OR(C460="健康牧場",C460="ＯＫ牧場"),"oke",VLOOKUP(C460,[1]Owner!$A:$B,2,FALSE)))))</f>
        <v>mur</v>
      </c>
    </row>
    <row r="461" spans="1:24" ht="11.15" customHeight="1" x14ac:dyDescent="0.65">
      <c r="A461" s="19" t="str">
        <f t="shared" si="38"/>
        <v>2324播磨04</v>
      </c>
      <c r="B461" s="10" t="s">
        <v>9878</v>
      </c>
      <c r="C461" s="20" t="s">
        <v>4740</v>
      </c>
      <c r="D461" s="11">
        <v>4</v>
      </c>
      <c r="E461" s="20" t="s">
        <v>9841</v>
      </c>
      <c r="F461" s="10" t="s">
        <v>4407</v>
      </c>
      <c r="G461" s="10" t="s">
        <v>4421</v>
      </c>
      <c r="H461" s="20" t="s">
        <v>9901</v>
      </c>
      <c r="I461" s="20" t="s">
        <v>8836</v>
      </c>
      <c r="J461" s="20" t="s">
        <v>9961</v>
      </c>
      <c r="K461" s="20" t="s">
        <v>2443</v>
      </c>
      <c r="L461" s="20" t="s">
        <v>3295</v>
      </c>
      <c r="M461" s="37">
        <v>3</v>
      </c>
      <c r="N461" s="22">
        <v>6</v>
      </c>
      <c r="O461" s="23">
        <v>2</v>
      </c>
      <c r="P461" s="24">
        <v>2691</v>
      </c>
      <c r="Q461" s="25">
        <f t="shared" si="40"/>
        <v>897</v>
      </c>
      <c r="U461" s="18" t="str">
        <f t="shared" si="39"/>
        <v>二勝</v>
      </c>
      <c r="V461" s="12" t="s">
        <v>10191</v>
      </c>
      <c r="W461" s="36" t="s">
        <v>10233</v>
      </c>
      <c r="X461" s="12" t="str">
        <f>IF(OR(C461="櫃間牧場",C461="特捜フジ"),"hit",IF(OR(C461="土井牧場",C461="土井ムギムギ牧場",C461="むぎむぎ",C461="むぎ"),"doi",IF(OR(C461="阪神",C461="タイガースファーム"),"han",IF(OR(C461="健康牧場",C461="ＯＫ牧場"),"oke",VLOOKUP(C461,[1]Owner!$A:$B,2,FALSE)))))</f>
        <v>har</v>
      </c>
    </row>
    <row r="462" spans="1:24" ht="11.15" customHeight="1" x14ac:dyDescent="0.65">
      <c r="A462" s="19" t="str">
        <f t="shared" si="38"/>
        <v>0708西原05</v>
      </c>
      <c r="B462" s="10" t="s">
        <v>2844</v>
      </c>
      <c r="C462" s="20" t="s">
        <v>2175</v>
      </c>
      <c r="D462" s="11">
        <v>5</v>
      </c>
      <c r="E462" s="20" t="s">
        <v>3015</v>
      </c>
      <c r="F462" s="10" t="s">
        <v>14</v>
      </c>
      <c r="G462" s="10" t="s">
        <v>520</v>
      </c>
      <c r="H462" s="20" t="s">
        <v>2047</v>
      </c>
      <c r="I462" s="20" t="s">
        <v>2850</v>
      </c>
      <c r="J462" s="20" t="s">
        <v>3016</v>
      </c>
      <c r="K462" s="20" t="s">
        <v>3017</v>
      </c>
      <c r="L462" s="20" t="s">
        <v>2941</v>
      </c>
      <c r="M462" s="21">
        <v>100</v>
      </c>
      <c r="N462" s="22">
        <v>11</v>
      </c>
      <c r="O462" s="23">
        <v>2</v>
      </c>
      <c r="P462" s="24">
        <v>2680</v>
      </c>
      <c r="Q462" s="25">
        <f t="shared" si="40"/>
        <v>26.8</v>
      </c>
      <c r="R462" s="12">
        <v>0</v>
      </c>
      <c r="S462" s="12">
        <v>0</v>
      </c>
      <c r="U462" s="18" t="str">
        <f t="shared" si="39"/>
        <v>二勝</v>
      </c>
      <c r="X462" s="12" t="str">
        <f>IF(OR(C462="櫃間牧場",C462="特捜フジ"),"hit",IF(OR(C462="土井牧場",C462="土井ムギムギ牧場",C462="むぎむぎ",C462="むぎ"),"doi",IF(OR(C462="阪神",C462="タイガースファーム"),"han",IF(OR(C462="健康牧場",C462="ＯＫ牧場"),"oke",VLOOKUP(C462,[1]Owner!$A:$B,2,FALSE)))))</f>
        <v>nis</v>
      </c>
    </row>
    <row r="463" spans="1:24" ht="11.15" customHeight="1" x14ac:dyDescent="0.65">
      <c r="A463" s="19" t="str">
        <f t="shared" si="38"/>
        <v>0405本木06</v>
      </c>
      <c r="B463" s="10" t="s">
        <v>1951</v>
      </c>
      <c r="C463" s="20" t="s">
        <v>1161</v>
      </c>
      <c r="D463" s="31">
        <v>6</v>
      </c>
      <c r="E463" s="20" t="s">
        <v>2262</v>
      </c>
      <c r="F463" s="10" t="s">
        <v>29</v>
      </c>
      <c r="G463" s="10" t="s">
        <v>510</v>
      </c>
      <c r="H463" s="20" t="s">
        <v>1204</v>
      </c>
      <c r="I463" s="20" t="s">
        <v>395</v>
      </c>
      <c r="J463" s="20" t="s">
        <v>2263</v>
      </c>
      <c r="K463" s="20" t="s">
        <v>2042</v>
      </c>
      <c r="L463" s="20" t="s">
        <v>82</v>
      </c>
      <c r="M463" s="21">
        <v>0</v>
      </c>
      <c r="N463" s="22">
        <v>5</v>
      </c>
      <c r="O463" s="23">
        <v>2</v>
      </c>
      <c r="P463" s="24">
        <v>2660</v>
      </c>
      <c r="Q463" s="25">
        <f t="shared" si="40"/>
        <v>266</v>
      </c>
      <c r="R463" s="12">
        <v>0</v>
      </c>
      <c r="S463" s="12">
        <v>0</v>
      </c>
      <c r="U463" s="18" t="str">
        <f t="shared" si="39"/>
        <v>二勝</v>
      </c>
      <c r="X463" s="12" t="str">
        <f>IF(OR(C463="櫃間牧場",C463="特捜フジ"),"hit",IF(OR(C463="土井牧場",C463="土井ムギムギ牧場",C463="むぎむぎ",C463="むぎ"),"doi",IF(OR(C463="阪神",C463="タイガースファーム"),"han",IF(OR(C463="健康牧場",C463="ＯＫ牧場"),"oke",VLOOKUP(C463,[1]Owner!$A:$B,2,FALSE)))))</f>
        <v>mot</v>
      </c>
    </row>
    <row r="464" spans="1:24" ht="11.15" customHeight="1" x14ac:dyDescent="0.65">
      <c r="A464" s="19" t="str">
        <f t="shared" si="38"/>
        <v>0405土井03</v>
      </c>
      <c r="B464" s="10" t="s">
        <v>1951</v>
      </c>
      <c r="C464" s="20" t="s">
        <v>1601</v>
      </c>
      <c r="D464" s="31">
        <v>3</v>
      </c>
      <c r="E464" s="20" t="s">
        <v>2114</v>
      </c>
      <c r="F464" s="10" t="s">
        <v>29</v>
      </c>
      <c r="G464" s="10" t="s">
        <v>510</v>
      </c>
      <c r="H464" s="20" t="s">
        <v>1291</v>
      </c>
      <c r="I464" s="20" t="s">
        <v>38</v>
      </c>
      <c r="J464" s="20" t="s">
        <v>164</v>
      </c>
      <c r="K464" s="20" t="s">
        <v>1278</v>
      </c>
      <c r="L464" s="20" t="s">
        <v>1218</v>
      </c>
      <c r="M464" s="21">
        <v>100</v>
      </c>
      <c r="N464" s="22">
        <v>6</v>
      </c>
      <c r="O464" s="23">
        <v>2</v>
      </c>
      <c r="P464" s="24">
        <v>2660</v>
      </c>
      <c r="Q464" s="25">
        <f t="shared" si="40"/>
        <v>26.6</v>
      </c>
      <c r="R464" s="12">
        <v>0</v>
      </c>
      <c r="S464" s="12">
        <v>0</v>
      </c>
      <c r="U464" s="18" t="str">
        <f t="shared" si="39"/>
        <v>二勝</v>
      </c>
      <c r="X464" s="12" t="str">
        <f>IF(OR(C464="櫃間牧場",C464="特捜フジ"),"hit",IF(OR(C464="土井牧場",C464="土井ムギムギ牧場",C464="むぎむぎ",C464="むぎ"),"doi",IF(OR(C464="阪神",C464="タイガースファーム"),"han",IF(OR(C464="健康牧場",C464="ＯＫ牧場"),"oke",VLOOKUP(C464,[1]Owner!$A:$B,2,FALSE)))))</f>
        <v>doi</v>
      </c>
    </row>
    <row r="465" spans="1:24" ht="11.15" customHeight="1" x14ac:dyDescent="0.65">
      <c r="A465" s="19" t="str">
        <f t="shared" si="38"/>
        <v>1617村山01</v>
      </c>
      <c r="B465" s="10" t="s">
        <v>5840</v>
      </c>
      <c r="C465" s="20" t="s">
        <v>4764</v>
      </c>
      <c r="D465" s="11">
        <v>1</v>
      </c>
      <c r="E465" s="20" t="s">
        <v>5976</v>
      </c>
      <c r="F465" s="10" t="s">
        <v>5848</v>
      </c>
      <c r="G465" s="10" t="s">
        <v>5996</v>
      </c>
      <c r="H465" s="20" t="s">
        <v>6001</v>
      </c>
      <c r="I465" s="20" t="s">
        <v>3165</v>
      </c>
      <c r="J465" s="20" t="s">
        <v>3667</v>
      </c>
      <c r="K465" s="20" t="s">
        <v>791</v>
      </c>
      <c r="L465" s="20" t="s">
        <v>1913</v>
      </c>
      <c r="M465" s="21">
        <v>140</v>
      </c>
      <c r="N465" s="22">
        <v>3</v>
      </c>
      <c r="O465" s="23">
        <v>1</v>
      </c>
      <c r="P465" s="24">
        <v>2656.8</v>
      </c>
      <c r="Q465" s="25">
        <f t="shared" si="40"/>
        <v>18.977142857142859</v>
      </c>
      <c r="R465" s="12">
        <v>0</v>
      </c>
      <c r="S465" s="12">
        <v>0</v>
      </c>
      <c r="U465" s="18" t="str">
        <f t="shared" si="39"/>
        <v>一勝</v>
      </c>
      <c r="X465" s="12" t="str">
        <f>IF(OR(C465="櫃間牧場",C465="特捜フジ"),"hit",IF(OR(C465="土井牧場",C465="土井ムギムギ牧場",C465="むぎむぎ",C465="むぎ"),"doi",IF(OR(C465="阪神",C465="タイガースファーム"),"han",IF(OR(C465="健康牧場",C465="ＯＫ牧場"),"oke",VLOOKUP(C465,[1]Owner!$A:$B,2,FALSE)))))</f>
        <v>mur</v>
      </c>
    </row>
    <row r="466" spans="1:24" ht="11.15" customHeight="1" x14ac:dyDescent="0.65">
      <c r="A466" s="19" t="str">
        <f t="shared" si="38"/>
        <v>0102大矢03</v>
      </c>
      <c r="B466" s="10" t="s">
        <v>1206</v>
      </c>
      <c r="C466" s="20" t="s">
        <v>964</v>
      </c>
      <c r="D466" s="31">
        <v>3</v>
      </c>
      <c r="E466" s="20" t="s">
        <v>1231</v>
      </c>
      <c r="F466" s="10" t="s">
        <v>14</v>
      </c>
      <c r="G466" s="10" t="s">
        <v>33</v>
      </c>
      <c r="H466" s="20" t="s">
        <v>1232</v>
      </c>
      <c r="I466" s="20" t="s">
        <v>1233</v>
      </c>
      <c r="J466" s="20" t="s">
        <v>1234</v>
      </c>
      <c r="N466" s="22">
        <v>9</v>
      </c>
      <c r="O466" s="23">
        <v>1</v>
      </c>
      <c r="P466" s="24">
        <v>2650</v>
      </c>
      <c r="Q466" s="25" t="str">
        <f t="shared" si="40"/>
        <v/>
      </c>
      <c r="R466" s="12">
        <v>0</v>
      </c>
      <c r="S466" s="12">
        <v>0</v>
      </c>
      <c r="U466" s="18" t="str">
        <f t="shared" si="39"/>
        <v>一勝</v>
      </c>
      <c r="X466" s="12" t="str">
        <f>IF(OR(C466="櫃間牧場",C466="特捜フジ"),"hit",IF(OR(C466="土井牧場",C466="土井ムギムギ牧場",C466="むぎむぎ",C466="むぎ"),"doi",IF(OR(C466="阪神",C466="タイガースファーム"),"han",IF(OR(C466="健康牧場",C466="ＯＫ牧場"),"oke",VLOOKUP(C466,[1]Owner!$A:$B,2,FALSE)))))</f>
        <v>oya</v>
      </c>
    </row>
    <row r="467" spans="1:24" ht="11.15" customHeight="1" x14ac:dyDescent="0.65">
      <c r="A467" s="19" t="str">
        <f t="shared" si="38"/>
        <v>1314永之04</v>
      </c>
      <c r="B467" s="10" t="s">
        <v>5133</v>
      </c>
      <c r="C467" s="20" t="s">
        <v>5014</v>
      </c>
      <c r="D467" s="11">
        <v>4</v>
      </c>
      <c r="E467" s="20" t="s">
        <v>5018</v>
      </c>
      <c r="F467" s="10" t="s">
        <v>4772</v>
      </c>
      <c r="G467" s="10" t="s">
        <v>4767</v>
      </c>
      <c r="H467" s="20" t="s">
        <v>4784</v>
      </c>
      <c r="I467" s="20" t="s">
        <v>1551</v>
      </c>
      <c r="J467" s="20" t="s">
        <v>4110</v>
      </c>
      <c r="K467" s="20" t="s">
        <v>2378</v>
      </c>
      <c r="L467" s="20" t="s">
        <v>1913</v>
      </c>
      <c r="M467" s="21">
        <v>70</v>
      </c>
      <c r="N467" s="22">
        <v>7</v>
      </c>
      <c r="O467" s="23">
        <v>1</v>
      </c>
      <c r="P467" s="24">
        <v>2645</v>
      </c>
      <c r="Q467" s="25">
        <f t="shared" si="40"/>
        <v>37.785714285714285</v>
      </c>
      <c r="R467" s="12">
        <v>0</v>
      </c>
      <c r="S467" s="12">
        <v>0</v>
      </c>
      <c r="U467" s="18" t="str">
        <f t="shared" si="39"/>
        <v>一勝</v>
      </c>
      <c r="X467" s="12" t="str">
        <f>IF(OR(C467="櫃間牧場",C467="特捜フジ"),"hit",IF(OR(C467="土井牧場",C467="土井ムギムギ牧場",C467="むぎむぎ",C467="むぎ"),"doi",IF(OR(C467="阪神",C467="タイガースファーム"),"han",IF(OR(C467="健康牧場",C467="ＯＫ牧場"),"oke",VLOOKUP(C467,[1]Owner!$A:$B,2,FALSE)))))</f>
        <v>yhi</v>
      </c>
    </row>
    <row r="468" spans="1:24" ht="11.15" customHeight="1" x14ac:dyDescent="0.65">
      <c r="A468" s="19" t="str">
        <f t="shared" si="38"/>
        <v>1314健太02</v>
      </c>
      <c r="B468" s="10" t="s">
        <v>5133</v>
      </c>
      <c r="C468" s="20" t="s">
        <v>4401</v>
      </c>
      <c r="D468" s="11">
        <v>2</v>
      </c>
      <c r="E468" s="20" t="s">
        <v>5080</v>
      </c>
      <c r="F468" s="10" t="s">
        <v>4766</v>
      </c>
      <c r="G468" s="10" t="s">
        <v>4767</v>
      </c>
      <c r="H468" s="20" t="s">
        <v>4900</v>
      </c>
      <c r="I468" s="20" t="s">
        <v>2231</v>
      </c>
      <c r="J468" s="20" t="s">
        <v>2166</v>
      </c>
      <c r="K468" s="20" t="s">
        <v>4769</v>
      </c>
      <c r="L468" s="20" t="s">
        <v>4770</v>
      </c>
      <c r="M468" s="21">
        <v>200</v>
      </c>
      <c r="N468" s="22">
        <v>6</v>
      </c>
      <c r="O468" s="23">
        <v>1</v>
      </c>
      <c r="P468" s="24">
        <v>2642.2</v>
      </c>
      <c r="Q468" s="25">
        <f t="shared" si="40"/>
        <v>13.210999999999999</v>
      </c>
      <c r="R468" s="12">
        <v>0</v>
      </c>
      <c r="S468" s="12">
        <v>0</v>
      </c>
      <c r="U468" s="18" t="str">
        <f t="shared" si="39"/>
        <v>一勝</v>
      </c>
      <c r="X468" s="12" t="str">
        <f>IF(OR(C468="櫃間牧場",C468="特捜フジ"),"hit",IF(OR(C468="土井牧場",C468="土井ムギムギ牧場",C468="むぎむぎ",C468="むぎ"),"doi",IF(OR(C468="阪神",C468="タイガースファーム"),"han",IF(OR(C468="健康牧場",C468="ＯＫ牧場"),"oke",VLOOKUP(C468,[1]Owner!$A:$B,2,FALSE)))))</f>
        <v>tke</v>
      </c>
    </row>
    <row r="469" spans="1:24" ht="11.15" customHeight="1" x14ac:dyDescent="0.65">
      <c r="A469" s="19" t="str">
        <f t="shared" si="38"/>
        <v>0001福石10</v>
      </c>
      <c r="B469" s="10" t="s">
        <v>963</v>
      </c>
      <c r="C469" s="20" t="s">
        <v>913</v>
      </c>
      <c r="D469" s="31">
        <v>10</v>
      </c>
      <c r="E469" s="20" t="s">
        <v>1159</v>
      </c>
      <c r="F469" s="10" t="s">
        <v>14</v>
      </c>
      <c r="G469" s="10" t="s">
        <v>33</v>
      </c>
      <c r="H469" s="20" t="s">
        <v>511</v>
      </c>
      <c r="I469" s="20" t="s">
        <v>38</v>
      </c>
      <c r="J469" s="20" t="s">
        <v>1160</v>
      </c>
      <c r="N469" s="22">
        <v>4</v>
      </c>
      <c r="O469" s="23">
        <v>1</v>
      </c>
      <c r="P469" s="24">
        <v>2640</v>
      </c>
      <c r="Q469" s="25" t="str">
        <f t="shared" si="40"/>
        <v/>
      </c>
      <c r="R469" s="12">
        <v>0</v>
      </c>
      <c r="S469" s="12">
        <v>0</v>
      </c>
      <c r="U469" s="18" t="str">
        <f t="shared" si="39"/>
        <v>一勝</v>
      </c>
      <c r="X469" s="12" t="str">
        <f>IF(OR(C469="櫃間牧場",C469="特捜フジ"),"hit",IF(OR(C469="土井牧場",C469="土井ムギムギ牧場",C469="むぎむぎ",C469="むぎ"),"doi",IF(OR(C469="阪神",C469="タイガースファーム"),"han",IF(OR(C469="健康牧場",C469="ＯＫ牧場"),"oke",VLOOKUP(C469,[1]Owner!$A:$B,2,FALSE)))))</f>
        <v>fuk</v>
      </c>
    </row>
    <row r="470" spans="1:24" ht="11.15" customHeight="1" x14ac:dyDescent="0.65">
      <c r="A470" s="19" t="str">
        <f t="shared" si="38"/>
        <v>2324柏倉02</v>
      </c>
      <c r="B470" s="10" t="s">
        <v>9878</v>
      </c>
      <c r="C470" s="20" t="s">
        <v>9205</v>
      </c>
      <c r="D470" s="11">
        <v>2</v>
      </c>
      <c r="E470" s="20" t="s">
        <v>9760</v>
      </c>
      <c r="F470" s="10" t="s">
        <v>4407</v>
      </c>
      <c r="G470" s="10" t="s">
        <v>4421</v>
      </c>
      <c r="H470" s="20" t="s">
        <v>9881</v>
      </c>
      <c r="I470" s="20" t="s">
        <v>6715</v>
      </c>
      <c r="J470" s="20" t="s">
        <v>2884</v>
      </c>
      <c r="K470" s="20" t="s">
        <v>5446</v>
      </c>
      <c r="L470" s="20" t="s">
        <v>1913</v>
      </c>
      <c r="M470" s="37">
        <v>6</v>
      </c>
      <c r="N470" s="22">
        <v>3</v>
      </c>
      <c r="O470" s="23">
        <v>2</v>
      </c>
      <c r="P470" s="24">
        <v>2630.1</v>
      </c>
      <c r="Q470" s="25">
        <f t="shared" si="40"/>
        <v>438.34999999999997</v>
      </c>
      <c r="S470" s="12">
        <v>1</v>
      </c>
      <c r="U470" s="18" t="str">
        <f t="shared" si="39"/>
        <v>G1</v>
      </c>
      <c r="V470" s="12" t="s">
        <v>10013</v>
      </c>
      <c r="W470" s="36" t="s">
        <v>10234</v>
      </c>
      <c r="X470" s="12" t="str">
        <f>IF(OR(C470="櫃間牧場",C470="特捜フジ"),"hit",IF(OR(C470="土井牧場",C470="土井ムギムギ牧場",C470="むぎむぎ",C470="むぎ"),"doi",IF(OR(C470="阪神",C470="タイガースファーム"),"han",IF(OR(C470="健康牧場",C470="ＯＫ牧場"),"oke",VLOOKUP(C470,[1]Owner!$A:$B,2,FALSE)))))</f>
        <v>kas</v>
      </c>
    </row>
    <row r="471" spans="1:24" ht="11.15" customHeight="1" x14ac:dyDescent="0.65">
      <c r="A471" s="19" t="str">
        <f t="shared" si="38"/>
        <v>1011村山02</v>
      </c>
      <c r="B471" s="10" t="s">
        <v>3649</v>
      </c>
      <c r="C471" s="20" t="s">
        <v>3866</v>
      </c>
      <c r="D471" s="11">
        <v>2</v>
      </c>
      <c r="E471" s="20" t="s">
        <v>3868</v>
      </c>
      <c r="F471" s="10" t="s">
        <v>14</v>
      </c>
      <c r="G471" s="10" t="s">
        <v>520</v>
      </c>
      <c r="H471" s="20" t="s">
        <v>948</v>
      </c>
      <c r="I471" s="20" t="s">
        <v>1755</v>
      </c>
      <c r="J471" s="20" t="s">
        <v>3869</v>
      </c>
      <c r="K471" s="20" t="s">
        <v>846</v>
      </c>
      <c r="L471" s="20" t="s">
        <v>515</v>
      </c>
      <c r="M471" s="21">
        <v>50</v>
      </c>
      <c r="N471" s="22">
        <v>6</v>
      </c>
      <c r="O471" s="23">
        <v>1</v>
      </c>
      <c r="P471" s="24">
        <v>2626</v>
      </c>
      <c r="Q471" s="25">
        <f t="shared" si="40"/>
        <v>52.52</v>
      </c>
      <c r="R471" s="12">
        <v>0</v>
      </c>
      <c r="S471" s="12">
        <v>0</v>
      </c>
      <c r="U471" s="18" t="str">
        <f t="shared" si="39"/>
        <v>一勝</v>
      </c>
      <c r="X471" s="12" t="str">
        <f>IF(OR(C471="櫃間牧場",C471="特捜フジ"),"hit",IF(OR(C471="土井牧場",C471="土井ムギムギ牧場",C471="むぎむぎ",C471="むぎ"),"doi",IF(OR(C471="阪神",C471="タイガースファーム"),"han",IF(OR(C471="健康牧場",C471="ＯＫ牧場"),"oke",VLOOKUP(C471,[1]Owner!$A:$B,2,FALSE)))))</f>
        <v>mur</v>
      </c>
    </row>
    <row r="472" spans="1:24" ht="11.15" customHeight="1" x14ac:dyDescent="0.65">
      <c r="A472" s="19" t="str">
        <f t="shared" si="38"/>
        <v>2122小金09</v>
      </c>
      <c r="B472" s="10" t="s">
        <v>8826</v>
      </c>
      <c r="C472" s="20" t="s">
        <v>8309</v>
      </c>
      <c r="D472" s="11">
        <v>9</v>
      </c>
      <c r="E472" s="20" t="s">
        <v>8733</v>
      </c>
      <c r="F472" s="10" t="s">
        <v>29</v>
      </c>
      <c r="G472" s="10" t="s">
        <v>4421</v>
      </c>
      <c r="H472" s="20" t="s">
        <v>8888</v>
      </c>
      <c r="I472" s="20" t="s">
        <v>2231</v>
      </c>
      <c r="J472" s="20" t="s">
        <v>7933</v>
      </c>
      <c r="K472" s="20" t="s">
        <v>2443</v>
      </c>
      <c r="L472" s="20" t="s">
        <v>3295</v>
      </c>
      <c r="M472" s="32">
        <v>4</v>
      </c>
      <c r="N472" s="22">
        <v>3</v>
      </c>
      <c r="O472" s="23">
        <v>2</v>
      </c>
      <c r="P472" s="24">
        <v>2621.7</v>
      </c>
      <c r="Q472" s="25">
        <v>72.250384615384604</v>
      </c>
      <c r="U472" s="18" t="str">
        <f t="shared" si="39"/>
        <v>二勝</v>
      </c>
      <c r="V472" s="12" t="s">
        <v>8981</v>
      </c>
      <c r="W472" s="12" t="s">
        <v>9099</v>
      </c>
      <c r="X472" s="12" t="str">
        <f>IF(OR(C472="櫃間牧場",C472="特捜フジ"),"hit",IF(OR(C472="土井牧場",C472="土井ムギムギ牧場",C472="むぎむぎ",C472="むぎ"),"doi",IF(OR(C472="阪神",C472="タイガースファーム"),"han",IF(OR(C472="健康牧場",C472="ＯＫ牧場"),"oke",VLOOKUP(C472,[1]Owner!$A:$B,2,FALSE)))))</f>
        <v>kog</v>
      </c>
    </row>
    <row r="473" spans="1:24" ht="11.15" customHeight="1" x14ac:dyDescent="0.65">
      <c r="A473" s="19" t="str">
        <f t="shared" si="38"/>
        <v>2122健太08</v>
      </c>
      <c r="B473" s="10" t="s">
        <v>8826</v>
      </c>
      <c r="C473" s="20" t="s">
        <v>7654</v>
      </c>
      <c r="D473" s="11">
        <v>8</v>
      </c>
      <c r="E473" s="20" t="s">
        <v>8722</v>
      </c>
      <c r="F473" s="10" t="s">
        <v>4478</v>
      </c>
      <c r="G473" s="10" t="s">
        <v>4408</v>
      </c>
      <c r="H473" s="20" t="s">
        <v>8866</v>
      </c>
      <c r="I473" s="20" t="s">
        <v>2231</v>
      </c>
      <c r="J473" s="20" t="s">
        <v>8875</v>
      </c>
      <c r="K473" s="20" t="s">
        <v>8876</v>
      </c>
      <c r="L473" s="20" t="s">
        <v>4484</v>
      </c>
      <c r="M473" s="32">
        <v>4</v>
      </c>
      <c r="N473" s="22">
        <v>5</v>
      </c>
      <c r="O473" s="23">
        <v>2</v>
      </c>
      <c r="P473" s="24">
        <v>2616.1</v>
      </c>
      <c r="Q473" s="25">
        <v>54.185769230769232</v>
      </c>
      <c r="U473" s="18" t="str">
        <f t="shared" si="39"/>
        <v>二勝</v>
      </c>
      <c r="V473" s="12" t="s">
        <v>8978</v>
      </c>
      <c r="W473" s="12" t="s">
        <v>9089</v>
      </c>
      <c r="X473" s="12" t="str">
        <f>IF(OR(C473="櫃間牧場",C473="特捜フジ"),"hit",IF(OR(C473="土井牧場",C473="土井ムギムギ牧場",C473="むぎむぎ",C473="むぎ"),"doi",IF(OR(C473="阪神",C473="タイガースファーム"),"han",IF(OR(C473="健康牧場",C473="ＯＫ牧場"),"oke",VLOOKUP(C473,[1]Owner!$A:$B,2,FALSE)))))</f>
        <v>tke</v>
      </c>
    </row>
    <row r="474" spans="1:24" ht="11.15" customHeight="1" x14ac:dyDescent="0.65">
      <c r="A474" s="19" t="str">
        <f t="shared" si="38"/>
        <v>1718若井04</v>
      </c>
      <c r="B474" s="10" t="s">
        <v>6476</v>
      </c>
      <c r="C474" s="20" t="s">
        <v>5139</v>
      </c>
      <c r="D474" s="11">
        <v>4</v>
      </c>
      <c r="E474" s="20" t="s">
        <v>6531</v>
      </c>
      <c r="F474" s="10" t="s">
        <v>5144</v>
      </c>
      <c r="G474" s="10" t="s">
        <v>5293</v>
      </c>
      <c r="H474" s="20" t="s">
        <v>6663</v>
      </c>
      <c r="I474" s="20" t="s">
        <v>2231</v>
      </c>
      <c r="J474" s="20" t="s">
        <v>6736</v>
      </c>
      <c r="K474" s="20" t="s">
        <v>5454</v>
      </c>
      <c r="L474" s="20" t="s">
        <v>1913</v>
      </c>
      <c r="M474" s="21">
        <v>90</v>
      </c>
      <c r="N474" s="22">
        <v>5</v>
      </c>
      <c r="O474" s="23">
        <v>2</v>
      </c>
      <c r="P474" s="24">
        <v>2614.8000000000002</v>
      </c>
      <c r="Q474" s="25">
        <f>IF(M474="","",IF(M474&lt;=0,P474/10,P474/M474))</f>
        <v>29.053333333333335</v>
      </c>
      <c r="R474" s="12">
        <v>0</v>
      </c>
      <c r="S474" s="12">
        <v>0</v>
      </c>
      <c r="U474" s="18" t="str">
        <f t="shared" si="39"/>
        <v>二勝</v>
      </c>
      <c r="V474" s="12" t="s">
        <v>6961</v>
      </c>
      <c r="W474" s="12" t="s">
        <v>6819</v>
      </c>
      <c r="X474" s="12" t="str">
        <f>IF(OR(C474="櫃間牧場",C474="特捜フジ"),"hit",IF(OR(C474="土井牧場",C474="土井ムギムギ牧場",C474="むぎむぎ",C474="むぎ"),"doi",IF(OR(C474="阪神",C474="タイガースファーム"),"han",IF(OR(C474="健康牧場",C474="ＯＫ牧場"),"oke",VLOOKUP(C474,[1]Owner!$A:$B,2,FALSE)))))</f>
        <v>wak</v>
      </c>
    </row>
    <row r="475" spans="1:24" ht="11.15" customHeight="1" x14ac:dyDescent="0.65">
      <c r="A475" s="19" t="str">
        <f t="shared" si="38"/>
        <v>0304大類08</v>
      </c>
      <c r="B475" s="10" t="s">
        <v>1713</v>
      </c>
      <c r="C475" s="20" t="s">
        <v>91</v>
      </c>
      <c r="D475" s="31">
        <v>8</v>
      </c>
      <c r="E475" s="20" t="s">
        <v>1751</v>
      </c>
      <c r="F475" s="10" t="s">
        <v>14</v>
      </c>
      <c r="G475" s="10" t="s">
        <v>15</v>
      </c>
      <c r="H475" s="20" t="s">
        <v>224</v>
      </c>
      <c r="I475" s="20" t="s">
        <v>38</v>
      </c>
      <c r="J475" s="20" t="s">
        <v>1388</v>
      </c>
      <c r="M475" s="21">
        <v>100</v>
      </c>
      <c r="N475" s="22">
        <v>6</v>
      </c>
      <c r="O475" s="23">
        <v>2</v>
      </c>
      <c r="P475" s="24">
        <v>2610</v>
      </c>
      <c r="Q475" s="25">
        <f>IF(M475="","",IF(M475&lt;=0,P475/10,P475/M475))</f>
        <v>26.1</v>
      </c>
      <c r="R475" s="12">
        <v>0</v>
      </c>
      <c r="S475" s="12">
        <v>0</v>
      </c>
      <c r="U475" s="18" t="str">
        <f t="shared" si="39"/>
        <v>二勝</v>
      </c>
      <c r="X475" s="12" t="str">
        <f>IF(OR(C475="櫃間牧場",C475="特捜フジ"),"hit",IF(OR(C475="土井牧場",C475="土井ムギムギ牧場",C475="むぎむぎ",C475="むぎ"),"doi",IF(OR(C475="阪神",C475="タイガースファーム"),"han",IF(OR(C475="健康牧場",C475="ＯＫ牧場"),"oke",VLOOKUP(C475,[1]Owner!$A:$B,2,FALSE)))))</f>
        <v>oru</v>
      </c>
    </row>
    <row r="476" spans="1:24" ht="11.15" customHeight="1" x14ac:dyDescent="0.65">
      <c r="A476" s="19" t="str">
        <f t="shared" si="38"/>
        <v>1920心平09</v>
      </c>
      <c r="B476" s="10" t="s">
        <v>7651</v>
      </c>
      <c r="C476" s="20" t="s">
        <v>4402</v>
      </c>
      <c r="D476" s="11">
        <v>9</v>
      </c>
      <c r="E476" s="20" t="s">
        <v>7707</v>
      </c>
      <c r="F476" s="10" t="s">
        <v>4772</v>
      </c>
      <c r="G476" s="10" t="s">
        <v>4774</v>
      </c>
      <c r="H476" s="20" t="s">
        <v>5086</v>
      </c>
      <c r="I476" s="20" t="s">
        <v>4012</v>
      </c>
      <c r="J476" s="20" t="s">
        <v>7851</v>
      </c>
      <c r="K476" s="20" t="s">
        <v>7852</v>
      </c>
      <c r="L476" s="20" t="s">
        <v>1913</v>
      </c>
      <c r="M476" s="32">
        <v>3</v>
      </c>
      <c r="N476" s="22">
        <v>5</v>
      </c>
      <c r="O476" s="23">
        <v>2</v>
      </c>
      <c r="P476" s="24">
        <v>2608.1999999999998</v>
      </c>
      <c r="Q476" s="25">
        <v>54.126153846153848</v>
      </c>
      <c r="R476" s="12">
        <v>0</v>
      </c>
      <c r="S476" s="12">
        <v>0</v>
      </c>
      <c r="T476" s="12">
        <v>0</v>
      </c>
      <c r="U476" s="18" t="str">
        <f t="shared" si="39"/>
        <v>二勝</v>
      </c>
      <c r="V476" s="12" t="s">
        <v>7964</v>
      </c>
      <c r="W476" s="12" t="s">
        <v>8085</v>
      </c>
      <c r="X476" s="12" t="str">
        <f>IF(OR(C476="櫃間牧場",C476="特捜フジ"),"hit",IF(OR(C476="土井牧場",C476="土井ムギムギ牧場",C476="むぎむぎ",C476="むぎ"),"doi",IF(OR(C476="阪神",C476="タイガースファーム"),"han",IF(OR(C476="健康牧場",C476="ＯＫ牧場"),"oke",VLOOKUP(C476,[1]Owner!$A:$B,2,FALSE)))))</f>
        <v>hsi</v>
      </c>
    </row>
    <row r="477" spans="1:24" ht="11.15" customHeight="1" x14ac:dyDescent="0.65">
      <c r="A477" s="19" t="str">
        <f t="shared" si="38"/>
        <v>1617みど05</v>
      </c>
      <c r="B477" s="10" t="s">
        <v>5840</v>
      </c>
      <c r="C477" s="20" t="s">
        <v>4754</v>
      </c>
      <c r="D477" s="11">
        <v>5</v>
      </c>
      <c r="E477" s="20" t="s">
        <v>5960</v>
      </c>
      <c r="F477" s="10" t="s">
        <v>5848</v>
      </c>
      <c r="G477" s="10" t="s">
        <v>5996</v>
      </c>
      <c r="H477" s="20" t="s">
        <v>5999</v>
      </c>
      <c r="I477" s="20" t="s">
        <v>2231</v>
      </c>
      <c r="J477" s="20" t="s">
        <v>3564</v>
      </c>
      <c r="K477" s="20" t="s">
        <v>6135</v>
      </c>
      <c r="L477" s="20" t="s">
        <v>1913</v>
      </c>
      <c r="M477" s="21">
        <v>130</v>
      </c>
      <c r="N477" s="22">
        <v>5</v>
      </c>
      <c r="O477" s="23">
        <v>2</v>
      </c>
      <c r="P477" s="24">
        <v>2601.6</v>
      </c>
      <c r="Q477" s="25">
        <f t="shared" ref="Q477:Q484" si="41">IF(M477="","",IF(M477&lt;=0,P477/10,P477/M477))</f>
        <v>20.01230769230769</v>
      </c>
      <c r="R477" s="12">
        <v>0</v>
      </c>
      <c r="S477" s="12">
        <v>0</v>
      </c>
      <c r="U477" s="18" t="str">
        <f t="shared" si="39"/>
        <v>二勝</v>
      </c>
      <c r="X477" s="12" t="str">
        <f>IF(OR(C477="櫃間牧場",C477="特捜フジ"),"hit",IF(OR(C477="土井牧場",C477="土井ムギムギ牧場",C477="むぎむぎ",C477="むぎ"),"doi",IF(OR(C477="阪神",C477="タイガースファーム"),"han",IF(OR(C477="健康牧場",C477="ＯＫ牧場"),"oke",VLOOKUP(C477,[1]Owner!$A:$B,2,FALSE)))))</f>
        <v>mid</v>
      </c>
    </row>
    <row r="478" spans="1:24" ht="11.15" customHeight="1" x14ac:dyDescent="0.65">
      <c r="A478" s="19" t="str">
        <f t="shared" si="38"/>
        <v>0708健太01</v>
      </c>
      <c r="B478" s="10" t="s">
        <v>2844</v>
      </c>
      <c r="C478" s="20" t="s">
        <v>156</v>
      </c>
      <c r="D478" s="11">
        <v>1</v>
      </c>
      <c r="E478" s="20" t="s">
        <v>2886</v>
      </c>
      <c r="F478" s="10" t="s">
        <v>2279</v>
      </c>
      <c r="G478" s="10" t="s">
        <v>520</v>
      </c>
      <c r="H478" s="20" t="s">
        <v>2571</v>
      </c>
      <c r="I478" s="20" t="s">
        <v>2276</v>
      </c>
      <c r="J478" s="20" t="s">
        <v>1541</v>
      </c>
      <c r="K478" s="20" t="s">
        <v>791</v>
      </c>
      <c r="L478" s="20" t="s">
        <v>1913</v>
      </c>
      <c r="M478" s="21">
        <v>340</v>
      </c>
      <c r="N478" s="22">
        <v>3</v>
      </c>
      <c r="O478" s="23">
        <v>2</v>
      </c>
      <c r="P478" s="24">
        <v>2600</v>
      </c>
      <c r="Q478" s="25">
        <f t="shared" si="41"/>
        <v>7.6470588235294121</v>
      </c>
      <c r="R478" s="12">
        <v>0</v>
      </c>
      <c r="S478" s="12">
        <v>0</v>
      </c>
      <c r="U478" s="18" t="str">
        <f t="shared" si="39"/>
        <v>二勝</v>
      </c>
      <c r="X478" s="12" t="str">
        <f>IF(OR(C478="櫃間牧場",C478="特捜フジ"),"hit",IF(OR(C478="土井牧場",C478="土井ムギムギ牧場",C478="むぎむぎ",C478="むぎ"),"doi",IF(OR(C478="阪神",C478="タイガースファーム"),"han",IF(OR(C478="健康牧場",C478="ＯＫ牧場"),"oke",VLOOKUP(C478,[1]Owner!$A:$B,2,FALSE)))))</f>
        <v>tke</v>
      </c>
    </row>
    <row r="479" spans="1:24" ht="11.15" customHeight="1" x14ac:dyDescent="0.65">
      <c r="A479" s="19" t="str">
        <f t="shared" si="38"/>
        <v>0001本木07</v>
      </c>
      <c r="B479" s="10" t="s">
        <v>963</v>
      </c>
      <c r="C479" s="20" t="s">
        <v>1161</v>
      </c>
      <c r="D479" s="31">
        <v>7</v>
      </c>
      <c r="E479" s="20" t="s">
        <v>1173</v>
      </c>
      <c r="F479" s="10" t="s">
        <v>29</v>
      </c>
      <c r="G479" s="10" t="s">
        <v>33</v>
      </c>
      <c r="H479" s="20" t="s">
        <v>1174</v>
      </c>
      <c r="I479" s="20" t="s">
        <v>38</v>
      </c>
      <c r="J479" s="20" t="s">
        <v>1175</v>
      </c>
      <c r="N479" s="22">
        <v>7</v>
      </c>
      <c r="O479" s="23">
        <v>2</v>
      </c>
      <c r="P479" s="24">
        <v>2600</v>
      </c>
      <c r="Q479" s="25" t="str">
        <f t="shared" si="41"/>
        <v/>
      </c>
      <c r="R479" s="12">
        <v>0</v>
      </c>
      <c r="S479" s="12">
        <v>0</v>
      </c>
      <c r="U479" s="18" t="str">
        <f t="shared" si="39"/>
        <v>二勝</v>
      </c>
      <c r="X479" s="12" t="str">
        <f>IF(OR(C479="櫃間牧場",C479="特捜フジ"),"hit",IF(OR(C479="土井牧場",C479="土井ムギムギ牧場",C479="むぎむぎ",C479="むぎ"),"doi",IF(OR(C479="阪神",C479="タイガースファーム"),"han",IF(OR(C479="健康牧場",C479="ＯＫ牧場"),"oke",VLOOKUP(C479,[1]Owner!$A:$B,2,FALSE)))))</f>
        <v>mot</v>
      </c>
    </row>
    <row r="480" spans="1:24" ht="11.15" customHeight="1" x14ac:dyDescent="0.65">
      <c r="A480" s="19" t="str">
        <f t="shared" si="38"/>
        <v>0910羽田06</v>
      </c>
      <c r="B480" s="10" t="s">
        <v>3418</v>
      </c>
      <c r="C480" s="20" t="s">
        <v>2580</v>
      </c>
      <c r="D480" s="11">
        <v>6</v>
      </c>
      <c r="E480" s="20" t="s">
        <v>3433</v>
      </c>
      <c r="F480" s="10" t="s">
        <v>14</v>
      </c>
      <c r="G480" s="10" t="s">
        <v>520</v>
      </c>
      <c r="H480" s="20" t="s">
        <v>2023</v>
      </c>
      <c r="I480" s="20" t="s">
        <v>3165</v>
      </c>
      <c r="J480" s="20" t="s">
        <v>3434</v>
      </c>
      <c r="K480" s="20" t="s">
        <v>1261</v>
      </c>
      <c r="L480" s="20" t="s">
        <v>1913</v>
      </c>
      <c r="M480" s="21">
        <v>150</v>
      </c>
      <c r="N480" s="22">
        <v>7</v>
      </c>
      <c r="O480" s="23">
        <v>1</v>
      </c>
      <c r="P480" s="24">
        <v>2600</v>
      </c>
      <c r="Q480" s="25">
        <f t="shared" si="41"/>
        <v>17.333333333333332</v>
      </c>
      <c r="R480" s="12">
        <v>0</v>
      </c>
      <c r="S480" s="12">
        <v>0</v>
      </c>
      <c r="U480" s="18" t="str">
        <f t="shared" si="39"/>
        <v>一勝</v>
      </c>
      <c r="X480" s="12" t="str">
        <f>IF(OR(C480="櫃間牧場",C480="特捜フジ"),"hit",IF(OR(C480="土井牧場",C480="土井ムギムギ牧場",C480="むぎむぎ",C480="むぎ"),"doi",IF(OR(C480="阪神",C480="タイガースファーム"),"han",IF(OR(C480="健康牧場",C480="ＯＫ牧場"),"oke",VLOOKUP(C480,[1]Owner!$A:$B,2,FALSE)))))</f>
        <v>had</v>
      </c>
    </row>
    <row r="481" spans="1:24" ht="11.15" customHeight="1" x14ac:dyDescent="0.65">
      <c r="A481" s="19" t="str">
        <f t="shared" si="38"/>
        <v>1718西原01</v>
      </c>
      <c r="B481" s="10" t="s">
        <v>6476</v>
      </c>
      <c r="C481" s="20" t="s">
        <v>4370</v>
      </c>
      <c r="D481" s="11">
        <v>1</v>
      </c>
      <c r="E481" s="20" t="s">
        <v>6487</v>
      </c>
      <c r="F481" s="10" t="s">
        <v>5142</v>
      </c>
      <c r="G481" s="10" t="s">
        <v>5295</v>
      </c>
      <c r="H481" s="20" t="s">
        <v>5360</v>
      </c>
      <c r="I481" s="20" t="s">
        <v>6009</v>
      </c>
      <c r="J481" s="20" t="s">
        <v>4787</v>
      </c>
      <c r="K481" s="20" t="s">
        <v>6640</v>
      </c>
      <c r="L481" s="20" t="s">
        <v>5823</v>
      </c>
      <c r="M481" s="21">
        <v>120</v>
      </c>
      <c r="N481" s="22">
        <v>8</v>
      </c>
      <c r="O481" s="23">
        <v>2</v>
      </c>
      <c r="P481" s="24">
        <v>2595.1999999999998</v>
      </c>
      <c r="Q481" s="25">
        <f t="shared" si="41"/>
        <v>21.626666666666665</v>
      </c>
      <c r="R481" s="12">
        <v>0</v>
      </c>
      <c r="S481" s="12">
        <v>0</v>
      </c>
      <c r="U481" s="18" t="str">
        <f t="shared" si="39"/>
        <v>二勝</v>
      </c>
      <c r="V481" s="12" t="s">
        <v>6927</v>
      </c>
      <c r="W481" s="12" t="s">
        <v>6778</v>
      </c>
      <c r="X481" s="12" t="str">
        <f>IF(OR(C481="櫃間牧場",C481="特捜フジ"),"hit",IF(OR(C481="土井牧場",C481="土井ムギムギ牧場",C481="むぎむぎ",C481="むぎ"),"doi",IF(OR(C481="阪神",C481="タイガースファーム"),"han",IF(OR(C481="健康牧場",C481="ＯＫ牧場"),"oke",VLOOKUP(C481,[1]Owner!$A:$B,2,FALSE)))))</f>
        <v>nis</v>
      </c>
    </row>
    <row r="482" spans="1:24" ht="11.15" customHeight="1" x14ac:dyDescent="0.65">
      <c r="A482" s="19" t="str">
        <f t="shared" si="38"/>
        <v>0102大類09</v>
      </c>
      <c r="B482" s="10" t="s">
        <v>1206</v>
      </c>
      <c r="C482" s="20" t="s">
        <v>91</v>
      </c>
      <c r="D482" s="31">
        <v>9</v>
      </c>
      <c r="E482" s="20" t="s">
        <v>1271</v>
      </c>
      <c r="F482" s="10" t="s">
        <v>14</v>
      </c>
      <c r="G482" s="10" t="s">
        <v>15</v>
      </c>
      <c r="H482" s="20" t="s">
        <v>1272</v>
      </c>
      <c r="I482" s="20" t="s">
        <v>26</v>
      </c>
      <c r="J482" s="20" t="s">
        <v>1273</v>
      </c>
      <c r="N482" s="22">
        <v>11</v>
      </c>
      <c r="O482" s="23">
        <v>2</v>
      </c>
      <c r="P482" s="24">
        <v>2590</v>
      </c>
      <c r="Q482" s="25" t="str">
        <f t="shared" si="41"/>
        <v/>
      </c>
      <c r="R482" s="12">
        <v>0</v>
      </c>
      <c r="S482" s="12">
        <v>0</v>
      </c>
      <c r="U482" s="18" t="str">
        <f t="shared" si="39"/>
        <v>二勝</v>
      </c>
      <c r="X482" s="12" t="str">
        <f>IF(OR(C482="櫃間牧場",C482="特捜フジ"),"hit",IF(OR(C482="土井牧場",C482="土井ムギムギ牧場",C482="むぎむぎ",C482="むぎ"),"doi",IF(OR(C482="阪神",C482="タイガースファーム"),"han",IF(OR(C482="健康牧場",C482="ＯＫ牧場"),"oke",VLOOKUP(C482,[1]Owner!$A:$B,2,FALSE)))))</f>
        <v>oru</v>
      </c>
    </row>
    <row r="483" spans="1:24" ht="11.15" customHeight="1" x14ac:dyDescent="0.65">
      <c r="A483" s="19" t="str">
        <f t="shared" si="38"/>
        <v>1314松山06</v>
      </c>
      <c r="B483" s="10" t="s">
        <v>5133</v>
      </c>
      <c r="C483" s="20" t="s">
        <v>4910</v>
      </c>
      <c r="D483" s="11">
        <v>6</v>
      </c>
      <c r="E483" s="20" t="s">
        <v>4921</v>
      </c>
      <c r="F483" s="10" t="s">
        <v>4766</v>
      </c>
      <c r="G483" s="10" t="s">
        <v>4767</v>
      </c>
      <c r="H483" s="20" t="s">
        <v>4768</v>
      </c>
      <c r="I483" s="20" t="s">
        <v>2779</v>
      </c>
      <c r="J483" s="20" t="s">
        <v>1753</v>
      </c>
      <c r="K483" s="20" t="s">
        <v>4922</v>
      </c>
      <c r="L483" s="20" t="s">
        <v>4770</v>
      </c>
      <c r="M483" s="21">
        <v>70</v>
      </c>
      <c r="N483" s="22">
        <v>4</v>
      </c>
      <c r="O483" s="23">
        <v>2</v>
      </c>
      <c r="P483" s="24">
        <v>2588.4</v>
      </c>
      <c r="Q483" s="25">
        <f t="shared" si="41"/>
        <v>36.977142857142859</v>
      </c>
      <c r="R483" s="12">
        <v>0</v>
      </c>
      <c r="S483" s="12">
        <v>0</v>
      </c>
      <c r="U483" s="18" t="str">
        <f t="shared" si="39"/>
        <v>二勝</v>
      </c>
      <c r="X483" s="12" t="str">
        <f>IF(OR(C483="櫃間牧場",C483="特捜フジ"),"hit",IF(OR(C483="土井牧場",C483="土井ムギムギ牧場",C483="むぎむぎ",C483="むぎ"),"doi",IF(OR(C483="阪神",C483="タイガースファーム"),"han",IF(OR(C483="健康牧場",C483="ＯＫ牧場"),"oke",VLOOKUP(C483,[1]Owner!$A:$B,2,FALSE)))))</f>
        <v>mat</v>
      </c>
    </row>
    <row r="484" spans="1:24" ht="11.15" customHeight="1" x14ac:dyDescent="0.65">
      <c r="A484" s="19" t="str">
        <f t="shared" si="38"/>
        <v>0607光生01</v>
      </c>
      <c r="B484" s="10" t="s">
        <v>2579</v>
      </c>
      <c r="C484" s="20" t="s">
        <v>2608</v>
      </c>
      <c r="D484" s="11">
        <v>1</v>
      </c>
      <c r="E484" s="20" t="s">
        <v>2609</v>
      </c>
      <c r="F484" s="10" t="s">
        <v>14</v>
      </c>
      <c r="G484" s="10" t="s">
        <v>520</v>
      </c>
      <c r="H484" s="21" t="s">
        <v>1321</v>
      </c>
      <c r="I484" s="20" t="s">
        <v>1832</v>
      </c>
      <c r="J484" s="20" t="s">
        <v>2610</v>
      </c>
      <c r="K484" s="20" t="s">
        <v>846</v>
      </c>
      <c r="L484" s="20" t="s">
        <v>515</v>
      </c>
      <c r="M484" s="21">
        <v>30</v>
      </c>
      <c r="N484" s="22">
        <v>5</v>
      </c>
      <c r="O484" s="23">
        <v>2</v>
      </c>
      <c r="P484" s="24">
        <v>2580</v>
      </c>
      <c r="Q484" s="25">
        <f t="shared" si="41"/>
        <v>86</v>
      </c>
      <c r="R484" s="12">
        <v>0</v>
      </c>
      <c r="S484" s="12">
        <v>0</v>
      </c>
      <c r="U484" s="18" t="str">
        <f t="shared" si="39"/>
        <v>二勝</v>
      </c>
      <c r="X484" s="12" t="str">
        <f>IF(OR(C484="櫃間牧場",C484="特捜フジ"),"hit",IF(OR(C484="土井牧場",C484="土井ムギムギ牧場",C484="むぎむぎ",C484="むぎ"),"doi",IF(OR(C484="阪神",C484="タイガースファーム"),"han",IF(OR(C484="健康牧場",C484="ＯＫ牧場"),"oke",VLOOKUP(C484,[1]Owner!$A:$B,2,FALSE)))))</f>
        <v>ymi</v>
      </c>
    </row>
    <row r="485" spans="1:24" ht="11.15" customHeight="1" x14ac:dyDescent="0.65">
      <c r="A485" s="19" t="str">
        <f t="shared" si="38"/>
        <v>2122永之05</v>
      </c>
      <c r="B485" s="10" t="s">
        <v>8826</v>
      </c>
      <c r="C485" s="20" t="s">
        <v>8312</v>
      </c>
      <c r="D485" s="11">
        <v>5</v>
      </c>
      <c r="E485" s="20" t="s">
        <v>8790</v>
      </c>
      <c r="F485" s="10" t="s">
        <v>4478</v>
      </c>
      <c r="G485" s="10" t="s">
        <v>4408</v>
      </c>
      <c r="H485" s="20" t="s">
        <v>8848</v>
      </c>
      <c r="I485" s="20" t="s">
        <v>8932</v>
      </c>
      <c r="J485" s="20" t="s">
        <v>1830</v>
      </c>
      <c r="K485" s="20" t="s">
        <v>8832</v>
      </c>
      <c r="L485" s="20" t="s">
        <v>1913</v>
      </c>
      <c r="M485" s="32">
        <v>6</v>
      </c>
      <c r="N485" s="22">
        <v>7</v>
      </c>
      <c r="O485" s="23">
        <v>2</v>
      </c>
      <c r="P485" s="24">
        <v>2578.4</v>
      </c>
      <c r="Q485" s="25">
        <v>29.500512820512821</v>
      </c>
      <c r="U485" s="18" t="str">
        <f t="shared" si="39"/>
        <v>二勝</v>
      </c>
      <c r="V485" s="12" t="s">
        <v>8981</v>
      </c>
      <c r="W485" s="12" t="s">
        <v>9151</v>
      </c>
      <c r="X485" s="12" t="str">
        <f>IF(OR(C485="櫃間牧場",C485="特捜フジ"),"hit",IF(OR(C485="土井牧場",C485="土井ムギムギ牧場",C485="むぎむぎ",C485="むぎ"),"doi",IF(OR(C485="阪神",C485="タイガースファーム"),"han",IF(OR(C485="健康牧場",C485="ＯＫ牧場"),"oke",VLOOKUP(C485,[1]Owner!$A:$B,2,FALSE)))))</f>
        <v>yhi</v>
      </c>
    </row>
    <row r="486" spans="1:24" ht="11.15" customHeight="1" x14ac:dyDescent="0.65">
      <c r="A486" s="19" t="str">
        <f t="shared" si="38"/>
        <v>1718むぎ08</v>
      </c>
      <c r="B486" s="10" t="s">
        <v>6476</v>
      </c>
      <c r="C486" s="20" t="s">
        <v>4396</v>
      </c>
      <c r="D486" s="11">
        <v>8</v>
      </c>
      <c r="E486" s="20" t="s">
        <v>6588</v>
      </c>
      <c r="F486" s="10" t="s">
        <v>5142</v>
      </c>
      <c r="G486" s="10" t="s">
        <v>5293</v>
      </c>
      <c r="H486" s="20" t="s">
        <v>5334</v>
      </c>
      <c r="I486" s="20" t="s">
        <v>2438</v>
      </c>
      <c r="J486" s="20" t="s">
        <v>4470</v>
      </c>
      <c r="K486" s="20" t="s">
        <v>5446</v>
      </c>
      <c r="L486" s="20" t="s">
        <v>1913</v>
      </c>
      <c r="M486" s="21">
        <v>40</v>
      </c>
      <c r="N486" s="22">
        <v>5</v>
      </c>
      <c r="O486" s="23">
        <v>2</v>
      </c>
      <c r="P486" s="24">
        <v>2571.4</v>
      </c>
      <c r="Q486" s="25">
        <f t="shared" ref="Q486:Q495" si="42">IF(M486="","",IF(M486&lt;=0,P486/10,P486/M486))</f>
        <v>64.284999999999997</v>
      </c>
      <c r="R486" s="12">
        <v>0</v>
      </c>
      <c r="S486" s="12">
        <v>0</v>
      </c>
      <c r="U486" s="18" t="str">
        <f t="shared" si="39"/>
        <v>二勝</v>
      </c>
      <c r="V486" s="12" t="s">
        <v>7006</v>
      </c>
      <c r="W486" s="12" t="s">
        <v>6873</v>
      </c>
      <c r="X486" s="12" t="str">
        <f>IF(OR(C486="櫃間牧場",C486="特捜フジ"),"hit",IF(OR(C486="土井牧場",C486="土井ムギムギ牧場",C486="むぎむぎ",C486="むぎ"),"doi",IF(OR(C486="阪神",C486="タイガースファーム"),"han",IF(OR(C486="健康牧場",C486="ＯＫ牧場"),"oke",VLOOKUP(C486,[1]Owner!$A:$B,2,FALSE)))))</f>
        <v>doi</v>
      </c>
    </row>
    <row r="487" spans="1:24" ht="11.15" customHeight="1" x14ac:dyDescent="0.65">
      <c r="A487" s="19" t="str">
        <f t="shared" si="38"/>
        <v>0203特捜08</v>
      </c>
      <c r="B487" s="10" t="s">
        <v>1480</v>
      </c>
      <c r="C487" s="20" t="s">
        <v>1376</v>
      </c>
      <c r="D487" s="31">
        <v>8</v>
      </c>
      <c r="E487" s="20" t="s">
        <v>1633</v>
      </c>
      <c r="F487" s="10" t="s">
        <v>14</v>
      </c>
      <c r="G487" s="10" t="s">
        <v>510</v>
      </c>
      <c r="H487" s="20" t="s">
        <v>1543</v>
      </c>
      <c r="I487" s="20" t="s">
        <v>225</v>
      </c>
      <c r="J487" s="20" t="s">
        <v>686</v>
      </c>
      <c r="N487" s="22">
        <v>11</v>
      </c>
      <c r="O487" s="23">
        <v>2</v>
      </c>
      <c r="P487" s="24">
        <v>2560</v>
      </c>
      <c r="Q487" s="25" t="str">
        <f t="shared" si="42"/>
        <v/>
      </c>
      <c r="R487" s="12">
        <v>0</v>
      </c>
      <c r="S487" s="12">
        <v>0</v>
      </c>
      <c r="U487" s="18" t="str">
        <f t="shared" si="39"/>
        <v>二勝</v>
      </c>
      <c r="X487" s="12" t="str">
        <f>IF(OR(C487="櫃間牧場",C487="特捜フジ"),"hit",IF(OR(C487="土井牧場",C487="土井ムギムギ牧場",C487="むぎむぎ",C487="むぎ"),"doi",IF(OR(C487="阪神",C487="タイガースファーム"),"han",IF(OR(C487="健康牧場",C487="ＯＫ牧場"),"oke",VLOOKUP(C487,[1]Owner!$A:$B,2,FALSE)))))</f>
        <v>hit</v>
      </c>
    </row>
    <row r="488" spans="1:24" ht="11.15" customHeight="1" x14ac:dyDescent="0.65">
      <c r="A488" s="19" t="str">
        <f t="shared" si="38"/>
        <v>1617小川04</v>
      </c>
      <c r="B488" s="10" t="s">
        <v>5840</v>
      </c>
      <c r="C488" s="20" t="s">
        <v>5841</v>
      </c>
      <c r="D488" s="11">
        <v>4</v>
      </c>
      <c r="E488" s="20" t="s">
        <v>5849</v>
      </c>
      <c r="F488" s="10" t="s">
        <v>5848</v>
      </c>
      <c r="G488" s="10" t="s">
        <v>5996</v>
      </c>
      <c r="H488" s="20" t="s">
        <v>6001</v>
      </c>
      <c r="I488" s="20" t="s">
        <v>3165</v>
      </c>
      <c r="J488" s="20" t="s">
        <v>3610</v>
      </c>
      <c r="K488" s="20" t="s">
        <v>2378</v>
      </c>
      <c r="L488" s="20" t="s">
        <v>1913</v>
      </c>
      <c r="M488" s="21">
        <v>200</v>
      </c>
      <c r="N488" s="22">
        <v>4</v>
      </c>
      <c r="O488" s="23">
        <v>1</v>
      </c>
      <c r="P488" s="24">
        <v>2557.3000000000002</v>
      </c>
      <c r="Q488" s="25">
        <f t="shared" si="42"/>
        <v>12.7865</v>
      </c>
      <c r="R488" s="12">
        <v>0</v>
      </c>
      <c r="S488" s="12">
        <v>0</v>
      </c>
      <c r="U488" s="18" t="str">
        <f t="shared" si="39"/>
        <v>一勝</v>
      </c>
      <c r="X488" s="12" t="str">
        <f>IF(OR(C488="櫃間牧場",C488="特捜フジ"),"hit",IF(OR(C488="土井牧場",C488="土井ムギムギ牧場",C488="むぎむぎ",C488="むぎ"),"doi",IF(OR(C488="阪神",C488="タイガースファーム"),"han",IF(OR(C488="健康牧場",C488="ＯＫ牧場"),"oke",VLOOKUP(C488,[1]Owner!$A:$B,2,FALSE)))))</f>
        <v>oga</v>
      </c>
    </row>
    <row r="489" spans="1:24" ht="11.15" customHeight="1" x14ac:dyDescent="0.65">
      <c r="A489" s="19" t="str">
        <f t="shared" si="38"/>
        <v>0910心平05</v>
      </c>
      <c r="B489" s="10" t="s">
        <v>3418</v>
      </c>
      <c r="C489" s="20" t="s">
        <v>2649</v>
      </c>
      <c r="D489" s="11">
        <v>5</v>
      </c>
      <c r="E489" s="20" t="s">
        <v>3506</v>
      </c>
      <c r="F489" s="10" t="s">
        <v>14</v>
      </c>
      <c r="G489" s="10" t="s">
        <v>510</v>
      </c>
      <c r="H489" s="20" t="s">
        <v>621</v>
      </c>
      <c r="I489" s="20" t="s">
        <v>2612</v>
      </c>
      <c r="J489" s="20" t="s">
        <v>1006</v>
      </c>
      <c r="K489" s="20" t="s">
        <v>1740</v>
      </c>
      <c r="L489" s="20" t="s">
        <v>515</v>
      </c>
      <c r="M489" s="21">
        <v>90</v>
      </c>
      <c r="N489" s="22">
        <v>6</v>
      </c>
      <c r="O489" s="23">
        <v>1</v>
      </c>
      <c r="P489" s="24">
        <v>2550</v>
      </c>
      <c r="Q489" s="25">
        <f t="shared" si="42"/>
        <v>28.333333333333332</v>
      </c>
      <c r="R489" s="12">
        <v>0</v>
      </c>
      <c r="S489" s="12">
        <v>0</v>
      </c>
      <c r="U489" s="18" t="str">
        <f t="shared" si="39"/>
        <v>一勝</v>
      </c>
      <c r="X489" s="12" t="str">
        <f>IF(OR(C489="櫃間牧場",C489="特捜フジ"),"hit",IF(OR(C489="土井牧場",C489="土井ムギムギ牧場",C489="むぎむぎ",C489="むぎ"),"doi",IF(OR(C489="阪神",C489="タイガースファーム"),"han",IF(OR(C489="健康牧場",C489="ＯＫ牧場"),"oke",VLOOKUP(C489,[1]Owner!$A:$B,2,FALSE)))))</f>
        <v>hsi</v>
      </c>
    </row>
    <row r="490" spans="1:24" ht="11.15" customHeight="1" x14ac:dyDescent="0.65">
      <c r="A490" s="19" t="str">
        <f t="shared" si="38"/>
        <v>1112大熊06</v>
      </c>
      <c r="B490" s="10" t="s">
        <v>4369</v>
      </c>
      <c r="C490" s="20" t="s">
        <v>3903</v>
      </c>
      <c r="D490" s="11">
        <v>6</v>
      </c>
      <c r="E490" s="20" t="s">
        <v>3926</v>
      </c>
      <c r="F490" s="10" t="s">
        <v>3910</v>
      </c>
      <c r="G490" s="10" t="s">
        <v>3906</v>
      </c>
      <c r="H490" s="20" t="s">
        <v>3927</v>
      </c>
      <c r="I490" s="20" t="s">
        <v>2231</v>
      </c>
      <c r="J490" s="20" t="s">
        <v>3928</v>
      </c>
      <c r="K490" s="20" t="s">
        <v>3929</v>
      </c>
      <c r="L490" s="20" t="s">
        <v>3930</v>
      </c>
      <c r="M490" s="21">
        <v>60</v>
      </c>
      <c r="N490" s="22">
        <v>6</v>
      </c>
      <c r="O490" s="23">
        <v>1</v>
      </c>
      <c r="P490" s="24">
        <v>2547.8000000000002</v>
      </c>
      <c r="Q490" s="25">
        <f t="shared" si="42"/>
        <v>42.463333333333338</v>
      </c>
      <c r="R490" s="12">
        <v>0</v>
      </c>
      <c r="S490" s="12">
        <v>0</v>
      </c>
      <c r="U490" s="18" t="str">
        <f t="shared" si="39"/>
        <v>一勝</v>
      </c>
      <c r="X490" s="12" t="str">
        <f>IF(OR(C490="櫃間牧場",C490="特捜フジ"),"hit",IF(OR(C490="土井牧場",C490="土井ムギムギ牧場",C490="むぎむぎ",C490="むぎ"),"doi",IF(OR(C490="阪神",C490="タイガースファーム"),"han",IF(OR(C490="健康牧場",C490="ＯＫ牧場"),"oke",VLOOKUP(C490,[1]Owner!$A:$B,2,FALSE)))))</f>
        <v>oku</v>
      </c>
    </row>
    <row r="491" spans="1:24" ht="11.15" customHeight="1" x14ac:dyDescent="0.65">
      <c r="A491" s="19" t="str">
        <f t="shared" si="38"/>
        <v>0607播磨03</v>
      </c>
      <c r="B491" s="10" t="s">
        <v>2579</v>
      </c>
      <c r="C491" s="20" t="s">
        <v>2767</v>
      </c>
      <c r="D491" s="11">
        <v>3</v>
      </c>
      <c r="E491" s="20" t="s">
        <v>2770</v>
      </c>
      <c r="F491" s="10" t="s">
        <v>2279</v>
      </c>
      <c r="G491" s="10" t="s">
        <v>510</v>
      </c>
      <c r="H491" s="21" t="s">
        <v>1100</v>
      </c>
      <c r="I491" s="20" t="s">
        <v>1995</v>
      </c>
      <c r="J491" s="20" t="s">
        <v>2771</v>
      </c>
      <c r="K491" s="20" t="s">
        <v>2270</v>
      </c>
      <c r="L491" s="20" t="s">
        <v>2270</v>
      </c>
      <c r="M491" s="21">
        <v>10</v>
      </c>
      <c r="N491" s="22">
        <v>8</v>
      </c>
      <c r="O491" s="23">
        <v>2</v>
      </c>
      <c r="P491" s="24">
        <v>2540</v>
      </c>
      <c r="Q491" s="25">
        <f t="shared" si="42"/>
        <v>254</v>
      </c>
      <c r="R491" s="12">
        <v>0</v>
      </c>
      <c r="S491" s="12">
        <v>0</v>
      </c>
      <c r="U491" s="18" t="str">
        <f t="shared" si="39"/>
        <v>二勝</v>
      </c>
      <c r="X491" s="12" t="str">
        <f>IF(OR(C491="櫃間牧場",C491="特捜フジ"),"hit",IF(OR(C491="土井牧場",C491="土井ムギムギ牧場",C491="むぎむぎ",C491="むぎ"),"doi",IF(OR(C491="阪神",C491="タイガースファーム"),"han",IF(OR(C491="健康牧場",C491="ＯＫ牧場"),"oke",VLOOKUP(C491,[1]Owner!$A:$B,2,FALSE)))))</f>
        <v>har</v>
      </c>
    </row>
    <row r="492" spans="1:24" ht="11.15" customHeight="1" x14ac:dyDescent="0.65">
      <c r="A492" s="19" t="str">
        <f t="shared" si="38"/>
        <v>1213福石10</v>
      </c>
      <c r="B492" s="10" t="s">
        <v>4405</v>
      </c>
      <c r="C492" s="20" t="s">
        <v>4741</v>
      </c>
      <c r="D492" s="11">
        <v>10</v>
      </c>
      <c r="E492" s="20" t="s">
        <v>4729</v>
      </c>
      <c r="F492" s="10" t="s">
        <v>4413</v>
      </c>
      <c r="G492" s="10" t="s">
        <v>4408</v>
      </c>
      <c r="H492" s="20" t="s">
        <v>4444</v>
      </c>
      <c r="I492" s="20" t="s">
        <v>3280</v>
      </c>
      <c r="J492" s="20" t="s">
        <v>1912</v>
      </c>
      <c r="K492" s="20" t="s">
        <v>4640</v>
      </c>
      <c r="L492" s="20" t="s">
        <v>1913</v>
      </c>
      <c r="M492" s="21">
        <v>80</v>
      </c>
      <c r="N492" s="22">
        <v>4</v>
      </c>
      <c r="O492" s="23">
        <v>2</v>
      </c>
      <c r="P492" s="24">
        <v>2530.1</v>
      </c>
      <c r="Q492" s="25">
        <f t="shared" si="42"/>
        <v>31.626249999999999</v>
      </c>
      <c r="R492" s="12">
        <v>0</v>
      </c>
      <c r="S492" s="12">
        <v>0</v>
      </c>
      <c r="U492" s="18" t="str">
        <f t="shared" si="39"/>
        <v>二勝</v>
      </c>
      <c r="X492" s="12" t="str">
        <f>IF(OR(C492="櫃間牧場",C492="特捜フジ"),"hit",IF(OR(C492="土井牧場",C492="土井ムギムギ牧場",C492="むぎむぎ",C492="むぎ"),"doi",IF(OR(C492="阪神",C492="タイガースファーム"),"han",IF(OR(C492="健康牧場",C492="ＯＫ牧場"),"oke",VLOOKUP(C492,[1]Owner!$A:$B,2,FALSE)))))</f>
        <v>fuk</v>
      </c>
    </row>
    <row r="493" spans="1:24" ht="11.15" customHeight="1" x14ac:dyDescent="0.65">
      <c r="A493" s="19" t="str">
        <f t="shared" si="38"/>
        <v>0405福石04</v>
      </c>
      <c r="B493" s="10" t="s">
        <v>1951</v>
      </c>
      <c r="C493" s="20" t="s">
        <v>913</v>
      </c>
      <c r="D493" s="31">
        <v>4</v>
      </c>
      <c r="E493" s="20" t="s">
        <v>2236</v>
      </c>
      <c r="F493" s="10" t="s">
        <v>14</v>
      </c>
      <c r="G493" s="10" t="s">
        <v>520</v>
      </c>
      <c r="H493" s="20" t="s">
        <v>1321</v>
      </c>
      <c r="I493" s="20" t="s">
        <v>38</v>
      </c>
      <c r="J493" s="20" t="s">
        <v>2237</v>
      </c>
      <c r="K493" s="20" t="s">
        <v>804</v>
      </c>
      <c r="L493" s="20" t="s">
        <v>82</v>
      </c>
      <c r="M493" s="21">
        <v>90</v>
      </c>
      <c r="N493" s="22">
        <v>7</v>
      </c>
      <c r="O493" s="23">
        <v>2</v>
      </c>
      <c r="P493" s="24">
        <v>2530</v>
      </c>
      <c r="Q493" s="25">
        <f t="shared" si="42"/>
        <v>28.111111111111111</v>
      </c>
      <c r="R493" s="12">
        <v>0</v>
      </c>
      <c r="S493" s="12">
        <v>0</v>
      </c>
      <c r="U493" s="18" t="str">
        <f t="shared" si="39"/>
        <v>二勝</v>
      </c>
      <c r="X493" s="12" t="str">
        <f>IF(OR(C493="櫃間牧場",C493="特捜フジ"),"hit",IF(OR(C493="土井牧場",C493="土井ムギムギ牧場",C493="むぎむぎ",C493="むぎ"),"doi",IF(OR(C493="阪神",C493="タイガースファーム"),"han",IF(OR(C493="健康牧場",C493="ＯＫ牧場"),"oke",VLOOKUP(C493,[1]Owner!$A:$B,2,FALSE)))))</f>
        <v>fuk</v>
      </c>
    </row>
    <row r="494" spans="1:24" ht="11.15" customHeight="1" x14ac:dyDescent="0.65">
      <c r="A494" s="19" t="str">
        <f t="shared" si="38"/>
        <v>1516むぎ10</v>
      </c>
      <c r="B494" s="10" t="s">
        <v>5510</v>
      </c>
      <c r="C494" s="20" t="s">
        <v>4396</v>
      </c>
      <c r="D494" s="11">
        <v>10</v>
      </c>
      <c r="E494" s="20" t="s">
        <v>5643</v>
      </c>
      <c r="F494" s="10" t="s">
        <v>3905</v>
      </c>
      <c r="G494" s="10" t="s">
        <v>3906</v>
      </c>
      <c r="H494" s="20" t="s">
        <v>3907</v>
      </c>
      <c r="I494" s="20" t="s">
        <v>5708</v>
      </c>
      <c r="J494" s="20" t="s">
        <v>5772</v>
      </c>
      <c r="K494" s="20" t="s">
        <v>5813</v>
      </c>
      <c r="L494" s="20" t="s">
        <v>1913</v>
      </c>
      <c r="M494" s="21">
        <v>40</v>
      </c>
      <c r="N494" s="22">
        <v>8</v>
      </c>
      <c r="O494" s="23">
        <v>2</v>
      </c>
      <c r="P494" s="24">
        <v>2520.8000000000002</v>
      </c>
      <c r="Q494" s="25">
        <f t="shared" si="42"/>
        <v>63.02</v>
      </c>
      <c r="R494" s="12">
        <v>0</v>
      </c>
      <c r="S494" s="12">
        <v>0</v>
      </c>
      <c r="U494" s="18" t="str">
        <f t="shared" si="39"/>
        <v>二勝</v>
      </c>
      <c r="X494" s="12" t="str">
        <f>IF(OR(C494="櫃間牧場",C494="特捜フジ"),"hit",IF(OR(C494="土井牧場",C494="土井ムギムギ牧場",C494="むぎむぎ",C494="むぎ"),"doi",IF(OR(C494="阪神",C494="タイガースファーム"),"han",IF(OR(C494="健康牧場",C494="ＯＫ牧場"),"oke",VLOOKUP(C494,[1]Owner!$A:$B,2,FALSE)))))</f>
        <v>doi</v>
      </c>
    </row>
    <row r="495" spans="1:24" ht="11.15" customHeight="1" x14ac:dyDescent="0.65">
      <c r="A495" s="19" t="str">
        <f t="shared" si="38"/>
        <v>0910播磨09</v>
      </c>
      <c r="B495" s="10" t="s">
        <v>3418</v>
      </c>
      <c r="C495" s="20" t="s">
        <v>2767</v>
      </c>
      <c r="D495" s="11">
        <v>9</v>
      </c>
      <c r="E495" s="20" t="s">
        <v>3606</v>
      </c>
      <c r="F495" s="10" t="s">
        <v>14</v>
      </c>
      <c r="G495" s="10" t="s">
        <v>510</v>
      </c>
      <c r="H495" s="20" t="s">
        <v>2590</v>
      </c>
      <c r="I495" s="20" t="s">
        <v>2280</v>
      </c>
      <c r="J495" s="20" t="s">
        <v>1849</v>
      </c>
      <c r="K495" s="20" t="s">
        <v>846</v>
      </c>
      <c r="L495" s="20" t="s">
        <v>515</v>
      </c>
      <c r="M495" s="21">
        <v>130</v>
      </c>
      <c r="N495" s="22">
        <v>6</v>
      </c>
      <c r="O495" s="23">
        <v>2</v>
      </c>
      <c r="P495" s="24">
        <v>2520</v>
      </c>
      <c r="Q495" s="25">
        <f t="shared" si="42"/>
        <v>19.384615384615383</v>
      </c>
      <c r="R495" s="12">
        <v>0</v>
      </c>
      <c r="S495" s="12">
        <v>0</v>
      </c>
      <c r="U495" s="18" t="str">
        <f t="shared" si="39"/>
        <v>二勝</v>
      </c>
      <c r="X495" s="12" t="str">
        <f>IF(OR(C495="櫃間牧場",C495="特捜フジ"),"hit",IF(OR(C495="土井牧場",C495="土井ムギムギ牧場",C495="むぎむぎ",C495="むぎ"),"doi",IF(OR(C495="阪神",C495="タイガースファーム"),"han",IF(OR(C495="健康牧場",C495="ＯＫ牧場"),"oke",VLOOKUP(C495,[1]Owner!$A:$B,2,FALSE)))))</f>
        <v>har</v>
      </c>
    </row>
    <row r="496" spans="1:24" ht="11.15" customHeight="1" x14ac:dyDescent="0.65">
      <c r="A496" s="19" t="str">
        <f t="shared" si="38"/>
        <v>2223阪神02</v>
      </c>
      <c r="B496" s="10" t="s">
        <v>9192</v>
      </c>
      <c r="C496" s="20" t="s">
        <v>4734</v>
      </c>
      <c r="D496" s="11">
        <v>2</v>
      </c>
      <c r="E496" s="20" t="s">
        <v>9301</v>
      </c>
      <c r="F496" s="10" t="s">
        <v>4407</v>
      </c>
      <c r="G496" s="10" t="s">
        <v>4408</v>
      </c>
      <c r="H496" s="20" t="s">
        <v>9343</v>
      </c>
      <c r="I496" s="20" t="s">
        <v>4657</v>
      </c>
      <c r="J496" s="20" t="s">
        <v>9429</v>
      </c>
      <c r="K496" s="20" t="s">
        <v>8876</v>
      </c>
      <c r="L496" s="20" t="s">
        <v>1913</v>
      </c>
      <c r="M496" s="32">
        <v>10</v>
      </c>
      <c r="N496" s="22">
        <v>3</v>
      </c>
      <c r="O496" s="23">
        <v>2</v>
      </c>
      <c r="P496" s="24">
        <v>2518.1999999999998</v>
      </c>
      <c r="Q496" s="25">
        <v>292.83285714285711</v>
      </c>
      <c r="U496" s="18" t="str">
        <f t="shared" si="39"/>
        <v>二勝</v>
      </c>
      <c r="V496" s="12" t="s">
        <v>9718</v>
      </c>
      <c r="W496" s="12" t="s">
        <v>9590</v>
      </c>
      <c r="X496" s="12" t="str">
        <f>IF(OR(C496="櫃間牧場",C496="特捜フジ"),"hit",IF(OR(C496="土井牧場",C496="土井ムギムギ牧場",C496="むぎむぎ",C496="むぎ"),"doi",IF(OR(C496="阪神",C496="タイガースファーム"),"han",IF(OR(C496="健康牧場",C496="ＯＫ牧場"),"oke",VLOOKUP(C496,[1]Owner!$A:$B,2,FALSE)))))</f>
        <v>han</v>
      </c>
    </row>
    <row r="497" spans="1:24" ht="11.15" customHeight="1" x14ac:dyDescent="0.65">
      <c r="A497" s="19" t="str">
        <f t="shared" si="38"/>
        <v>1819福石01</v>
      </c>
      <c r="B497" s="10" t="s">
        <v>7067</v>
      </c>
      <c r="C497" s="20" t="s">
        <v>4757</v>
      </c>
      <c r="D497" s="11">
        <v>1</v>
      </c>
      <c r="E497" s="20" t="s">
        <v>7180</v>
      </c>
      <c r="F497" s="10" t="s">
        <v>4407</v>
      </c>
      <c r="G497" s="10" t="s">
        <v>4408</v>
      </c>
      <c r="H497" s="20" t="s">
        <v>7224</v>
      </c>
      <c r="I497" s="20" t="s">
        <v>2231</v>
      </c>
      <c r="J497" s="20" t="s">
        <v>3243</v>
      </c>
      <c r="K497" s="20" t="s">
        <v>7290</v>
      </c>
      <c r="L497" s="20" t="s">
        <v>1913</v>
      </c>
      <c r="M497" s="21">
        <v>150</v>
      </c>
      <c r="N497" s="22">
        <v>5</v>
      </c>
      <c r="O497" s="23">
        <v>2</v>
      </c>
      <c r="P497" s="24">
        <v>2518.1999999999998</v>
      </c>
      <c r="Q497" s="25">
        <f t="shared" ref="Q497:Q505" si="43">IF(M497="","",IF(M497&lt;=0,P497/10,P497/M497))</f>
        <v>16.788</v>
      </c>
      <c r="R497" s="12">
        <v>0</v>
      </c>
      <c r="S497" s="12">
        <v>0</v>
      </c>
      <c r="T497" s="12">
        <v>0</v>
      </c>
      <c r="U497" s="18" t="str">
        <f t="shared" si="39"/>
        <v>二勝</v>
      </c>
      <c r="V497" s="12" t="s">
        <v>7397</v>
      </c>
      <c r="W497" s="12" t="s">
        <v>7519</v>
      </c>
      <c r="X497" s="12" t="str">
        <f>IF(OR(C497="櫃間牧場",C497="特捜フジ"),"hit",IF(OR(C497="土井牧場",C497="土井ムギムギ牧場",C497="むぎむぎ",C497="むぎ"),"doi",IF(OR(C497="阪神",C497="タイガースファーム"),"han",IF(OR(C497="健康牧場",C497="ＯＫ牧場"),"oke",VLOOKUP(C497,[1]Owner!$A:$B,2,FALSE)))))</f>
        <v>fuk</v>
      </c>
    </row>
    <row r="498" spans="1:24" ht="11.15" customHeight="1" x14ac:dyDescent="0.65">
      <c r="A498" s="19" t="str">
        <f t="shared" si="38"/>
        <v>1112羽田05</v>
      </c>
      <c r="B498" s="10" t="s">
        <v>4369</v>
      </c>
      <c r="C498" s="20" t="s">
        <v>4075</v>
      </c>
      <c r="D498" s="11">
        <v>5</v>
      </c>
      <c r="E498" s="20" t="s">
        <v>4088</v>
      </c>
      <c r="F498" s="10" t="s">
        <v>3905</v>
      </c>
      <c r="G498" s="10" t="s">
        <v>3911</v>
      </c>
      <c r="H498" s="20" t="s">
        <v>4089</v>
      </c>
      <c r="I498" s="20" t="s">
        <v>1342</v>
      </c>
      <c r="J498" s="20" t="s">
        <v>4090</v>
      </c>
      <c r="K498" s="20" t="s">
        <v>1836</v>
      </c>
      <c r="L498" s="20" t="s">
        <v>2439</v>
      </c>
      <c r="M498" s="21">
        <v>10</v>
      </c>
      <c r="N498" s="22">
        <v>10</v>
      </c>
      <c r="O498" s="23">
        <v>1</v>
      </c>
      <c r="P498" s="24">
        <v>2502.1999999999998</v>
      </c>
      <c r="Q498" s="25">
        <f t="shared" si="43"/>
        <v>250.21999999999997</v>
      </c>
      <c r="R498" s="12">
        <v>0</v>
      </c>
      <c r="S498" s="12">
        <v>0</v>
      </c>
      <c r="U498" s="18" t="str">
        <f t="shared" si="39"/>
        <v>一勝</v>
      </c>
      <c r="X498" s="12" t="str">
        <f>IF(OR(C498="櫃間牧場",C498="特捜フジ"),"hit",IF(OR(C498="土井牧場",C498="土井ムギムギ牧場",C498="むぎむぎ",C498="むぎ"),"doi",IF(OR(C498="阪神",C498="タイガースファーム"),"han",IF(OR(C498="健康牧場",C498="ＯＫ牧場"),"oke",VLOOKUP(C498,[1]Owner!$A:$B,2,FALSE)))))</f>
        <v>had</v>
      </c>
    </row>
    <row r="499" spans="1:24" ht="11.15" customHeight="1" x14ac:dyDescent="0.65">
      <c r="A499" s="19" t="str">
        <f t="shared" si="38"/>
        <v>9899播磨08</v>
      </c>
      <c r="B499" s="10" t="s">
        <v>377</v>
      </c>
      <c r="C499" s="20" t="s">
        <v>626</v>
      </c>
      <c r="D499" s="31">
        <v>8</v>
      </c>
      <c r="E499" s="20" t="s">
        <v>645</v>
      </c>
      <c r="F499" s="10" t="s">
        <v>14</v>
      </c>
      <c r="G499" s="10" t="s">
        <v>15</v>
      </c>
      <c r="H499" s="20" t="s">
        <v>334</v>
      </c>
      <c r="I499" s="20" t="s">
        <v>26</v>
      </c>
      <c r="J499" s="20" t="s">
        <v>646</v>
      </c>
      <c r="N499" s="22">
        <v>4</v>
      </c>
      <c r="O499" s="23">
        <v>2</v>
      </c>
      <c r="P499" s="24">
        <v>2500</v>
      </c>
      <c r="Q499" s="25" t="str">
        <f t="shared" si="43"/>
        <v/>
      </c>
      <c r="R499" s="12">
        <v>0</v>
      </c>
      <c r="S499" s="12">
        <v>0</v>
      </c>
      <c r="U499" s="18" t="str">
        <f t="shared" si="39"/>
        <v>二勝</v>
      </c>
      <c r="X499" s="12" t="str">
        <f>IF(OR(C499="櫃間牧場",C499="特捜フジ"),"hit",IF(OR(C499="土井牧場",C499="土井ムギムギ牧場",C499="むぎむぎ",C499="むぎ"),"doi",IF(OR(C499="阪神",C499="タイガースファーム"),"han",IF(OR(C499="健康牧場",C499="ＯＫ牧場"),"oke",VLOOKUP(C499,[1]Owner!$A:$B,2,FALSE)))))</f>
        <v>har</v>
      </c>
    </row>
    <row r="500" spans="1:24" ht="11.15" customHeight="1" x14ac:dyDescent="0.65">
      <c r="A500" s="19" t="str">
        <f t="shared" si="38"/>
        <v>0708羽田09</v>
      </c>
      <c r="B500" s="10" t="s">
        <v>2844</v>
      </c>
      <c r="C500" s="20" t="s">
        <v>2482</v>
      </c>
      <c r="D500" s="11">
        <v>9</v>
      </c>
      <c r="E500" s="20" t="s">
        <v>3062</v>
      </c>
      <c r="F500" s="10" t="s">
        <v>14</v>
      </c>
      <c r="G500" s="10" t="s">
        <v>520</v>
      </c>
      <c r="H500" s="20" t="s">
        <v>2782</v>
      </c>
      <c r="I500" s="20" t="s">
        <v>712</v>
      </c>
      <c r="J500" s="20" t="s">
        <v>3063</v>
      </c>
      <c r="K500" s="20" t="s">
        <v>3064</v>
      </c>
      <c r="L500" s="20" t="s">
        <v>2962</v>
      </c>
      <c r="M500" s="21">
        <v>0</v>
      </c>
      <c r="N500" s="22">
        <v>6</v>
      </c>
      <c r="O500" s="23">
        <v>2</v>
      </c>
      <c r="P500" s="24">
        <v>2500</v>
      </c>
      <c r="Q500" s="25">
        <f t="shared" si="43"/>
        <v>250</v>
      </c>
      <c r="R500" s="12">
        <v>0</v>
      </c>
      <c r="S500" s="12">
        <v>0</v>
      </c>
      <c r="U500" s="18" t="str">
        <f t="shared" si="39"/>
        <v>二勝</v>
      </c>
      <c r="X500" s="12" t="str">
        <f>IF(OR(C500="櫃間牧場",C500="特捜フジ"),"hit",IF(OR(C500="土井牧場",C500="土井ムギムギ牧場",C500="むぎむぎ",C500="むぎ"),"doi",IF(OR(C500="阪神",C500="タイガースファーム"),"han",IF(OR(C500="健康牧場",C500="ＯＫ牧場"),"oke",VLOOKUP(C500,[1]Owner!$A:$B,2,FALSE)))))</f>
        <v>had</v>
      </c>
    </row>
    <row r="501" spans="1:24" ht="11.15" customHeight="1" x14ac:dyDescent="0.65">
      <c r="A501" s="19" t="str">
        <f t="shared" si="38"/>
        <v>1112大類03</v>
      </c>
      <c r="B501" s="10" t="s">
        <v>4369</v>
      </c>
      <c r="C501" s="20" t="s">
        <v>3948</v>
      </c>
      <c r="D501" s="11">
        <v>3</v>
      </c>
      <c r="E501" s="20" t="s">
        <v>3956</v>
      </c>
      <c r="F501" s="10" t="s">
        <v>3905</v>
      </c>
      <c r="G501" s="10" t="s">
        <v>3911</v>
      </c>
      <c r="H501" s="20" t="s">
        <v>3957</v>
      </c>
      <c r="I501" s="20" t="s">
        <v>2231</v>
      </c>
      <c r="J501" s="20" t="s">
        <v>3958</v>
      </c>
      <c r="K501" s="20" t="s">
        <v>2378</v>
      </c>
      <c r="L501" s="20" t="s">
        <v>3959</v>
      </c>
      <c r="M501" s="21">
        <v>60</v>
      </c>
      <c r="N501" s="22">
        <v>7</v>
      </c>
      <c r="O501" s="23">
        <v>2</v>
      </c>
      <c r="P501" s="24">
        <v>2497</v>
      </c>
      <c r="Q501" s="25">
        <f t="shared" si="43"/>
        <v>41.616666666666667</v>
      </c>
      <c r="R501" s="12">
        <v>0</v>
      </c>
      <c r="S501" s="12">
        <v>0</v>
      </c>
      <c r="U501" s="18" t="str">
        <f t="shared" si="39"/>
        <v>二勝</v>
      </c>
      <c r="X501" s="12" t="str">
        <f>IF(OR(C501="櫃間牧場",C501="特捜フジ"),"hit",IF(OR(C501="土井牧場",C501="土井ムギムギ牧場",C501="むぎむぎ",C501="むぎ"),"doi",IF(OR(C501="阪神",C501="タイガースファーム"),"han",IF(OR(C501="健康牧場",C501="ＯＫ牧場"),"oke",VLOOKUP(C501,[1]Owner!$A:$B,2,FALSE)))))</f>
        <v>oru</v>
      </c>
    </row>
    <row r="502" spans="1:24" ht="11.15" customHeight="1" x14ac:dyDescent="0.65">
      <c r="A502" s="19" t="str">
        <f t="shared" si="38"/>
        <v>1011健太07</v>
      </c>
      <c r="B502" s="10" t="s">
        <v>3649</v>
      </c>
      <c r="C502" s="20" t="s">
        <v>156</v>
      </c>
      <c r="D502" s="11">
        <v>7</v>
      </c>
      <c r="E502" s="20" t="s">
        <v>3673</v>
      </c>
      <c r="F502" s="10" t="s">
        <v>14</v>
      </c>
      <c r="G502" s="10" t="s">
        <v>520</v>
      </c>
      <c r="H502" s="20" t="s">
        <v>3674</v>
      </c>
      <c r="I502" s="20" t="s">
        <v>1755</v>
      </c>
      <c r="J502" s="20" t="s">
        <v>1583</v>
      </c>
      <c r="K502" s="20" t="s">
        <v>846</v>
      </c>
      <c r="L502" s="20" t="s">
        <v>515</v>
      </c>
      <c r="M502" s="21">
        <v>40</v>
      </c>
      <c r="N502" s="22">
        <v>8</v>
      </c>
      <c r="O502" s="23">
        <v>2</v>
      </c>
      <c r="P502" s="24">
        <v>2493.5</v>
      </c>
      <c r="Q502" s="25">
        <f t="shared" si="43"/>
        <v>62.337499999999999</v>
      </c>
      <c r="R502" s="12">
        <v>0</v>
      </c>
      <c r="S502" s="12">
        <v>0</v>
      </c>
      <c r="U502" s="18" t="str">
        <f t="shared" si="39"/>
        <v>二勝</v>
      </c>
      <c r="X502" s="12" t="str">
        <f>IF(OR(C502="櫃間牧場",C502="特捜フジ"),"hit",IF(OR(C502="土井牧場",C502="土井ムギムギ牧場",C502="むぎむぎ",C502="むぎ"),"doi",IF(OR(C502="阪神",C502="タイガースファーム"),"han",IF(OR(C502="健康牧場",C502="ＯＫ牧場"),"oke",VLOOKUP(C502,[1]Owner!$A:$B,2,FALSE)))))</f>
        <v>tke</v>
      </c>
    </row>
    <row r="503" spans="1:24" ht="11.15" customHeight="1" x14ac:dyDescent="0.65">
      <c r="A503" s="19" t="str">
        <f t="shared" si="38"/>
        <v>1617西原09</v>
      </c>
      <c r="B503" s="10" t="s">
        <v>5840</v>
      </c>
      <c r="C503" s="20" t="s">
        <v>4759</v>
      </c>
      <c r="D503" s="11">
        <v>9</v>
      </c>
      <c r="E503" s="20" t="s">
        <v>5884</v>
      </c>
      <c r="F503" s="10" t="s">
        <v>5848</v>
      </c>
      <c r="G503" s="10" t="s">
        <v>5996</v>
      </c>
      <c r="H503" s="20" t="s">
        <v>6021</v>
      </c>
      <c r="I503" s="20" t="s">
        <v>2231</v>
      </c>
      <c r="J503" s="20" t="s">
        <v>5435</v>
      </c>
      <c r="K503" s="20" t="s">
        <v>791</v>
      </c>
      <c r="L503" s="20" t="s">
        <v>1913</v>
      </c>
      <c r="M503" s="21">
        <v>200</v>
      </c>
      <c r="N503" s="22">
        <v>4</v>
      </c>
      <c r="O503" s="23">
        <v>1</v>
      </c>
      <c r="P503" s="24">
        <v>2491.1999999999998</v>
      </c>
      <c r="Q503" s="25">
        <f t="shared" si="43"/>
        <v>12.456</v>
      </c>
      <c r="R503" s="12">
        <v>0</v>
      </c>
      <c r="S503" s="12">
        <v>0</v>
      </c>
      <c r="U503" s="18" t="str">
        <f t="shared" si="39"/>
        <v>一勝</v>
      </c>
      <c r="X503" s="12" t="str">
        <f>IF(OR(C503="櫃間牧場",C503="特捜フジ"),"hit",IF(OR(C503="土井牧場",C503="土井ムギムギ牧場",C503="むぎむぎ",C503="むぎ"),"doi",IF(OR(C503="阪神",C503="タイガースファーム"),"han",IF(OR(C503="健康牧場",C503="ＯＫ牧場"),"oke",VLOOKUP(C503,[1]Owner!$A:$B,2,FALSE)))))</f>
        <v>nis</v>
      </c>
    </row>
    <row r="504" spans="1:24" ht="11.15" customHeight="1" x14ac:dyDescent="0.65">
      <c r="A504" s="19" t="str">
        <f t="shared" si="38"/>
        <v>1617播磨04</v>
      </c>
      <c r="B504" s="10" t="s">
        <v>5840</v>
      </c>
      <c r="C504" s="20" t="s">
        <v>4761</v>
      </c>
      <c r="D504" s="11">
        <v>4</v>
      </c>
      <c r="E504" s="20" t="s">
        <v>5889</v>
      </c>
      <c r="F504" s="10" t="s">
        <v>5848</v>
      </c>
      <c r="G504" s="10" t="s">
        <v>6012</v>
      </c>
      <c r="H504" s="20" t="s">
        <v>6014</v>
      </c>
      <c r="I504" s="20" t="s">
        <v>3553</v>
      </c>
      <c r="J504" s="20" t="s">
        <v>6046</v>
      </c>
      <c r="K504" s="20" t="s">
        <v>4830</v>
      </c>
      <c r="L504" s="20" t="s">
        <v>1913</v>
      </c>
      <c r="M504" s="21">
        <v>30</v>
      </c>
      <c r="N504" s="22">
        <v>8</v>
      </c>
      <c r="O504" s="23">
        <v>1</v>
      </c>
      <c r="P504" s="24">
        <v>2487.5</v>
      </c>
      <c r="Q504" s="25">
        <f t="shared" si="43"/>
        <v>82.916666666666671</v>
      </c>
      <c r="R504" s="12">
        <v>0</v>
      </c>
      <c r="S504" s="12">
        <v>0</v>
      </c>
      <c r="U504" s="18" t="str">
        <f t="shared" si="39"/>
        <v>一勝</v>
      </c>
      <c r="X504" s="12" t="str">
        <f>IF(OR(C504="櫃間牧場",C504="特捜フジ"),"hit",IF(OR(C504="土井牧場",C504="土井ムギムギ牧場",C504="むぎむぎ",C504="むぎ"),"doi",IF(OR(C504="阪神",C504="タイガースファーム"),"han",IF(OR(C504="健康牧場",C504="ＯＫ牧場"),"oke",VLOOKUP(C504,[1]Owner!$A:$B,2,FALSE)))))</f>
        <v>har</v>
      </c>
    </row>
    <row r="505" spans="1:24" ht="11.15" customHeight="1" x14ac:dyDescent="0.65">
      <c r="A505" s="19" t="str">
        <f t="shared" si="38"/>
        <v>0708特捜10</v>
      </c>
      <c r="B505" s="10" t="s">
        <v>2844</v>
      </c>
      <c r="C505" s="20" t="s">
        <v>1376</v>
      </c>
      <c r="D505" s="11">
        <v>10</v>
      </c>
      <c r="E505" s="20" t="s">
        <v>3004</v>
      </c>
      <c r="F505" s="10" t="s">
        <v>2977</v>
      </c>
      <c r="G505" s="10" t="s">
        <v>2982</v>
      </c>
      <c r="H505" s="20" t="s">
        <v>3005</v>
      </c>
      <c r="I505" s="20" t="s">
        <v>2850</v>
      </c>
      <c r="J505" s="20" t="s">
        <v>3006</v>
      </c>
      <c r="K505" s="20" t="s">
        <v>3007</v>
      </c>
      <c r="L505" s="20" t="s">
        <v>3008</v>
      </c>
      <c r="M505" s="21">
        <v>20</v>
      </c>
      <c r="N505" s="22">
        <v>5</v>
      </c>
      <c r="O505" s="23">
        <v>2</v>
      </c>
      <c r="P505" s="24">
        <v>2470</v>
      </c>
      <c r="Q505" s="25">
        <f t="shared" si="43"/>
        <v>123.5</v>
      </c>
      <c r="R505" s="12">
        <v>0</v>
      </c>
      <c r="S505" s="12">
        <v>0</v>
      </c>
      <c r="U505" s="18" t="str">
        <f t="shared" si="39"/>
        <v>二勝</v>
      </c>
      <c r="X505" s="12" t="str">
        <f>IF(OR(C505="櫃間牧場",C505="特捜フジ"),"hit",IF(OR(C505="土井牧場",C505="土井ムギムギ牧場",C505="むぎむぎ",C505="むぎ"),"doi",IF(OR(C505="阪神",C505="タイガースファーム"),"han",IF(OR(C505="健康牧場",C505="ＯＫ牧場"),"oke",VLOOKUP(C505,[1]Owner!$A:$B,2,FALSE)))))</f>
        <v>hit</v>
      </c>
    </row>
    <row r="506" spans="1:24" ht="11.15" customHeight="1" x14ac:dyDescent="0.65">
      <c r="A506" s="19" t="str">
        <f t="shared" si="38"/>
        <v>2122福石01</v>
      </c>
      <c r="B506" s="10" t="s">
        <v>8826</v>
      </c>
      <c r="C506" s="20" t="s">
        <v>8313</v>
      </c>
      <c r="D506" s="11">
        <v>1</v>
      </c>
      <c r="E506" s="20" t="s">
        <v>8796</v>
      </c>
      <c r="F506" s="10" t="s">
        <v>29</v>
      </c>
      <c r="G506" s="10" t="s">
        <v>4408</v>
      </c>
      <c r="H506" s="20" t="s">
        <v>5336</v>
      </c>
      <c r="I506" s="20" t="s">
        <v>2231</v>
      </c>
      <c r="J506" s="20" t="s">
        <v>8941</v>
      </c>
      <c r="K506" s="20" t="s">
        <v>5782</v>
      </c>
      <c r="L506" s="20" t="s">
        <v>1913</v>
      </c>
      <c r="M506" s="32">
        <v>10</v>
      </c>
      <c r="N506" s="22">
        <v>6</v>
      </c>
      <c r="O506" s="23">
        <v>1</v>
      </c>
      <c r="P506" s="24">
        <v>2467</v>
      </c>
      <c r="Q506" s="25">
        <v>14.986153846153847</v>
      </c>
      <c r="U506" s="18" t="str">
        <f t="shared" si="39"/>
        <v>一勝</v>
      </c>
      <c r="V506" s="12" t="s">
        <v>9032</v>
      </c>
      <c r="W506" s="12" t="s">
        <v>9157</v>
      </c>
      <c r="X506" s="12" t="str">
        <f>IF(OR(C506="櫃間牧場",C506="特捜フジ"),"hit",IF(OR(C506="土井牧場",C506="土井ムギムギ牧場",C506="むぎむぎ",C506="むぎ"),"doi",IF(OR(C506="阪神",C506="タイガースファーム"),"han",IF(OR(C506="健康牧場",C506="ＯＫ牧場"),"oke",VLOOKUP(C506,[1]Owner!$A:$B,2,FALSE)))))</f>
        <v>fuk</v>
      </c>
    </row>
    <row r="507" spans="1:24" ht="11.15" customHeight="1" x14ac:dyDescent="0.65">
      <c r="A507" s="19" t="str">
        <f t="shared" si="38"/>
        <v>1920永之10</v>
      </c>
      <c r="B507" s="10" t="s">
        <v>7651</v>
      </c>
      <c r="C507" s="20" t="s">
        <v>5014</v>
      </c>
      <c r="D507" s="11">
        <v>10</v>
      </c>
      <c r="E507" s="20" t="s">
        <v>7758</v>
      </c>
      <c r="F507" s="10" t="s">
        <v>4766</v>
      </c>
      <c r="G507" s="10" t="s">
        <v>5335</v>
      </c>
      <c r="H507" s="20" t="s">
        <v>5025</v>
      </c>
      <c r="I507" s="20" t="s">
        <v>2231</v>
      </c>
      <c r="J507" s="20" t="s">
        <v>7272</v>
      </c>
      <c r="K507" s="20" t="s">
        <v>3023</v>
      </c>
      <c r="L507" s="20" t="s">
        <v>7908</v>
      </c>
      <c r="M507" s="32">
        <v>3</v>
      </c>
      <c r="N507" s="22">
        <v>5</v>
      </c>
      <c r="O507" s="23">
        <v>1</v>
      </c>
      <c r="P507" s="24">
        <v>2465.6999999999998</v>
      </c>
      <c r="Q507" s="25">
        <v>56.26717948717949</v>
      </c>
      <c r="R507" s="12">
        <v>0</v>
      </c>
      <c r="S507" s="12">
        <v>0</v>
      </c>
      <c r="T507" s="12">
        <v>0</v>
      </c>
      <c r="U507" s="18" t="str">
        <f t="shared" si="39"/>
        <v>一勝</v>
      </c>
      <c r="V507" s="12" t="s">
        <v>7996</v>
      </c>
      <c r="W507" s="12" t="s">
        <v>8136</v>
      </c>
      <c r="X507" s="12" t="str">
        <f>IF(OR(C507="櫃間牧場",C507="特捜フジ"),"hit",IF(OR(C507="土井牧場",C507="土井ムギムギ牧場",C507="むぎむぎ",C507="むぎ"),"doi",IF(OR(C507="阪神",C507="タイガースファーム"),"han",IF(OR(C507="健康牧場",C507="ＯＫ牧場"),"oke",VLOOKUP(C507,[1]Owner!$A:$B,2,FALSE)))))</f>
        <v>yhi</v>
      </c>
    </row>
    <row r="508" spans="1:24" ht="11.15" customHeight="1" x14ac:dyDescent="0.65">
      <c r="A508" s="19" t="str">
        <f t="shared" si="38"/>
        <v>1516むぎ02</v>
      </c>
      <c r="B508" s="10" t="s">
        <v>5510</v>
      </c>
      <c r="C508" s="20" t="s">
        <v>4396</v>
      </c>
      <c r="D508" s="11">
        <v>2</v>
      </c>
      <c r="E508" s="20" t="s">
        <v>5636</v>
      </c>
      <c r="F508" s="10" t="s">
        <v>3905</v>
      </c>
      <c r="G508" s="10" t="s">
        <v>3911</v>
      </c>
      <c r="H508" s="20" t="s">
        <v>5667</v>
      </c>
      <c r="I508" s="20" t="s">
        <v>1739</v>
      </c>
      <c r="J508" s="20" t="s">
        <v>5768</v>
      </c>
      <c r="K508" s="20" t="s">
        <v>4344</v>
      </c>
      <c r="L508" s="20" t="s">
        <v>3922</v>
      </c>
      <c r="M508" s="21">
        <v>110</v>
      </c>
      <c r="N508" s="22">
        <v>8</v>
      </c>
      <c r="O508" s="23">
        <v>2</v>
      </c>
      <c r="P508" s="24">
        <v>2460</v>
      </c>
      <c r="Q508" s="25">
        <f t="shared" ref="Q508:Q513" si="44">IF(M508="","",IF(M508&lt;=0,P508/10,P508/M508))</f>
        <v>22.363636363636363</v>
      </c>
      <c r="R508" s="12">
        <v>0</v>
      </c>
      <c r="S508" s="12">
        <v>0</v>
      </c>
      <c r="U508" s="18" t="str">
        <f t="shared" si="39"/>
        <v>二勝</v>
      </c>
      <c r="X508" s="12" t="str">
        <f>IF(OR(C508="櫃間牧場",C508="特捜フジ"),"hit",IF(OR(C508="土井牧場",C508="土井ムギムギ牧場",C508="むぎむぎ",C508="むぎ"),"doi",IF(OR(C508="阪神",C508="タイガースファーム"),"han",IF(OR(C508="健康牧場",C508="ＯＫ牧場"),"oke",VLOOKUP(C508,[1]Owner!$A:$B,2,FALSE)))))</f>
        <v>doi</v>
      </c>
    </row>
    <row r="509" spans="1:24" ht="11.15" customHeight="1" x14ac:dyDescent="0.65">
      <c r="A509" s="19" t="str">
        <f t="shared" si="38"/>
        <v>1011健太08</v>
      </c>
      <c r="B509" s="10" t="s">
        <v>3649</v>
      </c>
      <c r="C509" s="20" t="s">
        <v>156</v>
      </c>
      <c r="D509" s="11">
        <v>8</v>
      </c>
      <c r="E509" s="20" t="s">
        <v>3675</v>
      </c>
      <c r="F509" s="10" t="s">
        <v>2279</v>
      </c>
      <c r="G509" s="10" t="s">
        <v>520</v>
      </c>
      <c r="H509" s="20" t="s">
        <v>842</v>
      </c>
      <c r="I509" s="20" t="s">
        <v>3165</v>
      </c>
      <c r="J509" s="20" t="s">
        <v>1539</v>
      </c>
      <c r="K509" s="20" t="s">
        <v>1261</v>
      </c>
      <c r="L509" s="20" t="s">
        <v>1913</v>
      </c>
      <c r="M509" s="21">
        <v>60</v>
      </c>
      <c r="N509" s="22">
        <v>6</v>
      </c>
      <c r="O509" s="23">
        <v>1</v>
      </c>
      <c r="P509" s="24">
        <v>2446.1</v>
      </c>
      <c r="Q509" s="25">
        <f t="shared" si="44"/>
        <v>40.768333333333331</v>
      </c>
      <c r="R509" s="12">
        <v>0</v>
      </c>
      <c r="S509" s="12">
        <v>0</v>
      </c>
      <c r="U509" s="18" t="str">
        <f t="shared" si="39"/>
        <v>一勝</v>
      </c>
      <c r="X509" s="12" t="str">
        <f>IF(OR(C509="櫃間牧場",C509="特捜フジ"),"hit",IF(OR(C509="土井牧場",C509="土井ムギムギ牧場",C509="むぎむぎ",C509="むぎ"),"doi",IF(OR(C509="阪神",C509="タイガースファーム"),"han",IF(OR(C509="健康牧場",C509="ＯＫ牧場"),"oke",VLOOKUP(C509,[1]Owner!$A:$B,2,FALSE)))))</f>
        <v>tke</v>
      </c>
    </row>
    <row r="510" spans="1:24" ht="11.15" customHeight="1" x14ac:dyDescent="0.65">
      <c r="A510" s="19" t="str">
        <f t="shared" si="38"/>
        <v>0203福石05</v>
      </c>
      <c r="B510" s="10" t="s">
        <v>1480</v>
      </c>
      <c r="C510" s="20" t="s">
        <v>913</v>
      </c>
      <c r="D510" s="31">
        <v>5</v>
      </c>
      <c r="E510" s="20" t="s">
        <v>1696</v>
      </c>
      <c r="F510" s="10" t="s">
        <v>14</v>
      </c>
      <c r="G510" s="10" t="s">
        <v>15</v>
      </c>
      <c r="H510" s="20" t="s">
        <v>88</v>
      </c>
      <c r="I510" s="20" t="s">
        <v>1697</v>
      </c>
      <c r="J510" s="20" t="s">
        <v>1698</v>
      </c>
      <c r="N510" s="22">
        <v>10</v>
      </c>
      <c r="O510" s="23">
        <v>2</v>
      </c>
      <c r="P510" s="24">
        <v>2440</v>
      </c>
      <c r="Q510" s="25" t="str">
        <f t="shared" si="44"/>
        <v/>
      </c>
      <c r="R510" s="12">
        <v>0</v>
      </c>
      <c r="S510" s="12">
        <v>0</v>
      </c>
      <c r="U510" s="18" t="str">
        <f t="shared" si="39"/>
        <v>二勝</v>
      </c>
      <c r="X510" s="12" t="str">
        <f>IF(OR(C510="櫃間牧場",C510="特捜フジ"),"hit",IF(OR(C510="土井牧場",C510="土井ムギムギ牧場",C510="むぎむぎ",C510="むぎ"),"doi",IF(OR(C510="阪神",C510="タイガースファーム"),"han",IF(OR(C510="健康牧場",C510="ＯＫ牧場"),"oke",VLOOKUP(C510,[1]Owner!$A:$B,2,FALSE)))))</f>
        <v>fuk</v>
      </c>
    </row>
    <row r="511" spans="1:24" ht="11.15" customHeight="1" x14ac:dyDescent="0.65">
      <c r="A511" s="19" t="str">
        <f t="shared" si="38"/>
        <v>1516光生04</v>
      </c>
      <c r="B511" s="10" t="s">
        <v>5510</v>
      </c>
      <c r="C511" s="20" t="s">
        <v>4264</v>
      </c>
      <c r="D511" s="11">
        <v>4</v>
      </c>
      <c r="E511" s="20" t="s">
        <v>5618</v>
      </c>
      <c r="F511" s="10" t="s">
        <v>3905</v>
      </c>
      <c r="G511" s="10" t="s">
        <v>3906</v>
      </c>
      <c r="H511" s="20" t="s">
        <v>5698</v>
      </c>
      <c r="I511" s="20" t="s">
        <v>1551</v>
      </c>
      <c r="J511" s="20" t="s">
        <v>3721</v>
      </c>
      <c r="K511" s="20" t="s">
        <v>791</v>
      </c>
      <c r="L511" s="20" t="s">
        <v>1913</v>
      </c>
      <c r="M511" s="21">
        <v>90</v>
      </c>
      <c r="N511" s="22">
        <v>5</v>
      </c>
      <c r="O511" s="23">
        <v>1</v>
      </c>
      <c r="P511" s="24">
        <v>2437.9</v>
      </c>
      <c r="Q511" s="25">
        <f t="shared" si="44"/>
        <v>27.087777777777777</v>
      </c>
      <c r="R511" s="12">
        <v>0</v>
      </c>
      <c r="S511" s="12">
        <v>0</v>
      </c>
      <c r="U511" s="18" t="str">
        <f t="shared" si="39"/>
        <v>一勝</v>
      </c>
      <c r="X511" s="12" t="str">
        <f>IF(OR(C511="櫃間牧場",C511="特捜フジ"),"hit",IF(OR(C511="土井牧場",C511="土井ムギムギ牧場",C511="むぎむぎ",C511="むぎ"),"doi",IF(OR(C511="阪神",C511="タイガースファーム"),"han",IF(OR(C511="健康牧場",C511="ＯＫ牧場"),"oke",VLOOKUP(C511,[1]Owner!$A:$B,2,FALSE)))))</f>
        <v>ymi</v>
      </c>
    </row>
    <row r="512" spans="1:24" ht="11.15" customHeight="1" x14ac:dyDescent="0.65">
      <c r="A512" s="19" t="str">
        <f t="shared" si="38"/>
        <v>1617福石06</v>
      </c>
      <c r="B512" s="10" t="s">
        <v>5840</v>
      </c>
      <c r="C512" s="20" t="s">
        <v>4757</v>
      </c>
      <c r="D512" s="11">
        <v>6</v>
      </c>
      <c r="E512" s="20" t="s">
        <v>5921</v>
      </c>
      <c r="F512" s="10" t="s">
        <v>5845</v>
      </c>
      <c r="G512" s="10" t="s">
        <v>5996</v>
      </c>
      <c r="H512" s="20" t="s">
        <v>6021</v>
      </c>
      <c r="I512" s="20" t="s">
        <v>1739</v>
      </c>
      <c r="J512" s="20" t="s">
        <v>4110</v>
      </c>
      <c r="K512" s="20" t="s">
        <v>2378</v>
      </c>
      <c r="L512" s="20" t="s">
        <v>1913</v>
      </c>
      <c r="M512" s="21">
        <v>100</v>
      </c>
      <c r="N512" s="22">
        <v>4</v>
      </c>
      <c r="O512" s="23">
        <v>2</v>
      </c>
      <c r="P512" s="24">
        <v>2433.5</v>
      </c>
      <c r="Q512" s="25">
        <f t="shared" si="44"/>
        <v>24.335000000000001</v>
      </c>
      <c r="R512" s="12">
        <v>0</v>
      </c>
      <c r="S512" s="12">
        <v>0</v>
      </c>
      <c r="U512" s="18" t="str">
        <f t="shared" si="39"/>
        <v>二勝</v>
      </c>
      <c r="X512" s="12" t="str">
        <f>IF(OR(C512="櫃間牧場",C512="特捜フジ"),"hit",IF(OR(C512="土井牧場",C512="土井ムギムギ牧場",C512="むぎむぎ",C512="むぎ"),"doi",IF(OR(C512="阪神",C512="タイガースファーム"),"han",IF(OR(C512="健康牧場",C512="ＯＫ牧場"),"oke",VLOOKUP(C512,[1]Owner!$A:$B,2,FALSE)))))</f>
        <v>fuk</v>
      </c>
    </row>
    <row r="513" spans="1:24" ht="11.15" customHeight="1" x14ac:dyDescent="0.65">
      <c r="A513" s="19" t="str">
        <f t="shared" si="38"/>
        <v>0102心平10</v>
      </c>
      <c r="B513" s="10" t="s">
        <v>1206</v>
      </c>
      <c r="C513" s="20" t="s">
        <v>186</v>
      </c>
      <c r="D513" s="31">
        <v>10</v>
      </c>
      <c r="E513" s="20" t="s">
        <v>1335</v>
      </c>
      <c r="F513" s="10" t="s">
        <v>14</v>
      </c>
      <c r="G513" s="10" t="s">
        <v>15</v>
      </c>
      <c r="H513" s="20" t="s">
        <v>995</v>
      </c>
      <c r="I513" s="20" t="s">
        <v>225</v>
      </c>
      <c r="J513" s="20" t="s">
        <v>1336</v>
      </c>
      <c r="N513" s="22">
        <v>13</v>
      </c>
      <c r="O513" s="23">
        <v>1</v>
      </c>
      <c r="P513" s="24">
        <v>2420</v>
      </c>
      <c r="Q513" s="25" t="str">
        <f t="shared" si="44"/>
        <v/>
      </c>
      <c r="R513" s="12">
        <v>0</v>
      </c>
      <c r="S513" s="12">
        <v>0</v>
      </c>
      <c r="U513" s="18" t="str">
        <f t="shared" si="39"/>
        <v>一勝</v>
      </c>
      <c r="X513" s="12" t="str">
        <f>IF(OR(C513="櫃間牧場",C513="特捜フジ"),"hit",IF(OR(C513="土井牧場",C513="土井ムギムギ牧場",C513="むぎむぎ",C513="むぎ"),"doi",IF(OR(C513="阪神",C513="タイガースファーム"),"han",IF(OR(C513="健康牧場",C513="ＯＫ牧場"),"oke",VLOOKUP(C513,[1]Owner!$A:$B,2,FALSE)))))</f>
        <v>hsi</v>
      </c>
    </row>
    <row r="514" spans="1:24" ht="11.15" customHeight="1" x14ac:dyDescent="0.65">
      <c r="A514" s="19" t="str">
        <f t="shared" ref="A514:A577" si="45">MID(B514,3,2)&amp;MID(B514,8,2)&amp;MID(C514,1,2)&amp;TEXT(D514,"00")</f>
        <v>2122心平08</v>
      </c>
      <c r="B514" s="10" t="s">
        <v>8826</v>
      </c>
      <c r="C514" s="20" t="s">
        <v>8310</v>
      </c>
      <c r="D514" s="11">
        <v>8</v>
      </c>
      <c r="E514" s="20" t="s">
        <v>8742</v>
      </c>
      <c r="F514" s="10" t="s">
        <v>4478</v>
      </c>
      <c r="G514" s="10" t="s">
        <v>4421</v>
      </c>
      <c r="H514" s="20" t="s">
        <v>435</v>
      </c>
      <c r="I514" s="20" t="s">
        <v>5369</v>
      </c>
      <c r="J514" s="20" t="s">
        <v>2658</v>
      </c>
      <c r="K514" s="20" t="s">
        <v>8388</v>
      </c>
      <c r="L514" s="20" t="s">
        <v>8900</v>
      </c>
      <c r="M514" s="32">
        <v>0</v>
      </c>
      <c r="N514" s="22">
        <v>4</v>
      </c>
      <c r="O514" s="23">
        <v>1</v>
      </c>
      <c r="P514" s="24">
        <v>2406.1999999999998</v>
      </c>
      <c r="Q514" s="25">
        <v>172.05538461538464</v>
      </c>
      <c r="U514" s="18" t="str">
        <f t="shared" ref="U514:U577" si="46">IF(S514&gt;=1,"G1",IF(R514&gt;=1,"重賞",IF(O514&gt;=2,"二勝",IF(O514=1,"一勝",IF(AND(O514=0,N514&gt;=1),"未勝利","未出走")))))</f>
        <v>一勝</v>
      </c>
      <c r="V514" s="12" t="s">
        <v>8989</v>
      </c>
      <c r="W514" s="12" t="s">
        <v>9107</v>
      </c>
      <c r="X514" s="12" t="str">
        <f>IF(OR(C514="櫃間牧場",C514="特捜フジ"),"hit",IF(OR(C514="土井牧場",C514="土井ムギムギ牧場",C514="むぎむぎ",C514="むぎ"),"doi",IF(OR(C514="阪神",C514="タイガースファーム"),"han",IF(OR(C514="健康牧場",C514="ＯＫ牧場"),"oke",VLOOKUP(C514,[1]Owner!$A:$B,2,FALSE)))))</f>
        <v>hsi</v>
      </c>
    </row>
    <row r="515" spans="1:24" ht="11.15" customHeight="1" x14ac:dyDescent="0.65">
      <c r="A515" s="19" t="str">
        <f t="shared" si="45"/>
        <v>1314みど06</v>
      </c>
      <c r="B515" s="10" t="s">
        <v>5133</v>
      </c>
      <c r="C515" s="20" t="s">
        <v>4403</v>
      </c>
      <c r="D515" s="11">
        <v>6</v>
      </c>
      <c r="E515" s="20" t="s">
        <v>4783</v>
      </c>
      <c r="F515" s="10" t="s">
        <v>4766</v>
      </c>
      <c r="G515" s="10" t="s">
        <v>4767</v>
      </c>
      <c r="H515" s="20" t="s">
        <v>4784</v>
      </c>
      <c r="I515" s="20" t="s">
        <v>3165</v>
      </c>
      <c r="J515" s="20" t="s">
        <v>1811</v>
      </c>
      <c r="K515" s="20" t="s">
        <v>2378</v>
      </c>
      <c r="L515" s="20" t="s">
        <v>4780</v>
      </c>
      <c r="M515" s="21">
        <v>60</v>
      </c>
      <c r="N515" s="22">
        <v>6</v>
      </c>
      <c r="O515" s="23">
        <v>2</v>
      </c>
      <c r="P515" s="24">
        <v>2401.6999999999998</v>
      </c>
      <c r="Q515" s="25">
        <f t="shared" ref="Q515:Q524" si="47">IF(M515="","",IF(M515&lt;=0,P515/10,P515/M515))</f>
        <v>40.028333333333329</v>
      </c>
      <c r="R515" s="12">
        <v>0</v>
      </c>
      <c r="S515" s="12">
        <v>0</v>
      </c>
      <c r="U515" s="18" t="str">
        <f t="shared" si="46"/>
        <v>二勝</v>
      </c>
      <c r="X515" s="12" t="str">
        <f>IF(OR(C515="櫃間牧場",C515="特捜フジ"),"hit",IF(OR(C515="土井牧場",C515="土井ムギムギ牧場",C515="むぎむぎ",C515="むぎ"),"doi",IF(OR(C515="阪神",C515="タイガースファーム"),"han",IF(OR(C515="健康牧場",C515="ＯＫ牧場"),"oke",VLOOKUP(C515,[1]Owner!$A:$B,2,FALSE)))))</f>
        <v>mid</v>
      </c>
    </row>
    <row r="516" spans="1:24" ht="11.15" customHeight="1" x14ac:dyDescent="0.65">
      <c r="A516" s="19" t="str">
        <f t="shared" si="45"/>
        <v>9899貴仁03</v>
      </c>
      <c r="B516" s="10" t="s">
        <v>377</v>
      </c>
      <c r="C516" s="20" t="s">
        <v>216</v>
      </c>
      <c r="D516" s="31">
        <v>3</v>
      </c>
      <c r="E516" s="20" t="s">
        <v>552</v>
      </c>
      <c r="F516" s="10" t="s">
        <v>14</v>
      </c>
      <c r="G516" s="10" t="s">
        <v>15</v>
      </c>
      <c r="H516" s="20" t="s">
        <v>553</v>
      </c>
      <c r="I516" s="20" t="s">
        <v>476</v>
      </c>
      <c r="J516" s="20" t="s">
        <v>554</v>
      </c>
      <c r="N516" s="22">
        <v>9</v>
      </c>
      <c r="O516" s="23">
        <v>2</v>
      </c>
      <c r="P516" s="24">
        <v>2400</v>
      </c>
      <c r="Q516" s="25" t="str">
        <f t="shared" si="47"/>
        <v/>
      </c>
      <c r="R516" s="12">
        <v>0</v>
      </c>
      <c r="S516" s="12">
        <v>0</v>
      </c>
      <c r="U516" s="18" t="str">
        <f t="shared" si="46"/>
        <v>二勝</v>
      </c>
      <c r="X516" s="12" t="str">
        <f>IF(OR(C516="櫃間牧場",C516="特捜フジ"),"hit",IF(OR(C516="土井牧場",C516="土井ムギムギ牧場",C516="むぎむぎ",C516="むぎ"),"doi",IF(OR(C516="阪神",C516="タイガースファーム"),"han",IF(OR(C516="健康牧場",C516="ＯＫ牧場"),"oke",VLOOKUP(C516,[1]Owner!$A:$B,2,FALSE)))))</f>
        <v>hta</v>
      </c>
    </row>
    <row r="517" spans="1:24" ht="11.15" customHeight="1" x14ac:dyDescent="0.65">
      <c r="A517" s="19" t="str">
        <f t="shared" si="45"/>
        <v>0203土井10</v>
      </c>
      <c r="B517" s="10" t="s">
        <v>1480</v>
      </c>
      <c r="C517" s="20" t="s">
        <v>1601</v>
      </c>
      <c r="D517" s="31">
        <v>10</v>
      </c>
      <c r="E517" s="20" t="s">
        <v>1619</v>
      </c>
      <c r="F517" s="10" t="s">
        <v>29</v>
      </c>
      <c r="G517" s="10" t="s">
        <v>15</v>
      </c>
      <c r="H517" s="20" t="s">
        <v>505</v>
      </c>
      <c r="I517" s="20" t="s">
        <v>85</v>
      </c>
      <c r="J517" s="20" t="s">
        <v>871</v>
      </c>
      <c r="N517" s="22">
        <v>5</v>
      </c>
      <c r="O517" s="23">
        <v>2</v>
      </c>
      <c r="P517" s="24">
        <v>2390</v>
      </c>
      <c r="Q517" s="25" t="str">
        <f t="shared" si="47"/>
        <v/>
      </c>
      <c r="R517" s="12">
        <v>0</v>
      </c>
      <c r="S517" s="12">
        <v>0</v>
      </c>
      <c r="U517" s="18" t="str">
        <f t="shared" si="46"/>
        <v>二勝</v>
      </c>
      <c r="X517" s="12" t="str">
        <f>IF(OR(C517="櫃間牧場",C517="特捜フジ"),"hit",IF(OR(C517="土井牧場",C517="土井ムギムギ牧場",C517="むぎむぎ",C517="むぎ"),"doi",IF(OR(C517="阪神",C517="タイガースファーム"),"han",IF(OR(C517="健康牧場",C517="ＯＫ牧場"),"oke",VLOOKUP(C517,[1]Owner!$A:$B,2,FALSE)))))</f>
        <v>doi</v>
      </c>
    </row>
    <row r="518" spans="1:24" ht="11.15" customHeight="1" x14ac:dyDescent="0.65">
      <c r="A518" s="19" t="str">
        <f t="shared" si="45"/>
        <v>0001健太09</v>
      </c>
      <c r="B518" s="10" t="s">
        <v>963</v>
      </c>
      <c r="C518" s="20" t="s">
        <v>156</v>
      </c>
      <c r="D518" s="31">
        <v>9</v>
      </c>
      <c r="E518" s="20" t="s">
        <v>1033</v>
      </c>
      <c r="F518" s="10" t="s">
        <v>14</v>
      </c>
      <c r="G518" s="10" t="s">
        <v>15</v>
      </c>
      <c r="H518" s="20" t="s">
        <v>948</v>
      </c>
      <c r="I518" s="20" t="s">
        <v>38</v>
      </c>
      <c r="J518" s="20" t="s">
        <v>1034</v>
      </c>
      <c r="N518" s="22">
        <v>8</v>
      </c>
      <c r="O518" s="23">
        <v>2</v>
      </c>
      <c r="P518" s="24">
        <v>2390</v>
      </c>
      <c r="Q518" s="25" t="str">
        <f t="shared" si="47"/>
        <v/>
      </c>
      <c r="R518" s="12">
        <v>0</v>
      </c>
      <c r="S518" s="12">
        <v>0</v>
      </c>
      <c r="U518" s="18" t="str">
        <f t="shared" si="46"/>
        <v>二勝</v>
      </c>
      <c r="X518" s="12" t="str">
        <f>IF(OR(C518="櫃間牧場",C518="特捜フジ"),"hit",IF(OR(C518="土井牧場",C518="土井ムギムギ牧場",C518="むぎむぎ",C518="むぎ"),"doi",IF(OR(C518="阪神",C518="タイガースファーム"),"han",IF(OR(C518="健康牧場",C518="ＯＫ牧場"),"oke",VLOOKUP(C518,[1]Owner!$A:$B,2,FALSE)))))</f>
        <v>tke</v>
      </c>
    </row>
    <row r="519" spans="1:24" ht="11.15" customHeight="1" x14ac:dyDescent="0.65">
      <c r="A519" s="19" t="str">
        <f t="shared" si="45"/>
        <v>1516光生05</v>
      </c>
      <c r="B519" s="10" t="s">
        <v>5510</v>
      </c>
      <c r="C519" s="20" t="s">
        <v>4264</v>
      </c>
      <c r="D519" s="11">
        <v>5</v>
      </c>
      <c r="E519" s="20" t="s">
        <v>5619</v>
      </c>
      <c r="F519" s="10" t="s">
        <v>3910</v>
      </c>
      <c r="G519" s="10" t="s">
        <v>3906</v>
      </c>
      <c r="H519" s="20" t="s">
        <v>5669</v>
      </c>
      <c r="I519" s="20" t="s">
        <v>5712</v>
      </c>
      <c r="J519" s="20" t="s">
        <v>4838</v>
      </c>
      <c r="K519" s="20" t="s">
        <v>2378</v>
      </c>
      <c r="L519" s="20" t="s">
        <v>3959</v>
      </c>
      <c r="M519" s="21">
        <v>60</v>
      </c>
      <c r="N519" s="22">
        <v>4</v>
      </c>
      <c r="O519" s="23">
        <v>2</v>
      </c>
      <c r="P519" s="24">
        <v>2388.9</v>
      </c>
      <c r="Q519" s="25">
        <f t="shared" si="47"/>
        <v>39.815000000000005</v>
      </c>
      <c r="R519" s="12">
        <v>0</v>
      </c>
      <c r="S519" s="12">
        <v>0</v>
      </c>
      <c r="U519" s="18" t="str">
        <f t="shared" si="46"/>
        <v>二勝</v>
      </c>
      <c r="X519" s="12" t="str">
        <f>IF(OR(C519="櫃間牧場",C519="特捜フジ"),"hit",IF(OR(C519="土井牧場",C519="土井ムギムギ牧場",C519="むぎむぎ",C519="むぎ"),"doi",IF(OR(C519="阪神",C519="タイガースファーム"),"han",IF(OR(C519="健康牧場",C519="ＯＫ牧場"),"oke",VLOOKUP(C519,[1]Owner!$A:$B,2,FALSE)))))</f>
        <v>ymi</v>
      </c>
    </row>
    <row r="520" spans="1:24" ht="11.15" customHeight="1" x14ac:dyDescent="0.65">
      <c r="A520" s="19" t="str">
        <f t="shared" si="45"/>
        <v>0304特捜01</v>
      </c>
      <c r="B520" s="10" t="s">
        <v>1713</v>
      </c>
      <c r="C520" s="20" t="s">
        <v>1376</v>
      </c>
      <c r="D520" s="31">
        <v>1</v>
      </c>
      <c r="E520" s="20" t="s">
        <v>1850</v>
      </c>
      <c r="F520" s="10" t="s">
        <v>14</v>
      </c>
      <c r="G520" s="10" t="s">
        <v>33</v>
      </c>
      <c r="H520" s="20" t="s">
        <v>383</v>
      </c>
      <c r="I520" s="20" t="s">
        <v>38</v>
      </c>
      <c r="J520" s="20" t="s">
        <v>1851</v>
      </c>
      <c r="M520" s="21">
        <v>70</v>
      </c>
      <c r="N520" s="22">
        <v>3</v>
      </c>
      <c r="O520" s="23">
        <v>2</v>
      </c>
      <c r="P520" s="24">
        <v>2380</v>
      </c>
      <c r="Q520" s="25">
        <f t="shared" si="47"/>
        <v>34</v>
      </c>
      <c r="R520" s="12">
        <v>0</v>
      </c>
      <c r="S520" s="12">
        <v>0</v>
      </c>
      <c r="U520" s="18" t="str">
        <f t="shared" si="46"/>
        <v>二勝</v>
      </c>
      <c r="X520" s="12" t="str">
        <f>IF(OR(C520="櫃間牧場",C520="特捜フジ"),"hit",IF(OR(C520="土井牧場",C520="土井ムギムギ牧場",C520="むぎむぎ",C520="むぎ"),"doi",IF(OR(C520="阪神",C520="タイガースファーム"),"han",IF(OR(C520="健康牧場",C520="ＯＫ牧場"),"oke",VLOOKUP(C520,[1]Owner!$A:$B,2,FALSE)))))</f>
        <v>hit</v>
      </c>
    </row>
    <row r="521" spans="1:24" ht="11.15" customHeight="1" x14ac:dyDescent="0.65">
      <c r="A521" s="19" t="str">
        <f t="shared" si="45"/>
        <v>1516村山03</v>
      </c>
      <c r="B521" s="10" t="s">
        <v>5510</v>
      </c>
      <c r="C521" s="20" t="s">
        <v>4339</v>
      </c>
      <c r="D521" s="11">
        <v>3</v>
      </c>
      <c r="E521" s="20" t="s">
        <v>5646</v>
      </c>
      <c r="F521" s="10" t="s">
        <v>3910</v>
      </c>
      <c r="G521" s="10" t="s">
        <v>3906</v>
      </c>
      <c r="H521" s="20" t="s">
        <v>5706</v>
      </c>
      <c r="I521" s="20" t="s">
        <v>2231</v>
      </c>
      <c r="J521" s="20" t="s">
        <v>5773</v>
      </c>
      <c r="K521" s="20" t="s">
        <v>5814</v>
      </c>
      <c r="L521" s="20" t="s">
        <v>3922</v>
      </c>
      <c r="M521" s="21">
        <v>100</v>
      </c>
      <c r="N521" s="22">
        <v>5</v>
      </c>
      <c r="O521" s="23">
        <v>1</v>
      </c>
      <c r="P521" s="24">
        <v>2372.5</v>
      </c>
      <c r="Q521" s="25">
        <f t="shared" si="47"/>
        <v>23.725000000000001</v>
      </c>
      <c r="R521" s="12">
        <v>0</v>
      </c>
      <c r="S521" s="12">
        <v>0</v>
      </c>
      <c r="U521" s="18" t="str">
        <f t="shared" si="46"/>
        <v>一勝</v>
      </c>
      <c r="X521" s="12" t="str">
        <f>IF(OR(C521="櫃間牧場",C521="特捜フジ"),"hit",IF(OR(C521="土井牧場",C521="土井ムギムギ牧場",C521="むぎむぎ",C521="むぎ"),"doi",IF(OR(C521="阪神",C521="タイガースファーム"),"han",IF(OR(C521="健康牧場",C521="ＯＫ牧場"),"oke",VLOOKUP(C521,[1]Owner!$A:$B,2,FALSE)))))</f>
        <v>mur</v>
      </c>
    </row>
    <row r="522" spans="1:24" ht="11.15" customHeight="1" x14ac:dyDescent="0.65">
      <c r="A522" s="19" t="str">
        <f t="shared" si="45"/>
        <v>0102健太10</v>
      </c>
      <c r="B522" s="10" t="s">
        <v>1206</v>
      </c>
      <c r="C522" s="20" t="s">
        <v>156</v>
      </c>
      <c r="D522" s="31">
        <v>10</v>
      </c>
      <c r="E522" s="20" t="s">
        <v>1297</v>
      </c>
      <c r="F522" s="10" t="s">
        <v>14</v>
      </c>
      <c r="G522" s="10" t="s">
        <v>15</v>
      </c>
      <c r="H522" s="20" t="s">
        <v>730</v>
      </c>
      <c r="I522" s="20" t="s">
        <v>38</v>
      </c>
      <c r="J522" s="20" t="s">
        <v>1140</v>
      </c>
      <c r="N522" s="22">
        <v>7</v>
      </c>
      <c r="O522" s="23">
        <v>1</v>
      </c>
      <c r="P522" s="24">
        <v>2370</v>
      </c>
      <c r="Q522" s="25" t="str">
        <f t="shared" si="47"/>
        <v/>
      </c>
      <c r="R522" s="12">
        <v>0</v>
      </c>
      <c r="S522" s="12">
        <v>0</v>
      </c>
      <c r="U522" s="18" t="str">
        <f t="shared" si="46"/>
        <v>一勝</v>
      </c>
      <c r="X522" s="12" t="str">
        <f>IF(OR(C522="櫃間牧場",C522="特捜フジ"),"hit",IF(OR(C522="土井牧場",C522="土井ムギムギ牧場",C522="むぎむぎ",C522="むぎ"),"doi",IF(OR(C522="阪神",C522="タイガースファーム"),"han",IF(OR(C522="健康牧場",C522="ＯＫ牧場"),"oke",VLOOKUP(C522,[1]Owner!$A:$B,2,FALSE)))))</f>
        <v>tke</v>
      </c>
    </row>
    <row r="523" spans="1:24" ht="11.15" customHeight="1" x14ac:dyDescent="0.65">
      <c r="A523" s="19" t="str">
        <f t="shared" si="45"/>
        <v>1213松山05</v>
      </c>
      <c r="B523" s="10" t="s">
        <v>4405</v>
      </c>
      <c r="C523" s="20" t="s">
        <v>4735</v>
      </c>
      <c r="D523" s="11">
        <v>5</v>
      </c>
      <c r="E523" s="20" t="s">
        <v>4585</v>
      </c>
      <c r="F523" s="10" t="s">
        <v>4407</v>
      </c>
      <c r="G523" s="10" t="s">
        <v>4408</v>
      </c>
      <c r="H523" s="20" t="s">
        <v>4586</v>
      </c>
      <c r="I523" s="20" t="s">
        <v>1739</v>
      </c>
      <c r="J523" s="20" t="s">
        <v>2473</v>
      </c>
      <c r="K523" s="20" t="s">
        <v>2378</v>
      </c>
      <c r="L523" s="20" t="s">
        <v>1913</v>
      </c>
      <c r="M523" s="21">
        <v>30</v>
      </c>
      <c r="N523" s="22">
        <v>7</v>
      </c>
      <c r="O523" s="23">
        <v>2</v>
      </c>
      <c r="P523" s="24">
        <v>2365.8000000000002</v>
      </c>
      <c r="Q523" s="25">
        <f t="shared" si="47"/>
        <v>78.86</v>
      </c>
      <c r="R523" s="12">
        <v>0</v>
      </c>
      <c r="S523" s="12">
        <v>0</v>
      </c>
      <c r="U523" s="18" t="str">
        <f t="shared" si="46"/>
        <v>二勝</v>
      </c>
      <c r="X523" s="12" t="str">
        <f>IF(OR(C523="櫃間牧場",C523="特捜フジ"),"hit",IF(OR(C523="土井牧場",C523="土井ムギムギ牧場",C523="むぎむぎ",C523="むぎ"),"doi",IF(OR(C523="阪神",C523="タイガースファーム"),"han",IF(OR(C523="健康牧場",C523="ＯＫ牧場"),"oke",VLOOKUP(C523,[1]Owner!$A:$B,2,FALSE)))))</f>
        <v>mat</v>
      </c>
    </row>
    <row r="524" spans="1:24" ht="11.15" customHeight="1" x14ac:dyDescent="0.65">
      <c r="A524" s="19" t="str">
        <f t="shared" si="45"/>
        <v>1415若井09</v>
      </c>
      <c r="B524" s="10" t="s">
        <v>5140</v>
      </c>
      <c r="C524" s="28" t="s">
        <v>4763</v>
      </c>
      <c r="D524" s="29">
        <v>9</v>
      </c>
      <c r="E524" s="20" t="s">
        <v>5291</v>
      </c>
      <c r="F524" s="10" t="s">
        <v>5144</v>
      </c>
      <c r="G524" s="10" t="s">
        <v>5295</v>
      </c>
      <c r="H524" s="20" t="s">
        <v>5318</v>
      </c>
      <c r="I524" s="20" t="s">
        <v>4877</v>
      </c>
      <c r="J524" s="20" t="s">
        <v>5438</v>
      </c>
      <c r="K524" s="20" t="s">
        <v>2443</v>
      </c>
      <c r="L524" s="20" t="s">
        <v>3295</v>
      </c>
      <c r="M524" s="21">
        <v>30</v>
      </c>
      <c r="N524" s="22">
        <v>10</v>
      </c>
      <c r="O524" s="23">
        <v>1</v>
      </c>
      <c r="P524" s="24">
        <v>2324.5</v>
      </c>
      <c r="Q524" s="25">
        <f t="shared" si="47"/>
        <v>77.483333333333334</v>
      </c>
      <c r="R524" s="12">
        <v>0</v>
      </c>
      <c r="S524" s="12">
        <v>0</v>
      </c>
      <c r="U524" s="18" t="str">
        <f t="shared" si="46"/>
        <v>一勝</v>
      </c>
      <c r="X524" s="12" t="str">
        <f>IF(OR(C524="櫃間牧場",C524="特捜フジ"),"hit",IF(OR(C524="土井牧場",C524="土井ムギムギ牧場",C524="むぎむぎ",C524="むぎ"),"doi",IF(OR(C524="阪神",C524="タイガースファーム"),"han",IF(OR(C524="健康牧場",C524="ＯＫ牧場"),"oke",VLOOKUP(C524,[1]Owner!$A:$B,2,FALSE)))))</f>
        <v>wak</v>
      </c>
    </row>
    <row r="525" spans="1:24" ht="11.15" customHeight="1" x14ac:dyDescent="0.65">
      <c r="A525" s="19" t="str">
        <f t="shared" si="45"/>
        <v>1920播磨02</v>
      </c>
      <c r="B525" s="10" t="s">
        <v>7651</v>
      </c>
      <c r="C525" s="20" t="s">
        <v>4397</v>
      </c>
      <c r="D525" s="11">
        <v>2</v>
      </c>
      <c r="E525" s="20" t="s">
        <v>7730</v>
      </c>
      <c r="F525" s="10" t="s">
        <v>4766</v>
      </c>
      <c r="G525" s="10" t="s">
        <v>4767</v>
      </c>
      <c r="H525" s="20" t="s">
        <v>7878</v>
      </c>
      <c r="I525" s="20" t="s">
        <v>2231</v>
      </c>
      <c r="J525" s="20" t="s">
        <v>7879</v>
      </c>
      <c r="K525" s="20" t="s">
        <v>791</v>
      </c>
      <c r="L525" s="20" t="s">
        <v>1913</v>
      </c>
      <c r="M525" s="32">
        <v>7</v>
      </c>
      <c r="N525" s="22">
        <v>5</v>
      </c>
      <c r="O525" s="23">
        <v>1</v>
      </c>
      <c r="P525" s="24">
        <v>2316.6999999999998</v>
      </c>
      <c r="Q525" s="25">
        <v>18.132087912087911</v>
      </c>
      <c r="R525" s="12">
        <v>0</v>
      </c>
      <c r="S525" s="12">
        <v>0</v>
      </c>
      <c r="T525" s="12">
        <v>0</v>
      </c>
      <c r="U525" s="18" t="str">
        <f t="shared" si="46"/>
        <v>一勝</v>
      </c>
      <c r="V525" s="12" t="s">
        <v>7977</v>
      </c>
      <c r="W525" s="12" t="s">
        <v>8108</v>
      </c>
      <c r="X525" s="12" t="str">
        <f>IF(OR(C525="櫃間牧場",C525="特捜フジ"),"hit",IF(OR(C525="土井牧場",C525="土井ムギムギ牧場",C525="むぎむぎ",C525="むぎ"),"doi",IF(OR(C525="阪神",C525="タイガースファーム"),"han",IF(OR(C525="健康牧場",C525="ＯＫ牧場"),"oke",VLOOKUP(C525,[1]Owner!$A:$B,2,FALSE)))))</f>
        <v>har</v>
      </c>
    </row>
    <row r="526" spans="1:24" ht="11.15" customHeight="1" x14ac:dyDescent="0.65">
      <c r="A526" s="19" t="str">
        <f t="shared" si="45"/>
        <v>1920成田03</v>
      </c>
      <c r="B526" s="10" t="s">
        <v>7651</v>
      </c>
      <c r="C526" s="20" t="s">
        <v>7656</v>
      </c>
      <c r="D526" s="11">
        <v>3</v>
      </c>
      <c r="E526" s="20" t="s">
        <v>7711</v>
      </c>
      <c r="F526" s="10" t="s">
        <v>4772</v>
      </c>
      <c r="G526" s="10" t="s">
        <v>4767</v>
      </c>
      <c r="H526" s="20" t="s">
        <v>7816</v>
      </c>
      <c r="I526" s="20" t="s">
        <v>2231</v>
      </c>
      <c r="J526" s="20" t="s">
        <v>5732</v>
      </c>
      <c r="K526" s="20" t="s">
        <v>4769</v>
      </c>
      <c r="L526" s="20" t="s">
        <v>4770</v>
      </c>
      <c r="M526" s="32">
        <v>4</v>
      </c>
      <c r="N526" s="22">
        <v>5</v>
      </c>
      <c r="O526" s="23">
        <v>2</v>
      </c>
      <c r="P526" s="24">
        <v>2312.1</v>
      </c>
      <c r="Q526" s="25">
        <v>43.428076923076922</v>
      </c>
      <c r="R526" s="12">
        <v>0</v>
      </c>
      <c r="S526" s="12">
        <v>0</v>
      </c>
      <c r="T526" s="12">
        <v>0</v>
      </c>
      <c r="U526" s="18" t="str">
        <f t="shared" si="46"/>
        <v>二勝</v>
      </c>
      <c r="V526" s="12" t="s">
        <v>7460</v>
      </c>
      <c r="W526" s="12" t="s">
        <v>8089</v>
      </c>
      <c r="X526" s="12" t="str">
        <f>IF(OR(C526="櫃間牧場",C526="特捜フジ"),"hit",IF(OR(C526="土井牧場",C526="土井ムギムギ牧場",C526="むぎむぎ",C526="むぎ"),"doi",IF(OR(C526="阪神",C526="タイガースファーム"),"han",IF(OR(C526="健康牧場",C526="ＯＫ牧場"),"oke",VLOOKUP(C526,[1]Owner!$A:$B,2,FALSE)))))</f>
        <v>nar</v>
      </c>
    </row>
    <row r="527" spans="1:24" ht="11.15" customHeight="1" x14ac:dyDescent="0.65">
      <c r="A527" s="19" t="str">
        <f t="shared" si="45"/>
        <v>1819むぎ01</v>
      </c>
      <c r="B527" s="10" t="s">
        <v>7067</v>
      </c>
      <c r="C527" s="20" t="s">
        <v>4396</v>
      </c>
      <c r="D527" s="11">
        <v>1</v>
      </c>
      <c r="E527" s="20" t="s">
        <v>7170</v>
      </c>
      <c r="F527" s="10" t="s">
        <v>4407</v>
      </c>
      <c r="G527" s="10" t="s">
        <v>4408</v>
      </c>
      <c r="H527" s="20" t="s">
        <v>7231</v>
      </c>
      <c r="I527" s="20" t="s">
        <v>2231</v>
      </c>
      <c r="J527" s="20" t="s">
        <v>6739</v>
      </c>
      <c r="K527" s="20" t="s">
        <v>791</v>
      </c>
      <c r="L527" s="20" t="s">
        <v>1913</v>
      </c>
      <c r="M527" s="21">
        <v>200</v>
      </c>
      <c r="N527" s="22">
        <v>6</v>
      </c>
      <c r="O527" s="23">
        <v>2</v>
      </c>
      <c r="P527" s="24">
        <v>2307.1</v>
      </c>
      <c r="Q527" s="25">
        <f>IF(M527="","",IF(M527&lt;=0,P527/10,P527/M527))</f>
        <v>11.535499999999999</v>
      </c>
      <c r="R527" s="12">
        <v>0</v>
      </c>
      <c r="S527" s="12">
        <v>0</v>
      </c>
      <c r="T527" s="12">
        <v>0</v>
      </c>
      <c r="U527" s="18" t="str">
        <f t="shared" si="46"/>
        <v>二勝</v>
      </c>
      <c r="V527" s="12" t="s">
        <v>7398</v>
      </c>
      <c r="W527" s="12" t="s">
        <v>7520</v>
      </c>
      <c r="X527" s="12" t="str">
        <f>IF(OR(C527="櫃間牧場",C527="特捜フジ"),"hit",IF(OR(C527="土井牧場",C527="土井ムギムギ牧場",C527="むぎむぎ",C527="むぎ"),"doi",IF(OR(C527="阪神",C527="タイガースファーム"),"han",IF(OR(C527="健康牧場",C527="ＯＫ牧場"),"oke",VLOOKUP(C527,[1]Owner!$A:$B,2,FALSE)))))</f>
        <v>doi</v>
      </c>
    </row>
    <row r="528" spans="1:24" ht="11.15" customHeight="1" x14ac:dyDescent="0.65">
      <c r="A528" s="19" t="str">
        <f t="shared" si="45"/>
        <v>1819心平08</v>
      </c>
      <c r="B528" s="10" t="s">
        <v>7067</v>
      </c>
      <c r="C528" s="20" t="s">
        <v>4760</v>
      </c>
      <c r="D528" s="11">
        <v>8</v>
      </c>
      <c r="E528" s="20" t="s">
        <v>7196</v>
      </c>
      <c r="F528" s="10" t="s">
        <v>4413</v>
      </c>
      <c r="G528" s="10" t="s">
        <v>4421</v>
      </c>
      <c r="H528" s="20" t="s">
        <v>4436</v>
      </c>
      <c r="I528" s="20" t="s">
        <v>2231</v>
      </c>
      <c r="J528" s="20" t="s">
        <v>6011</v>
      </c>
      <c r="K528" s="20" t="s">
        <v>5446</v>
      </c>
      <c r="L528" s="20" t="s">
        <v>1913</v>
      </c>
      <c r="M528" s="21">
        <v>150</v>
      </c>
      <c r="N528" s="22">
        <v>6</v>
      </c>
      <c r="O528" s="23">
        <v>2</v>
      </c>
      <c r="P528" s="24">
        <v>2304</v>
      </c>
      <c r="Q528" s="25">
        <f>IF(M528="","",IF(M528&lt;=0,P528/10,P528/M528))</f>
        <v>15.36</v>
      </c>
      <c r="R528" s="12">
        <v>0</v>
      </c>
      <c r="S528" s="12">
        <v>0</v>
      </c>
      <c r="T528" s="12">
        <v>0</v>
      </c>
      <c r="U528" s="18" t="str">
        <f t="shared" si="46"/>
        <v>二勝</v>
      </c>
      <c r="V528" s="12" t="s">
        <v>7399</v>
      </c>
      <c r="W528" s="12" t="s">
        <v>7521</v>
      </c>
      <c r="X528" s="12" t="str">
        <f>IF(OR(C528="櫃間牧場",C528="特捜フジ"),"hit",IF(OR(C528="土井牧場",C528="土井ムギムギ牧場",C528="むぎむぎ",C528="むぎ"),"doi",IF(OR(C528="阪神",C528="タイガースファーム"),"han",IF(OR(C528="健康牧場",C528="ＯＫ牧場"),"oke",VLOOKUP(C528,[1]Owner!$A:$B,2,FALSE)))))</f>
        <v>hsi</v>
      </c>
    </row>
    <row r="529" spans="1:24" ht="11.15" customHeight="1" x14ac:dyDescent="0.65">
      <c r="A529" s="19" t="str">
        <f t="shared" si="45"/>
        <v>0910土井10</v>
      </c>
      <c r="B529" s="10" t="s">
        <v>3418</v>
      </c>
      <c r="C529" s="20" t="s">
        <v>2713</v>
      </c>
      <c r="D529" s="11">
        <v>10</v>
      </c>
      <c r="E529" s="20" t="s">
        <v>3567</v>
      </c>
      <c r="F529" s="10" t="s">
        <v>2279</v>
      </c>
      <c r="G529" s="10" t="s">
        <v>520</v>
      </c>
      <c r="H529" s="20" t="s">
        <v>948</v>
      </c>
      <c r="I529" s="20" t="s">
        <v>1567</v>
      </c>
      <c r="J529" s="20" t="s">
        <v>3568</v>
      </c>
      <c r="K529" s="20" t="s">
        <v>3569</v>
      </c>
      <c r="L529" s="20" t="s">
        <v>3409</v>
      </c>
      <c r="M529" s="21">
        <v>80</v>
      </c>
      <c r="N529" s="22">
        <v>6</v>
      </c>
      <c r="O529" s="23">
        <v>2</v>
      </c>
      <c r="P529" s="24">
        <v>2300</v>
      </c>
      <c r="Q529" s="25">
        <f>IF(M529="","",IF(M529&lt;=0,P529/10,P529/M529))</f>
        <v>28.75</v>
      </c>
      <c r="R529" s="12">
        <v>0</v>
      </c>
      <c r="S529" s="12">
        <v>0</v>
      </c>
      <c r="U529" s="18" t="str">
        <f t="shared" si="46"/>
        <v>二勝</v>
      </c>
      <c r="X529" s="12" t="str">
        <f>IF(OR(C529="櫃間牧場",C529="特捜フジ"),"hit",IF(OR(C529="土井牧場",C529="土井ムギムギ牧場",C529="むぎむぎ",C529="むぎ"),"doi",IF(OR(C529="阪神",C529="タイガースファーム"),"han",IF(OR(C529="健康牧場",C529="ＯＫ牧場"),"oke",VLOOKUP(C529,[1]Owner!$A:$B,2,FALSE)))))</f>
        <v>doi</v>
      </c>
    </row>
    <row r="530" spans="1:24" ht="11.15" customHeight="1" x14ac:dyDescent="0.65">
      <c r="A530" s="19" t="str">
        <f t="shared" si="45"/>
        <v>2324高橋02</v>
      </c>
      <c r="B530" s="10" t="s">
        <v>9878</v>
      </c>
      <c r="C530" s="20" t="s">
        <v>9258</v>
      </c>
      <c r="D530" s="11">
        <v>2</v>
      </c>
      <c r="E530" s="20" t="s">
        <v>9809</v>
      </c>
      <c r="F530" s="10" t="s">
        <v>4407</v>
      </c>
      <c r="G530" s="10" t="s">
        <v>4408</v>
      </c>
      <c r="H530" s="20" t="s">
        <v>4414</v>
      </c>
      <c r="I530" s="20" t="s">
        <v>1755</v>
      </c>
      <c r="J530" s="20" t="s">
        <v>9944</v>
      </c>
      <c r="K530" s="20" t="s">
        <v>2378</v>
      </c>
      <c r="L530" s="20" t="s">
        <v>4651</v>
      </c>
      <c r="M530" s="37">
        <v>4</v>
      </c>
      <c r="N530" s="22">
        <v>5</v>
      </c>
      <c r="O530" s="23">
        <v>1</v>
      </c>
      <c r="P530" s="24">
        <v>2295.1</v>
      </c>
      <c r="Q530" s="25">
        <f>IF(M530="","",IF(M530&lt;=0,P530/10,P530/M530))</f>
        <v>573.77499999999998</v>
      </c>
      <c r="U530" s="18" t="str">
        <f t="shared" si="46"/>
        <v>一勝</v>
      </c>
      <c r="V530" s="12" t="s">
        <v>10159</v>
      </c>
      <c r="W530" s="12" t="s">
        <v>10092</v>
      </c>
      <c r="X530" s="12" t="str">
        <f>IF(OR(C530="櫃間牧場",C530="特捜フジ"),"hit",IF(OR(C530="土井牧場",C530="土井ムギムギ牧場",C530="むぎむぎ",C530="むぎ"),"doi",IF(OR(C530="阪神",C530="タイガースファーム"),"han",IF(OR(C530="健康牧場",C530="ＯＫ牧場"),"oke",VLOOKUP(C530,[1]Owner!$A:$B,2,FALSE)))))</f>
        <v>tkh</v>
      </c>
    </row>
    <row r="531" spans="1:24" ht="11.15" customHeight="1" x14ac:dyDescent="0.65">
      <c r="A531" s="19" t="str">
        <f t="shared" si="45"/>
        <v>1819みど09</v>
      </c>
      <c r="B531" s="10" t="s">
        <v>7067</v>
      </c>
      <c r="C531" s="20" t="s">
        <v>4754</v>
      </c>
      <c r="D531" s="11">
        <v>9</v>
      </c>
      <c r="E531" s="20" t="s">
        <v>7106</v>
      </c>
      <c r="F531" s="10" t="s">
        <v>4413</v>
      </c>
      <c r="G531" s="10" t="s">
        <v>4408</v>
      </c>
      <c r="H531" s="20" t="s">
        <v>4409</v>
      </c>
      <c r="I531" s="20" t="s">
        <v>2231</v>
      </c>
      <c r="J531" s="20" t="s">
        <v>3607</v>
      </c>
      <c r="K531" s="20" t="s">
        <v>4415</v>
      </c>
      <c r="L531" s="20" t="s">
        <v>4416</v>
      </c>
      <c r="M531" s="21">
        <v>130</v>
      </c>
      <c r="N531" s="22">
        <v>4</v>
      </c>
      <c r="O531" s="23">
        <v>1</v>
      </c>
      <c r="P531" s="24">
        <v>2292.6999999999998</v>
      </c>
      <c r="Q531" s="25">
        <f>IF(M531="","",IF(M531&lt;=0,P531/10,P531/M531))</f>
        <v>17.636153846153846</v>
      </c>
      <c r="R531" s="12">
        <v>0</v>
      </c>
      <c r="S531" s="12">
        <v>0</v>
      </c>
      <c r="T531" s="12">
        <v>0</v>
      </c>
      <c r="U531" s="18" t="str">
        <f t="shared" si="46"/>
        <v>一勝</v>
      </c>
      <c r="V531" s="12" t="s">
        <v>7400</v>
      </c>
      <c r="W531" s="12" t="s">
        <v>7522</v>
      </c>
      <c r="X531" s="12" t="str">
        <f>IF(OR(C531="櫃間牧場",C531="特捜フジ"),"hit",IF(OR(C531="土井牧場",C531="土井ムギムギ牧場",C531="むぎむぎ",C531="むぎ"),"doi",IF(OR(C531="阪神",C531="タイガースファーム"),"han",IF(OR(C531="健康牧場",C531="ＯＫ牧場"),"oke",VLOOKUP(C531,[1]Owner!$A:$B,2,FALSE)))))</f>
        <v>mid</v>
      </c>
    </row>
    <row r="532" spans="1:24" ht="11.15" customHeight="1" x14ac:dyDescent="0.65">
      <c r="A532" s="19" t="str">
        <f t="shared" si="45"/>
        <v>2122むぎ03</v>
      </c>
      <c r="B532" s="10" t="s">
        <v>8826</v>
      </c>
      <c r="C532" s="20" t="s">
        <v>4396</v>
      </c>
      <c r="D532" s="11">
        <v>3</v>
      </c>
      <c r="E532" s="20" t="s">
        <v>8808</v>
      </c>
      <c r="F532" s="10" t="s">
        <v>4478</v>
      </c>
      <c r="G532" s="10" t="s">
        <v>4408</v>
      </c>
      <c r="H532" s="20" t="s">
        <v>8833</v>
      </c>
      <c r="I532" s="20" t="s">
        <v>5369</v>
      </c>
      <c r="J532" s="20" t="s">
        <v>4016</v>
      </c>
      <c r="K532" s="20" t="s">
        <v>2378</v>
      </c>
      <c r="L532" s="20" t="s">
        <v>1913</v>
      </c>
      <c r="M532" s="32">
        <v>5</v>
      </c>
      <c r="N532" s="22">
        <v>6</v>
      </c>
      <c r="O532" s="23">
        <v>2</v>
      </c>
      <c r="P532" s="24">
        <v>2291.9</v>
      </c>
      <c r="Q532" s="25">
        <v>31.155999999999999</v>
      </c>
      <c r="U532" s="18" t="str">
        <f t="shared" si="46"/>
        <v>二勝</v>
      </c>
      <c r="V532" s="12" t="s">
        <v>9044</v>
      </c>
      <c r="W532" s="12" t="s">
        <v>9169</v>
      </c>
      <c r="X532" s="12" t="str">
        <f>IF(OR(C532="櫃間牧場",C532="特捜フジ"),"hit",IF(OR(C532="土井牧場",C532="土井ムギムギ牧場",C532="むぎむぎ",C532="むぎ"),"doi",IF(OR(C532="阪神",C532="タイガースファーム"),"han",IF(OR(C532="健康牧場",C532="ＯＫ牧場"),"oke",VLOOKUP(C532,[1]Owner!$A:$B,2,FALSE)))))</f>
        <v>doi</v>
      </c>
    </row>
    <row r="533" spans="1:24" ht="11.15" customHeight="1" x14ac:dyDescent="0.65">
      <c r="A533" s="19" t="str">
        <f t="shared" si="45"/>
        <v>0910羽田09</v>
      </c>
      <c r="B533" s="10" t="s">
        <v>3418</v>
      </c>
      <c r="C533" s="20" t="s">
        <v>2580</v>
      </c>
      <c r="D533" s="11">
        <v>9</v>
      </c>
      <c r="E533" s="20" t="s">
        <v>3442</v>
      </c>
      <c r="F533" s="10" t="s">
        <v>14</v>
      </c>
      <c r="G533" s="10" t="s">
        <v>510</v>
      </c>
      <c r="H533" s="20" t="s">
        <v>1291</v>
      </c>
      <c r="I533" s="20" t="s">
        <v>2915</v>
      </c>
      <c r="J533" s="20" t="s">
        <v>3443</v>
      </c>
      <c r="K533" s="20" t="s">
        <v>2859</v>
      </c>
      <c r="L533" s="20" t="s">
        <v>998</v>
      </c>
      <c r="M533" s="21">
        <v>80</v>
      </c>
      <c r="N533" s="22">
        <v>8</v>
      </c>
      <c r="O533" s="23">
        <v>2</v>
      </c>
      <c r="P533" s="24">
        <v>2290</v>
      </c>
      <c r="Q533" s="25">
        <f>IF(M533="","",IF(M533&lt;=0,P533/10,P533/M533))</f>
        <v>28.625</v>
      </c>
      <c r="R533" s="12">
        <v>0</v>
      </c>
      <c r="S533" s="12">
        <v>0</v>
      </c>
      <c r="U533" s="18" t="str">
        <f t="shared" si="46"/>
        <v>二勝</v>
      </c>
      <c r="X533" s="12" t="str">
        <f>IF(OR(C533="櫃間牧場",C533="特捜フジ"),"hit",IF(OR(C533="土井牧場",C533="土井ムギムギ牧場",C533="むぎむぎ",C533="むぎ"),"doi",IF(OR(C533="阪神",C533="タイガースファーム"),"han",IF(OR(C533="健康牧場",C533="ＯＫ牧場"),"oke",VLOOKUP(C533,[1]Owner!$A:$B,2,FALSE)))))</f>
        <v>had</v>
      </c>
    </row>
    <row r="534" spans="1:24" ht="11.15" customHeight="1" x14ac:dyDescent="0.65">
      <c r="A534" s="19" t="str">
        <f t="shared" si="45"/>
        <v>2324川上09</v>
      </c>
      <c r="B534" s="10" t="s">
        <v>9878</v>
      </c>
      <c r="C534" s="20" t="s">
        <v>4672</v>
      </c>
      <c r="D534" s="11">
        <v>9</v>
      </c>
      <c r="E534" s="20" t="s">
        <v>9776</v>
      </c>
      <c r="F534" s="10" t="s">
        <v>4413</v>
      </c>
      <c r="G534" s="10" t="s">
        <v>4421</v>
      </c>
      <c r="H534" s="20" t="s">
        <v>4436</v>
      </c>
      <c r="I534" s="20" t="s">
        <v>1755</v>
      </c>
      <c r="J534" s="20" t="s">
        <v>8446</v>
      </c>
      <c r="K534" s="20" t="s">
        <v>4437</v>
      </c>
      <c r="L534" s="20" t="s">
        <v>1913</v>
      </c>
      <c r="M534" s="37">
        <v>6</v>
      </c>
      <c r="N534" s="22">
        <v>5</v>
      </c>
      <c r="O534" s="23">
        <v>2</v>
      </c>
      <c r="P534" s="24">
        <v>2286.6</v>
      </c>
      <c r="Q534" s="25">
        <f>IF(M534="","",IF(M534&lt;=0,P534/10,P534/M534))</f>
        <v>381.09999999999997</v>
      </c>
      <c r="U534" s="18" t="str">
        <f t="shared" si="46"/>
        <v>二勝</v>
      </c>
      <c r="V534" s="12" t="s">
        <v>10030</v>
      </c>
      <c r="W534" s="36" t="s">
        <v>10235</v>
      </c>
      <c r="X534" s="12" t="str">
        <f>IF(OR(C534="櫃間牧場",C534="特捜フジ"),"hit",IF(OR(C534="土井牧場",C534="土井ムギムギ牧場",C534="むぎむぎ",C534="むぎ"),"doi",IF(OR(C534="阪神",C534="タイガースファーム"),"han",IF(OR(C534="健康牧場",C534="ＯＫ牧場"),"oke",VLOOKUP(C534,[1]Owner!$A:$B,2,FALSE)))))</f>
        <v>kaw</v>
      </c>
    </row>
    <row r="535" spans="1:24" ht="11.15" customHeight="1" x14ac:dyDescent="0.65">
      <c r="A535" s="19" t="str">
        <f t="shared" si="45"/>
        <v>1415大矢09</v>
      </c>
      <c r="B535" s="10" t="s">
        <v>5140</v>
      </c>
      <c r="C535" s="28" t="s">
        <v>5134</v>
      </c>
      <c r="D535" s="29">
        <v>9</v>
      </c>
      <c r="E535" s="20" t="s">
        <v>5151</v>
      </c>
      <c r="F535" s="10" t="s">
        <v>5142</v>
      </c>
      <c r="G535" s="10" t="s">
        <v>5295</v>
      </c>
      <c r="H535" s="20" t="s">
        <v>5303</v>
      </c>
      <c r="I535" s="20" t="s">
        <v>5369</v>
      </c>
      <c r="J535" s="20" t="s">
        <v>2460</v>
      </c>
      <c r="K535" s="20" t="s">
        <v>5444</v>
      </c>
      <c r="L535" s="20" t="s">
        <v>1913</v>
      </c>
      <c r="M535" s="21">
        <v>50</v>
      </c>
      <c r="N535" s="22">
        <v>7</v>
      </c>
      <c r="O535" s="23">
        <v>2</v>
      </c>
      <c r="P535" s="24">
        <v>2280</v>
      </c>
      <c r="Q535" s="25">
        <f>IF(M535="","",IF(M535&lt;=0,P535/10,P535/M535))</f>
        <v>45.6</v>
      </c>
      <c r="R535" s="12">
        <v>0</v>
      </c>
      <c r="S535" s="12">
        <v>0</v>
      </c>
      <c r="U535" s="18" t="str">
        <f t="shared" si="46"/>
        <v>二勝</v>
      </c>
      <c r="X535" s="12" t="str">
        <f>IF(OR(C535="櫃間牧場",C535="特捜フジ"),"hit",IF(OR(C535="土井牧場",C535="土井ムギムギ牧場",C535="むぎむぎ",C535="むぎ"),"doi",IF(OR(C535="阪神",C535="タイガースファーム"),"han",IF(OR(C535="健康牧場",C535="ＯＫ牧場"),"oke",VLOOKUP(C535,[1]Owner!$A:$B,2,FALSE)))))</f>
        <v>oya</v>
      </c>
    </row>
    <row r="536" spans="1:24" ht="11.15" customHeight="1" x14ac:dyDescent="0.65">
      <c r="A536" s="19" t="str">
        <f t="shared" si="45"/>
        <v>0405心平01</v>
      </c>
      <c r="B536" s="10" t="s">
        <v>1951</v>
      </c>
      <c r="C536" s="20" t="s">
        <v>186</v>
      </c>
      <c r="D536" s="31">
        <v>1</v>
      </c>
      <c r="E536" s="20" t="s">
        <v>2085</v>
      </c>
      <c r="F536" s="10" t="s">
        <v>14</v>
      </c>
      <c r="G536" s="10" t="s">
        <v>520</v>
      </c>
      <c r="H536" s="20" t="s">
        <v>1550</v>
      </c>
      <c r="I536" s="20" t="s">
        <v>38</v>
      </c>
      <c r="J536" s="20" t="s">
        <v>2086</v>
      </c>
      <c r="K536" s="20" t="s">
        <v>804</v>
      </c>
      <c r="L536" s="20" t="s">
        <v>82</v>
      </c>
      <c r="M536" s="21">
        <v>80</v>
      </c>
      <c r="N536" s="22">
        <v>7</v>
      </c>
      <c r="O536" s="23">
        <v>1</v>
      </c>
      <c r="P536" s="24">
        <v>2280</v>
      </c>
      <c r="Q536" s="25">
        <f>IF(M536="","",IF(M536&lt;=0,P536/10,P536/M536))</f>
        <v>28.5</v>
      </c>
      <c r="R536" s="12">
        <v>0</v>
      </c>
      <c r="S536" s="12">
        <v>0</v>
      </c>
      <c r="U536" s="18" t="str">
        <f t="shared" si="46"/>
        <v>一勝</v>
      </c>
      <c r="X536" s="12" t="str">
        <f>IF(OR(C536="櫃間牧場",C536="特捜フジ"),"hit",IF(OR(C536="土井牧場",C536="土井ムギムギ牧場",C536="むぎむぎ",C536="むぎ"),"doi",IF(OR(C536="阪神",C536="タイガースファーム"),"han",IF(OR(C536="健康牧場",C536="ＯＫ牧場"),"oke",VLOOKUP(C536,[1]Owner!$A:$B,2,FALSE)))))</f>
        <v>hsi</v>
      </c>
    </row>
    <row r="537" spans="1:24" ht="11.15" customHeight="1" x14ac:dyDescent="0.65">
      <c r="A537" s="19" t="str">
        <f t="shared" si="45"/>
        <v>0001本木06</v>
      </c>
      <c r="B537" s="10" t="s">
        <v>963</v>
      </c>
      <c r="C537" s="20" t="s">
        <v>1161</v>
      </c>
      <c r="D537" s="31">
        <v>6</v>
      </c>
      <c r="E537" s="20" t="s">
        <v>1170</v>
      </c>
      <c r="F537" s="10" t="s">
        <v>14</v>
      </c>
      <c r="G537" s="10" t="s">
        <v>33</v>
      </c>
      <c r="H537" s="20" t="s">
        <v>691</v>
      </c>
      <c r="I537" s="20" t="s">
        <v>1171</v>
      </c>
      <c r="J537" s="20" t="s">
        <v>1172</v>
      </c>
      <c r="N537" s="22">
        <v>10</v>
      </c>
      <c r="O537" s="23">
        <v>2</v>
      </c>
      <c r="P537" s="24">
        <v>2280</v>
      </c>
      <c r="Q537" s="25" t="str">
        <f>IF(M537="","",IF(M537&lt;=0,P537/10,P537/M537))</f>
        <v/>
      </c>
      <c r="R537" s="12">
        <v>0</v>
      </c>
      <c r="S537" s="12">
        <v>0</v>
      </c>
      <c r="U537" s="18" t="str">
        <f t="shared" si="46"/>
        <v>二勝</v>
      </c>
      <c r="X537" s="12" t="str">
        <f>IF(OR(C537="櫃間牧場",C537="特捜フジ"),"hit",IF(OR(C537="土井牧場",C537="土井ムギムギ牧場",C537="むぎむぎ",C537="むぎ"),"doi",IF(OR(C537="阪神",C537="タイガースファーム"),"han",IF(OR(C537="健康牧場",C537="ＯＫ牧場"),"oke",VLOOKUP(C537,[1]Owner!$A:$B,2,FALSE)))))</f>
        <v>mot</v>
      </c>
    </row>
    <row r="538" spans="1:24" ht="11.15" customHeight="1" x14ac:dyDescent="0.65">
      <c r="A538" s="19" t="str">
        <f t="shared" si="45"/>
        <v>2122柏倉02</v>
      </c>
      <c r="B538" s="10" t="s">
        <v>8826</v>
      </c>
      <c r="C538" s="20" t="s">
        <v>7652</v>
      </c>
      <c r="D538" s="11">
        <v>2</v>
      </c>
      <c r="E538" s="20" t="s">
        <v>8706</v>
      </c>
      <c r="F538" s="10" t="s">
        <v>4478</v>
      </c>
      <c r="G538" s="10" t="s">
        <v>4408</v>
      </c>
      <c r="H538" s="20" t="s">
        <v>4414</v>
      </c>
      <c r="I538" s="20" t="s">
        <v>1755</v>
      </c>
      <c r="J538" s="20" t="s">
        <v>6736</v>
      </c>
      <c r="K538" s="20" t="s">
        <v>8315</v>
      </c>
      <c r="L538" s="20" t="s">
        <v>1913</v>
      </c>
      <c r="M538" s="32">
        <v>8</v>
      </c>
      <c r="N538" s="22">
        <v>5</v>
      </c>
      <c r="O538" s="23">
        <v>1</v>
      </c>
      <c r="P538" s="24">
        <v>2278</v>
      </c>
      <c r="Q538" s="25">
        <v>22.642307692307689</v>
      </c>
      <c r="U538" s="18" t="str">
        <f t="shared" si="46"/>
        <v>一勝</v>
      </c>
      <c r="V538" s="12" t="s">
        <v>8962</v>
      </c>
      <c r="W538" s="12" t="s">
        <v>9073</v>
      </c>
      <c r="X538" s="12" t="str">
        <f>IF(OR(C538="櫃間牧場",C538="特捜フジ"),"hit",IF(OR(C538="土井牧場",C538="土井ムギムギ牧場",C538="むぎむぎ",C538="むぎ"),"doi",IF(OR(C538="阪神",C538="タイガースファーム"),"han",IF(OR(C538="健康牧場",C538="ＯＫ牧場"),"oke",VLOOKUP(C538,[1]Owner!$A:$B,2,FALSE)))))</f>
        <v>kas</v>
      </c>
    </row>
    <row r="539" spans="1:24" ht="11.15" customHeight="1" x14ac:dyDescent="0.65">
      <c r="A539" s="19" t="str">
        <f t="shared" si="45"/>
        <v>0809福石06</v>
      </c>
      <c r="B539" s="10" t="s">
        <v>3162</v>
      </c>
      <c r="C539" s="20" t="s">
        <v>2791</v>
      </c>
      <c r="D539" s="11">
        <v>6</v>
      </c>
      <c r="E539" s="20" t="s">
        <v>3399</v>
      </c>
      <c r="F539" s="10" t="s">
        <v>14</v>
      </c>
      <c r="G539" s="10" t="s">
        <v>510</v>
      </c>
      <c r="H539" s="20" t="s">
        <v>694</v>
      </c>
      <c r="I539" s="20" t="s">
        <v>2850</v>
      </c>
      <c r="J539" s="20" t="s">
        <v>2891</v>
      </c>
      <c r="K539" s="20" t="s">
        <v>2378</v>
      </c>
      <c r="L539" s="20" t="s">
        <v>1913</v>
      </c>
      <c r="M539" s="21">
        <v>90</v>
      </c>
      <c r="N539" s="22">
        <v>4</v>
      </c>
      <c r="O539" s="23">
        <v>2</v>
      </c>
      <c r="P539" s="24">
        <v>2260</v>
      </c>
      <c r="Q539" s="25">
        <f>IF(M539="","",IF(M539&lt;=0,P539/10,P539/M539))</f>
        <v>25.111111111111111</v>
      </c>
      <c r="R539" s="12">
        <v>0</v>
      </c>
      <c r="S539" s="12">
        <v>0</v>
      </c>
      <c r="U539" s="18" t="str">
        <f t="shared" si="46"/>
        <v>二勝</v>
      </c>
      <c r="X539" s="12" t="str">
        <f>IF(OR(C539="櫃間牧場",C539="特捜フジ"),"hit",IF(OR(C539="土井牧場",C539="土井ムギムギ牧場",C539="むぎむぎ",C539="むぎ"),"doi",IF(OR(C539="阪神",C539="タイガースファーム"),"han",IF(OR(C539="健康牧場",C539="ＯＫ牧場"),"oke",VLOOKUP(C539,[1]Owner!$A:$B,2,FALSE)))))</f>
        <v>fuk</v>
      </c>
    </row>
    <row r="540" spans="1:24" ht="11.15" customHeight="1" x14ac:dyDescent="0.65">
      <c r="A540" s="19" t="str">
        <f t="shared" si="45"/>
        <v>0405大類01</v>
      </c>
      <c r="B540" s="10" t="s">
        <v>1951</v>
      </c>
      <c r="C540" s="20" t="s">
        <v>91</v>
      </c>
      <c r="D540" s="31">
        <v>1</v>
      </c>
      <c r="E540" s="20" t="s">
        <v>2018</v>
      </c>
      <c r="F540" s="10" t="s">
        <v>14</v>
      </c>
      <c r="G540" s="10" t="s">
        <v>520</v>
      </c>
      <c r="H540" s="20" t="s">
        <v>759</v>
      </c>
      <c r="I540" s="20" t="s">
        <v>38</v>
      </c>
      <c r="J540" s="20" t="s">
        <v>52</v>
      </c>
      <c r="K540" s="20" t="s">
        <v>846</v>
      </c>
      <c r="L540" s="20" t="s">
        <v>515</v>
      </c>
      <c r="M540" s="21">
        <v>100</v>
      </c>
      <c r="N540" s="22">
        <v>7</v>
      </c>
      <c r="O540" s="23">
        <v>2</v>
      </c>
      <c r="P540" s="24">
        <v>2260</v>
      </c>
      <c r="Q540" s="25">
        <f>IF(M540="","",IF(M540&lt;=0,P540/10,P540/M540))</f>
        <v>22.6</v>
      </c>
      <c r="R540" s="12">
        <v>0</v>
      </c>
      <c r="S540" s="12">
        <v>0</v>
      </c>
      <c r="U540" s="18" t="str">
        <f t="shared" si="46"/>
        <v>二勝</v>
      </c>
      <c r="X540" s="12" t="str">
        <f>IF(OR(C540="櫃間牧場",C540="特捜フジ"),"hit",IF(OR(C540="土井牧場",C540="土井ムギムギ牧場",C540="むぎむぎ",C540="むぎ"),"doi",IF(OR(C540="阪神",C540="タイガースファーム"),"han",IF(OR(C540="健康牧場",C540="ＯＫ牧場"),"oke",VLOOKUP(C540,[1]Owner!$A:$B,2,FALSE)))))</f>
        <v>oru</v>
      </c>
    </row>
    <row r="541" spans="1:24" ht="11.15" customHeight="1" x14ac:dyDescent="0.65">
      <c r="A541" s="19" t="str">
        <f t="shared" si="45"/>
        <v>9899貴仁02</v>
      </c>
      <c r="B541" s="10" t="s">
        <v>377</v>
      </c>
      <c r="C541" s="20" t="s">
        <v>216</v>
      </c>
      <c r="D541" s="31">
        <v>2</v>
      </c>
      <c r="E541" s="20" t="s">
        <v>550</v>
      </c>
      <c r="F541" s="10" t="s">
        <v>29</v>
      </c>
      <c r="G541" s="10" t="s">
        <v>15</v>
      </c>
      <c r="H541" s="20" t="s">
        <v>141</v>
      </c>
      <c r="I541" s="20" t="s">
        <v>348</v>
      </c>
      <c r="J541" s="20" t="s">
        <v>551</v>
      </c>
      <c r="N541" s="22">
        <v>11</v>
      </c>
      <c r="O541" s="23">
        <v>1</v>
      </c>
      <c r="P541" s="24">
        <v>2260</v>
      </c>
      <c r="Q541" s="25" t="str">
        <f>IF(M541="","",IF(M541&lt;=0,P541/10,P541/M541))</f>
        <v/>
      </c>
      <c r="R541" s="12">
        <v>0</v>
      </c>
      <c r="S541" s="12">
        <v>0</v>
      </c>
      <c r="U541" s="18" t="str">
        <f t="shared" si="46"/>
        <v>一勝</v>
      </c>
      <c r="X541" s="12" t="str">
        <f>IF(OR(C541="櫃間牧場",C541="特捜フジ"),"hit",IF(OR(C541="土井牧場",C541="土井ムギムギ牧場",C541="むぎむぎ",C541="むぎ"),"doi",IF(OR(C541="阪神",C541="タイガースファーム"),"han",IF(OR(C541="健康牧場",C541="ＯＫ牧場"),"oke",VLOOKUP(C541,[1]Owner!$A:$B,2,FALSE)))))</f>
        <v>hta</v>
      </c>
    </row>
    <row r="542" spans="1:24" ht="11.15" customHeight="1" x14ac:dyDescent="0.65">
      <c r="A542" s="19" t="str">
        <f t="shared" si="45"/>
        <v>2324健太08</v>
      </c>
      <c r="B542" s="10" t="s">
        <v>9878</v>
      </c>
      <c r="C542" s="20" t="s">
        <v>9226</v>
      </c>
      <c r="D542" s="11">
        <v>8</v>
      </c>
      <c r="E542" s="20" t="s">
        <v>9785</v>
      </c>
      <c r="F542" s="10" t="s">
        <v>4407</v>
      </c>
      <c r="G542" s="10" t="s">
        <v>4421</v>
      </c>
      <c r="H542" s="20" t="s">
        <v>9889</v>
      </c>
      <c r="I542" s="20" t="s">
        <v>6718</v>
      </c>
      <c r="J542" s="20" t="s">
        <v>9934</v>
      </c>
      <c r="K542" s="20" t="s">
        <v>791</v>
      </c>
      <c r="L542" s="20" t="s">
        <v>1913</v>
      </c>
      <c r="M542" s="37">
        <v>7</v>
      </c>
      <c r="N542" s="22">
        <v>6</v>
      </c>
      <c r="O542" s="23">
        <v>2</v>
      </c>
      <c r="P542" s="24">
        <v>2254.6</v>
      </c>
      <c r="Q542" s="25">
        <f>IF(M542="","",IF(M542&lt;=0,P542/10,P542/M542))</f>
        <v>322.08571428571429</v>
      </c>
      <c r="U542" s="18" t="str">
        <f t="shared" si="46"/>
        <v>二勝</v>
      </c>
      <c r="V542" s="12" t="s">
        <v>10039</v>
      </c>
      <c r="W542" s="36" t="s">
        <v>10236</v>
      </c>
      <c r="X542" s="12" t="str">
        <f>IF(OR(C542="櫃間牧場",C542="特捜フジ"),"hit",IF(OR(C542="土井牧場",C542="土井ムギムギ牧場",C542="むぎむぎ",C542="むぎ"),"doi",IF(OR(C542="阪神",C542="タイガースファーム"),"han",IF(OR(C542="健康牧場",C542="ＯＫ牧場"),"oke",VLOOKUP(C542,[1]Owner!$A:$B,2,FALSE)))))</f>
        <v>tke</v>
      </c>
    </row>
    <row r="543" spans="1:24" ht="11.15" customHeight="1" x14ac:dyDescent="0.65">
      <c r="A543" s="19" t="str">
        <f t="shared" si="45"/>
        <v>1920成田08</v>
      </c>
      <c r="B543" s="10" t="s">
        <v>7651</v>
      </c>
      <c r="C543" s="20" t="s">
        <v>7656</v>
      </c>
      <c r="D543" s="11">
        <v>8</v>
      </c>
      <c r="E543" s="20" t="s">
        <v>7716</v>
      </c>
      <c r="F543" s="10" t="s">
        <v>4772</v>
      </c>
      <c r="G543" s="10" t="s">
        <v>4774</v>
      </c>
      <c r="H543" s="20" t="s">
        <v>7854</v>
      </c>
      <c r="I543" s="20" t="s">
        <v>6009</v>
      </c>
      <c r="J543" s="20" t="s">
        <v>7862</v>
      </c>
      <c r="K543" s="20" t="s">
        <v>7863</v>
      </c>
      <c r="L543" s="20" t="s">
        <v>7864</v>
      </c>
      <c r="M543" s="32">
        <v>2</v>
      </c>
      <c r="N543" s="22">
        <v>7</v>
      </c>
      <c r="O543" s="23">
        <v>2</v>
      </c>
      <c r="P543" s="24">
        <v>2250</v>
      </c>
      <c r="Q543" s="25">
        <v>34.673076923076927</v>
      </c>
      <c r="R543" s="12">
        <v>0</v>
      </c>
      <c r="S543" s="12">
        <v>0</v>
      </c>
      <c r="T543" s="12">
        <v>0</v>
      </c>
      <c r="U543" s="18" t="str">
        <f t="shared" si="46"/>
        <v>二勝</v>
      </c>
      <c r="V543" s="12" t="s">
        <v>7460</v>
      </c>
      <c r="W543" s="12" t="s">
        <v>8094</v>
      </c>
      <c r="X543" s="12" t="str">
        <f>IF(OR(C543="櫃間牧場",C543="特捜フジ"),"hit",IF(OR(C543="土井牧場",C543="土井ムギムギ牧場",C543="むぎむぎ",C543="むぎ"),"doi",IF(OR(C543="阪神",C543="タイガースファーム"),"han",IF(OR(C543="健康牧場",C543="ＯＫ牧場"),"oke",VLOOKUP(C543,[1]Owner!$A:$B,2,FALSE)))))</f>
        <v>nar</v>
      </c>
    </row>
    <row r="544" spans="1:24" ht="11.15" customHeight="1" x14ac:dyDescent="0.65">
      <c r="A544" s="19" t="str">
        <f t="shared" si="45"/>
        <v>1718藤田07</v>
      </c>
      <c r="B544" s="10" t="s">
        <v>6476</v>
      </c>
      <c r="C544" s="20" t="s">
        <v>4374</v>
      </c>
      <c r="D544" s="11">
        <v>7</v>
      </c>
      <c r="E544" s="20" t="s">
        <v>6513</v>
      </c>
      <c r="F544" s="10" t="s">
        <v>5142</v>
      </c>
      <c r="G544" s="10" t="s">
        <v>5295</v>
      </c>
      <c r="H544" s="20" t="s">
        <v>6636</v>
      </c>
      <c r="I544" s="20" t="s">
        <v>1755</v>
      </c>
      <c r="J544" s="20" t="s">
        <v>4053</v>
      </c>
      <c r="K544" s="20" t="s">
        <v>2378</v>
      </c>
      <c r="L544" s="20" t="s">
        <v>1913</v>
      </c>
      <c r="M544" s="21">
        <v>90</v>
      </c>
      <c r="N544" s="22">
        <v>6</v>
      </c>
      <c r="O544" s="23">
        <v>2</v>
      </c>
      <c r="P544" s="24">
        <v>2241</v>
      </c>
      <c r="Q544" s="25">
        <f t="shared" ref="Q544:Q551" si="48">IF(M544="","",IF(M544&lt;=0,P544/10,P544/M544))</f>
        <v>24.9</v>
      </c>
      <c r="R544" s="12">
        <v>0</v>
      </c>
      <c r="S544" s="12">
        <v>0</v>
      </c>
      <c r="U544" s="18" t="str">
        <f t="shared" si="46"/>
        <v>二勝</v>
      </c>
      <c r="V544" s="12" t="s">
        <v>6953</v>
      </c>
      <c r="W544" s="12" t="s">
        <v>6802</v>
      </c>
      <c r="X544" s="12" t="str">
        <f>IF(OR(C544="櫃間牧場",C544="特捜フジ"),"hit",IF(OR(C544="土井牧場",C544="土井ムギムギ牧場",C544="むぎむぎ",C544="むぎ"),"doi",IF(OR(C544="阪神",C544="タイガースファーム"),"han",IF(OR(C544="健康牧場",C544="ＯＫ牧場"),"oke",VLOOKUP(C544,[1]Owner!$A:$B,2,FALSE)))))</f>
        <v>fut</v>
      </c>
    </row>
    <row r="545" spans="1:24" ht="11.15" customHeight="1" x14ac:dyDescent="0.65">
      <c r="A545" s="19" t="str">
        <f t="shared" si="45"/>
        <v>0203福石01</v>
      </c>
      <c r="B545" s="10" t="s">
        <v>1480</v>
      </c>
      <c r="C545" s="20" t="s">
        <v>913</v>
      </c>
      <c r="D545" s="31">
        <v>1</v>
      </c>
      <c r="E545" s="20" t="s">
        <v>1689</v>
      </c>
      <c r="F545" s="10" t="s">
        <v>14</v>
      </c>
      <c r="G545" s="10" t="s">
        <v>33</v>
      </c>
      <c r="H545" s="20" t="s">
        <v>111</v>
      </c>
      <c r="I545" s="20" t="s">
        <v>38</v>
      </c>
      <c r="J545" s="20" t="s">
        <v>1690</v>
      </c>
      <c r="N545" s="22">
        <v>9</v>
      </c>
      <c r="O545" s="23">
        <v>2</v>
      </c>
      <c r="P545" s="24">
        <v>2240</v>
      </c>
      <c r="Q545" s="25" t="str">
        <f t="shared" si="48"/>
        <v/>
      </c>
      <c r="R545" s="12">
        <v>0</v>
      </c>
      <c r="S545" s="12">
        <v>0</v>
      </c>
      <c r="U545" s="18" t="str">
        <f t="shared" si="46"/>
        <v>二勝</v>
      </c>
      <c r="X545" s="12" t="str">
        <f>IF(OR(C545="櫃間牧場",C545="特捜フジ"),"hit",IF(OR(C545="土井牧場",C545="土井ムギムギ牧場",C545="むぎむぎ",C545="むぎ"),"doi",IF(OR(C545="阪神",C545="タイガースファーム"),"han",IF(OR(C545="健康牧場",C545="ＯＫ牧場"),"oke",VLOOKUP(C545,[1]Owner!$A:$B,2,FALSE)))))</f>
        <v>fuk</v>
      </c>
    </row>
    <row r="546" spans="1:24" ht="11.15" customHeight="1" x14ac:dyDescent="0.65">
      <c r="A546" s="19" t="str">
        <f t="shared" si="45"/>
        <v>1819松山06</v>
      </c>
      <c r="B546" s="10" t="s">
        <v>7067</v>
      </c>
      <c r="C546" s="20" t="s">
        <v>4762</v>
      </c>
      <c r="D546" s="11">
        <v>6</v>
      </c>
      <c r="E546" s="20" t="s">
        <v>7204</v>
      </c>
      <c r="F546" s="10" t="s">
        <v>4413</v>
      </c>
      <c r="G546" s="10" t="s">
        <v>4421</v>
      </c>
      <c r="H546" s="20" t="s">
        <v>7251</v>
      </c>
      <c r="I546" s="20" t="s">
        <v>1755</v>
      </c>
      <c r="J546" s="20" t="s">
        <v>5742</v>
      </c>
      <c r="K546" s="20" t="s">
        <v>4202</v>
      </c>
      <c r="L546" s="20" t="s">
        <v>4202</v>
      </c>
      <c r="M546" s="21">
        <v>60</v>
      </c>
      <c r="N546" s="22">
        <v>7</v>
      </c>
      <c r="O546" s="23">
        <v>2</v>
      </c>
      <c r="P546" s="24">
        <v>2239.4</v>
      </c>
      <c r="Q546" s="25">
        <f t="shared" si="48"/>
        <v>37.323333333333338</v>
      </c>
      <c r="R546" s="12">
        <v>0</v>
      </c>
      <c r="S546" s="12">
        <v>0</v>
      </c>
      <c r="T546" s="12">
        <v>0</v>
      </c>
      <c r="U546" s="18" t="str">
        <f t="shared" si="46"/>
        <v>二勝</v>
      </c>
      <c r="V546" s="12" t="s">
        <v>7401</v>
      </c>
      <c r="W546" s="12" t="s">
        <v>7523</v>
      </c>
      <c r="X546" s="12" t="str">
        <f>IF(OR(C546="櫃間牧場",C546="特捜フジ"),"hit",IF(OR(C546="土井牧場",C546="土井ムギムギ牧場",C546="むぎむぎ",C546="むぎ"),"doi",IF(OR(C546="阪神",C546="タイガースファーム"),"han",IF(OR(C546="健康牧場",C546="ＯＫ牧場"),"oke",VLOOKUP(C546,[1]Owner!$A:$B,2,FALSE)))))</f>
        <v>mat</v>
      </c>
    </row>
    <row r="547" spans="1:24" ht="11.15" customHeight="1" x14ac:dyDescent="0.65">
      <c r="A547" s="19" t="str">
        <f t="shared" si="45"/>
        <v>1516光生09</v>
      </c>
      <c r="B547" s="10" t="s">
        <v>5510</v>
      </c>
      <c r="C547" s="20" t="s">
        <v>4264</v>
      </c>
      <c r="D547" s="11">
        <v>9</v>
      </c>
      <c r="E547" s="20" t="s">
        <v>5623</v>
      </c>
      <c r="F547" s="10" t="s">
        <v>3910</v>
      </c>
      <c r="G547" s="10" t="s">
        <v>3911</v>
      </c>
      <c r="H547" s="20" t="s">
        <v>5699</v>
      </c>
      <c r="I547" s="20" t="s">
        <v>1739</v>
      </c>
      <c r="J547" s="20" t="s">
        <v>5764</v>
      </c>
      <c r="K547" s="20" t="s">
        <v>5446</v>
      </c>
      <c r="L547" s="20" t="s">
        <v>1913</v>
      </c>
      <c r="M547" s="21">
        <v>60</v>
      </c>
      <c r="N547" s="22">
        <v>6</v>
      </c>
      <c r="O547" s="23">
        <v>2</v>
      </c>
      <c r="P547" s="24">
        <v>2238.6999999999998</v>
      </c>
      <c r="Q547" s="25">
        <f t="shared" si="48"/>
        <v>37.31166666666666</v>
      </c>
      <c r="R547" s="12">
        <v>0</v>
      </c>
      <c r="S547" s="12">
        <v>0</v>
      </c>
      <c r="U547" s="18" t="str">
        <f t="shared" si="46"/>
        <v>二勝</v>
      </c>
      <c r="X547" s="12" t="str">
        <f>IF(OR(C547="櫃間牧場",C547="特捜フジ"),"hit",IF(OR(C547="土井牧場",C547="土井ムギムギ牧場",C547="むぎむぎ",C547="むぎ"),"doi",IF(OR(C547="阪神",C547="タイガースファーム"),"han",IF(OR(C547="健康牧場",C547="ＯＫ牧場"),"oke",VLOOKUP(C547,[1]Owner!$A:$B,2,FALSE)))))</f>
        <v>ymi</v>
      </c>
    </row>
    <row r="548" spans="1:24" ht="11.15" customHeight="1" x14ac:dyDescent="0.65">
      <c r="A548" s="19" t="str">
        <f t="shared" si="45"/>
        <v>2324心平01</v>
      </c>
      <c r="B548" s="10" t="s">
        <v>9878</v>
      </c>
      <c r="C548" s="20" t="s">
        <v>4736</v>
      </c>
      <c r="D548" s="11">
        <v>1</v>
      </c>
      <c r="E548" s="20" t="s">
        <v>9798</v>
      </c>
      <c r="F548" s="10" t="s">
        <v>4413</v>
      </c>
      <c r="G548" s="10" t="s">
        <v>4421</v>
      </c>
      <c r="H548" s="20" t="s">
        <v>7236</v>
      </c>
      <c r="I548" s="20" t="s">
        <v>4657</v>
      </c>
      <c r="J548" s="20" t="s">
        <v>9386</v>
      </c>
      <c r="K548" s="20" t="s">
        <v>2378</v>
      </c>
      <c r="L548" s="20" t="s">
        <v>1913</v>
      </c>
      <c r="M548" s="37">
        <v>9</v>
      </c>
      <c r="N548" s="22">
        <v>3</v>
      </c>
      <c r="O548" s="23">
        <v>1</v>
      </c>
      <c r="P548" s="24">
        <v>2233.1999999999998</v>
      </c>
      <c r="Q548" s="25">
        <f t="shared" si="48"/>
        <v>248.13333333333333</v>
      </c>
      <c r="U548" s="18" t="str">
        <f t="shared" si="46"/>
        <v>一勝</v>
      </c>
      <c r="V548" s="12" t="s">
        <v>10148</v>
      </c>
      <c r="W548" s="12" t="s">
        <v>10083</v>
      </c>
      <c r="X548" s="12" t="str">
        <f>IF(OR(C548="櫃間牧場",C548="特捜フジ"),"hit",IF(OR(C548="土井牧場",C548="土井ムギムギ牧場",C548="むぎむぎ",C548="むぎ"),"doi",IF(OR(C548="阪神",C548="タイガースファーム"),"han",IF(OR(C548="健康牧場",C548="ＯＫ牧場"),"oke",VLOOKUP(C548,[1]Owner!$A:$B,2,FALSE)))))</f>
        <v>hsi</v>
      </c>
    </row>
    <row r="549" spans="1:24" ht="11.15" customHeight="1" x14ac:dyDescent="0.65">
      <c r="A549" s="19" t="str">
        <f t="shared" si="45"/>
        <v>0607伸吾09</v>
      </c>
      <c r="B549" s="10" t="s">
        <v>2579</v>
      </c>
      <c r="C549" s="20" t="s">
        <v>2632</v>
      </c>
      <c r="D549" s="11">
        <v>9</v>
      </c>
      <c r="E549" s="20" t="s">
        <v>2645</v>
      </c>
      <c r="F549" s="10" t="s">
        <v>2279</v>
      </c>
      <c r="G549" s="10" t="s">
        <v>510</v>
      </c>
      <c r="H549" s="21" t="s">
        <v>694</v>
      </c>
      <c r="I549" s="20" t="s">
        <v>1044</v>
      </c>
      <c r="J549" s="20" t="s">
        <v>161</v>
      </c>
      <c r="K549" s="20" t="s">
        <v>2372</v>
      </c>
      <c r="L549" s="20" t="s">
        <v>515</v>
      </c>
      <c r="M549" s="21">
        <v>30</v>
      </c>
      <c r="N549" s="22">
        <v>8</v>
      </c>
      <c r="O549" s="23">
        <v>1</v>
      </c>
      <c r="P549" s="24">
        <v>2230</v>
      </c>
      <c r="Q549" s="25">
        <f t="shared" si="48"/>
        <v>74.333333333333329</v>
      </c>
      <c r="R549" s="12">
        <v>0</v>
      </c>
      <c r="S549" s="12">
        <v>0</v>
      </c>
      <c r="U549" s="18" t="str">
        <f t="shared" si="46"/>
        <v>一勝</v>
      </c>
      <c r="X549" s="12" t="str">
        <f>IF(OR(C549="櫃間牧場",C549="特捜フジ"),"hit",IF(OR(C549="土井牧場",C549="土井ムギムギ牧場",C549="むぎむぎ",C549="むぎ"),"doi",IF(OR(C549="阪神",C549="タイガースファーム"),"han",IF(OR(C549="健康牧場",C549="ＯＫ牧場"),"oke",VLOOKUP(C549,[1]Owner!$A:$B,2,FALSE)))))</f>
        <v>tsi</v>
      </c>
    </row>
    <row r="550" spans="1:24" ht="11.15" customHeight="1" x14ac:dyDescent="0.65">
      <c r="A550" s="19" t="str">
        <f t="shared" si="45"/>
        <v>9900心平01</v>
      </c>
      <c r="B550" s="10" t="s">
        <v>683</v>
      </c>
      <c r="C550" s="20" t="s">
        <v>186</v>
      </c>
      <c r="D550" s="31">
        <v>1</v>
      </c>
      <c r="E550" s="20" t="s">
        <v>792</v>
      </c>
      <c r="F550" s="10" t="s">
        <v>14</v>
      </c>
      <c r="G550" s="10" t="s">
        <v>15</v>
      </c>
      <c r="H550" s="20" t="s">
        <v>715</v>
      </c>
      <c r="I550" s="20" t="s">
        <v>26</v>
      </c>
      <c r="J550" s="20" t="s">
        <v>188</v>
      </c>
      <c r="N550" s="22">
        <v>9</v>
      </c>
      <c r="O550" s="23">
        <v>1</v>
      </c>
      <c r="P550" s="24">
        <v>2230</v>
      </c>
      <c r="Q550" s="25" t="str">
        <f t="shared" si="48"/>
        <v/>
      </c>
      <c r="R550" s="12">
        <v>0</v>
      </c>
      <c r="S550" s="12">
        <v>0</v>
      </c>
      <c r="U550" s="18" t="str">
        <f t="shared" si="46"/>
        <v>一勝</v>
      </c>
      <c r="X550" s="12" t="str">
        <f>IF(OR(C550="櫃間牧場",C550="特捜フジ"),"hit",IF(OR(C550="土井牧場",C550="土井ムギムギ牧場",C550="むぎむぎ",C550="むぎ"),"doi",IF(OR(C550="阪神",C550="タイガースファーム"),"han",IF(OR(C550="健康牧場",C550="ＯＫ牧場"),"oke",VLOOKUP(C550,[1]Owner!$A:$B,2,FALSE)))))</f>
        <v>hsi</v>
      </c>
    </row>
    <row r="551" spans="1:24" ht="11.15" customHeight="1" x14ac:dyDescent="0.65">
      <c r="A551" s="19" t="str">
        <f t="shared" si="45"/>
        <v>1415福石10</v>
      </c>
      <c r="B551" s="10" t="s">
        <v>5140</v>
      </c>
      <c r="C551" s="28" t="s">
        <v>4757</v>
      </c>
      <c r="D551" s="29">
        <v>10</v>
      </c>
      <c r="E551" s="20" t="s">
        <v>5222</v>
      </c>
      <c r="F551" s="10" t="s">
        <v>5142</v>
      </c>
      <c r="G551" s="10" t="s">
        <v>5295</v>
      </c>
      <c r="H551" s="20" t="s">
        <v>5304</v>
      </c>
      <c r="I551" s="20" t="s">
        <v>3280</v>
      </c>
      <c r="J551" s="20" t="s">
        <v>4533</v>
      </c>
      <c r="K551" s="20" t="s">
        <v>5467</v>
      </c>
      <c r="L551" s="20" t="s">
        <v>1913</v>
      </c>
      <c r="M551" s="21">
        <v>70</v>
      </c>
      <c r="N551" s="22">
        <v>9</v>
      </c>
      <c r="O551" s="23">
        <v>1</v>
      </c>
      <c r="P551" s="24">
        <v>2224.3000000000002</v>
      </c>
      <c r="Q551" s="25">
        <f t="shared" si="48"/>
        <v>31.775714285714287</v>
      </c>
      <c r="R551" s="12">
        <v>0</v>
      </c>
      <c r="S551" s="12">
        <v>0</v>
      </c>
      <c r="U551" s="18" t="str">
        <f t="shared" si="46"/>
        <v>一勝</v>
      </c>
      <c r="X551" s="12" t="str">
        <f>IF(OR(C551="櫃間牧場",C551="特捜フジ"),"hit",IF(OR(C551="土井牧場",C551="土井ムギムギ牧場",C551="むぎむぎ",C551="むぎ"),"doi",IF(OR(C551="阪神",C551="タイガースファーム"),"han",IF(OR(C551="健康牧場",C551="ＯＫ牧場"),"oke",VLOOKUP(C551,[1]Owner!$A:$B,2,FALSE)))))</f>
        <v>fuk</v>
      </c>
    </row>
    <row r="552" spans="1:24" ht="11.15" customHeight="1" x14ac:dyDescent="0.65">
      <c r="A552" s="19" t="str">
        <f t="shared" si="45"/>
        <v>2122高橋09</v>
      </c>
      <c r="B552" s="10" t="s">
        <v>8826</v>
      </c>
      <c r="C552" s="20" t="s">
        <v>8745</v>
      </c>
      <c r="D552" s="11">
        <v>9</v>
      </c>
      <c r="E552" s="20" t="s">
        <v>8754</v>
      </c>
      <c r="F552" s="10" t="s">
        <v>4478</v>
      </c>
      <c r="G552" s="10" t="s">
        <v>4408</v>
      </c>
      <c r="H552" s="20" t="s">
        <v>8908</v>
      </c>
      <c r="I552" s="20" t="s">
        <v>8317</v>
      </c>
      <c r="J552" s="20" t="s">
        <v>8909</v>
      </c>
      <c r="K552" s="20" t="s">
        <v>5813</v>
      </c>
      <c r="L552" s="20" t="s">
        <v>1913</v>
      </c>
      <c r="M552" s="32">
        <v>4</v>
      </c>
      <c r="N552" s="22">
        <v>5</v>
      </c>
      <c r="O552" s="23">
        <v>1</v>
      </c>
      <c r="P552" s="24">
        <v>2215</v>
      </c>
      <c r="Q552" s="25">
        <v>47.057692307692307</v>
      </c>
      <c r="U552" s="18" t="str">
        <f t="shared" si="46"/>
        <v>一勝</v>
      </c>
      <c r="V552" s="12" t="s">
        <v>9000</v>
      </c>
      <c r="W552" s="12" t="s">
        <v>9117</v>
      </c>
      <c r="X552" s="12" t="str">
        <f>IF(OR(C552="櫃間牧場",C552="特捜フジ"),"hit",IF(OR(C552="土井牧場",C552="土井ムギムギ牧場",C552="むぎむぎ",C552="むぎ"),"doi",IF(OR(C552="阪神",C552="タイガースファーム"),"han",IF(OR(C552="健康牧場",C552="ＯＫ牧場"),"oke",VLOOKUP(C552,[1]Owner!$A:$B,2,FALSE)))))</f>
        <v>tkh</v>
      </c>
    </row>
    <row r="553" spans="1:24" ht="11.15" customHeight="1" x14ac:dyDescent="0.65">
      <c r="A553" s="19" t="str">
        <f t="shared" si="45"/>
        <v>1819松山07</v>
      </c>
      <c r="B553" s="10" t="s">
        <v>7067</v>
      </c>
      <c r="C553" s="20" t="s">
        <v>4762</v>
      </c>
      <c r="D553" s="11">
        <v>7</v>
      </c>
      <c r="E553" s="20" t="s">
        <v>7205</v>
      </c>
      <c r="F553" s="10" t="s">
        <v>4407</v>
      </c>
      <c r="G553" s="10" t="s">
        <v>5335</v>
      </c>
      <c r="H553" s="20" t="s">
        <v>4409</v>
      </c>
      <c r="I553" s="20" t="s">
        <v>2231</v>
      </c>
      <c r="J553" s="20" t="s">
        <v>2689</v>
      </c>
      <c r="K553" s="20" t="s">
        <v>7290</v>
      </c>
      <c r="L553" s="20" t="s">
        <v>1913</v>
      </c>
      <c r="M553" s="21">
        <v>130</v>
      </c>
      <c r="N553" s="22">
        <v>3</v>
      </c>
      <c r="O553" s="23">
        <v>1</v>
      </c>
      <c r="P553" s="24">
        <v>2213.4</v>
      </c>
      <c r="Q553" s="25">
        <f t="shared" ref="Q553:Q560" si="49">IF(M553="","",IF(M553&lt;=0,P553/10,P553/M553))</f>
        <v>17.026153846153846</v>
      </c>
      <c r="R553" s="12">
        <v>0</v>
      </c>
      <c r="S553" s="12">
        <v>0</v>
      </c>
      <c r="T553" s="12">
        <v>0</v>
      </c>
      <c r="U553" s="18" t="str">
        <f t="shared" si="46"/>
        <v>一勝</v>
      </c>
      <c r="V553" s="12" t="s">
        <v>7402</v>
      </c>
      <c r="W553" s="12" t="s">
        <v>7524</v>
      </c>
      <c r="X553" s="12" t="str">
        <f>IF(OR(C553="櫃間牧場",C553="特捜フジ"),"hit",IF(OR(C553="土井牧場",C553="土井ムギムギ牧場",C553="むぎむぎ",C553="むぎ"),"doi",IF(OR(C553="阪神",C553="タイガースファーム"),"han",IF(OR(C553="健康牧場",C553="ＯＫ牧場"),"oke",VLOOKUP(C553,[1]Owner!$A:$B,2,FALSE)))))</f>
        <v>mat</v>
      </c>
    </row>
    <row r="554" spans="1:24" ht="11.15" customHeight="1" x14ac:dyDescent="0.65">
      <c r="A554" s="19" t="str">
        <f t="shared" si="45"/>
        <v>1718若井02</v>
      </c>
      <c r="B554" s="10" t="s">
        <v>6476</v>
      </c>
      <c r="C554" s="20" t="s">
        <v>5139</v>
      </c>
      <c r="D554" s="11">
        <v>2</v>
      </c>
      <c r="E554" s="20" t="s">
        <v>6529</v>
      </c>
      <c r="F554" s="10" t="s">
        <v>5142</v>
      </c>
      <c r="G554" s="10" t="s">
        <v>5293</v>
      </c>
      <c r="H554" s="20" t="s">
        <v>6633</v>
      </c>
      <c r="I554" s="20" t="s">
        <v>2231</v>
      </c>
      <c r="J554" s="20" t="s">
        <v>4596</v>
      </c>
      <c r="K554" s="20" t="s">
        <v>6661</v>
      </c>
      <c r="L554" s="20" t="s">
        <v>1913</v>
      </c>
      <c r="M554" s="21">
        <v>140</v>
      </c>
      <c r="N554" s="22">
        <v>3</v>
      </c>
      <c r="O554" s="23">
        <v>1</v>
      </c>
      <c r="P554" s="24">
        <v>2213</v>
      </c>
      <c r="Q554" s="25">
        <f t="shared" si="49"/>
        <v>15.807142857142857</v>
      </c>
      <c r="R554" s="12">
        <v>0</v>
      </c>
      <c r="S554" s="12">
        <v>0</v>
      </c>
      <c r="U554" s="18" t="str">
        <f t="shared" si="46"/>
        <v>一勝</v>
      </c>
      <c r="V554" s="12" t="s">
        <v>6959</v>
      </c>
      <c r="W554" s="12" t="s">
        <v>6817</v>
      </c>
      <c r="X554" s="12" t="str">
        <f>IF(OR(C554="櫃間牧場",C554="特捜フジ"),"hit",IF(OR(C554="土井牧場",C554="土井ムギムギ牧場",C554="むぎむぎ",C554="むぎ"),"doi",IF(OR(C554="阪神",C554="タイガースファーム"),"han",IF(OR(C554="健康牧場",C554="ＯＫ牧場"),"oke",VLOOKUP(C554,[1]Owner!$A:$B,2,FALSE)))))</f>
        <v>wak</v>
      </c>
    </row>
    <row r="555" spans="1:24" ht="11.15" customHeight="1" x14ac:dyDescent="0.65">
      <c r="A555" s="19" t="str">
        <f t="shared" si="45"/>
        <v>1415心平04</v>
      </c>
      <c r="B555" s="10" t="s">
        <v>5140</v>
      </c>
      <c r="C555" s="28" t="s">
        <v>4760</v>
      </c>
      <c r="D555" s="29">
        <v>4</v>
      </c>
      <c r="E555" s="20" t="s">
        <v>5166</v>
      </c>
      <c r="F555" s="10" t="s">
        <v>5144</v>
      </c>
      <c r="G555" s="10" t="s">
        <v>5295</v>
      </c>
      <c r="H555" s="20" t="s">
        <v>5315</v>
      </c>
      <c r="I555" s="20" t="s">
        <v>1755</v>
      </c>
      <c r="J555" s="20" t="s">
        <v>4122</v>
      </c>
      <c r="K555" s="20" t="s">
        <v>5448</v>
      </c>
      <c r="L555" s="20" t="s">
        <v>5484</v>
      </c>
      <c r="M555" s="21">
        <v>80</v>
      </c>
      <c r="N555" s="22">
        <v>5</v>
      </c>
      <c r="O555" s="23">
        <v>2</v>
      </c>
      <c r="P555" s="24">
        <v>2211.6999999999998</v>
      </c>
      <c r="Q555" s="25">
        <f t="shared" si="49"/>
        <v>27.646249999999998</v>
      </c>
      <c r="R555" s="12">
        <v>0</v>
      </c>
      <c r="S555" s="12">
        <v>0</v>
      </c>
      <c r="U555" s="18" t="str">
        <f t="shared" si="46"/>
        <v>二勝</v>
      </c>
      <c r="X555" s="12" t="str">
        <f>IF(OR(C555="櫃間牧場",C555="特捜フジ"),"hit",IF(OR(C555="土井牧場",C555="土井ムギムギ牧場",C555="むぎむぎ",C555="むぎ"),"doi",IF(OR(C555="阪神",C555="タイガースファーム"),"han",IF(OR(C555="健康牧場",C555="ＯＫ牧場"),"oke",VLOOKUP(C555,[1]Owner!$A:$B,2,FALSE)))))</f>
        <v>hsi</v>
      </c>
    </row>
    <row r="556" spans="1:24" ht="11.15" customHeight="1" x14ac:dyDescent="0.65">
      <c r="A556" s="19" t="str">
        <f t="shared" si="45"/>
        <v>1011健太01</v>
      </c>
      <c r="B556" s="10" t="s">
        <v>3649</v>
      </c>
      <c r="C556" s="20" t="s">
        <v>156</v>
      </c>
      <c r="D556" s="11">
        <v>1</v>
      </c>
      <c r="E556" s="20" t="s">
        <v>3667</v>
      </c>
      <c r="F556" s="10" t="s">
        <v>2279</v>
      </c>
      <c r="G556" s="10" t="s">
        <v>520</v>
      </c>
      <c r="H556" s="20" t="s">
        <v>2571</v>
      </c>
      <c r="I556" s="20" t="s">
        <v>2231</v>
      </c>
      <c r="J556" s="20" t="s">
        <v>1541</v>
      </c>
      <c r="K556" s="20" t="s">
        <v>791</v>
      </c>
      <c r="L556" s="20" t="s">
        <v>1913</v>
      </c>
      <c r="M556" s="21">
        <v>80</v>
      </c>
      <c r="N556" s="22">
        <v>4</v>
      </c>
      <c r="O556" s="23">
        <v>2</v>
      </c>
      <c r="P556" s="24">
        <v>2210.6</v>
      </c>
      <c r="Q556" s="25">
        <f t="shared" si="49"/>
        <v>27.6325</v>
      </c>
      <c r="R556" s="12">
        <v>0</v>
      </c>
      <c r="S556" s="12">
        <v>0</v>
      </c>
      <c r="U556" s="18" t="str">
        <f t="shared" si="46"/>
        <v>二勝</v>
      </c>
      <c r="X556" s="12" t="str">
        <f>IF(OR(C556="櫃間牧場",C556="特捜フジ"),"hit",IF(OR(C556="土井牧場",C556="土井ムギムギ牧場",C556="むぎむぎ",C556="むぎ"),"doi",IF(OR(C556="阪神",C556="タイガースファーム"),"han",IF(OR(C556="健康牧場",C556="ＯＫ牧場"),"oke",VLOOKUP(C556,[1]Owner!$A:$B,2,FALSE)))))</f>
        <v>tke</v>
      </c>
    </row>
    <row r="557" spans="1:24" ht="11.15" customHeight="1" x14ac:dyDescent="0.65">
      <c r="A557" s="19" t="str">
        <f t="shared" si="45"/>
        <v>9899片岡04</v>
      </c>
      <c r="B557" s="10" t="s">
        <v>377</v>
      </c>
      <c r="C557" s="20" t="s">
        <v>465</v>
      </c>
      <c r="D557" s="31">
        <v>4</v>
      </c>
      <c r="E557" s="20" t="s">
        <v>474</v>
      </c>
      <c r="F557" s="10" t="s">
        <v>14</v>
      </c>
      <c r="G557" s="10" t="s">
        <v>33</v>
      </c>
      <c r="H557" s="20" t="s">
        <v>475</v>
      </c>
      <c r="I557" s="20" t="s">
        <v>476</v>
      </c>
      <c r="J557" s="20" t="s">
        <v>477</v>
      </c>
      <c r="N557" s="22">
        <v>6</v>
      </c>
      <c r="O557" s="23">
        <v>2</v>
      </c>
      <c r="P557" s="24">
        <v>2210</v>
      </c>
      <c r="Q557" s="25" t="str">
        <f t="shared" si="49"/>
        <v/>
      </c>
      <c r="R557" s="12">
        <v>0</v>
      </c>
      <c r="S557" s="12">
        <v>0</v>
      </c>
      <c r="U557" s="18" t="str">
        <f t="shared" si="46"/>
        <v>二勝</v>
      </c>
      <c r="X557" s="12" t="str">
        <f>IF(OR(C557="櫃間牧場",C557="特捜フジ"),"hit",IF(OR(C557="土井牧場",C557="土井ムギムギ牧場",C557="むぎむぎ",C557="むぎ"),"doi",IF(OR(C557="阪神",C557="タイガースファーム"),"han",IF(OR(C557="健康牧場",C557="ＯＫ牧場"),"oke",VLOOKUP(C557,[1]Owner!$A:$B,2,FALSE)))))</f>
        <v>kat</v>
      </c>
    </row>
    <row r="558" spans="1:24" ht="11.15" customHeight="1" x14ac:dyDescent="0.65">
      <c r="A558" s="19" t="str">
        <f t="shared" si="45"/>
        <v>9798板谷09</v>
      </c>
      <c r="B558" s="10" t="s">
        <v>11</v>
      </c>
      <c r="C558" s="20" t="s">
        <v>53</v>
      </c>
      <c r="D558" s="31">
        <v>9</v>
      </c>
      <c r="E558" s="20" t="s">
        <v>83</v>
      </c>
      <c r="F558" s="10" t="s">
        <v>14</v>
      </c>
      <c r="G558" s="10" t="s">
        <v>33</v>
      </c>
      <c r="H558" s="20" t="s">
        <v>84</v>
      </c>
      <c r="I558" s="20" t="s">
        <v>85</v>
      </c>
      <c r="J558" s="20" t="s">
        <v>86</v>
      </c>
      <c r="N558" s="22">
        <v>7</v>
      </c>
      <c r="O558" s="23">
        <v>2</v>
      </c>
      <c r="P558" s="24">
        <v>2210</v>
      </c>
      <c r="Q558" s="25" t="str">
        <f t="shared" si="49"/>
        <v/>
      </c>
      <c r="R558" s="12">
        <v>0</v>
      </c>
      <c r="S558" s="12">
        <v>0</v>
      </c>
      <c r="U558" s="18" t="str">
        <f t="shared" si="46"/>
        <v>二勝</v>
      </c>
      <c r="X558" s="12" t="str">
        <f>IF(OR(C558="櫃間牧場",C558="特捜フジ"),"hit",IF(OR(C558="土井牧場",C558="土井ムギムギ牧場",C558="むぎむぎ",C558="むぎ"),"doi",IF(OR(C558="阪神",C558="タイガースファーム"),"han",IF(OR(C558="健康牧場",C558="ＯＫ牧場"),"oke",VLOOKUP(C558,[1]Owner!$A:$B,2,FALSE)))))</f>
        <v>ita</v>
      </c>
    </row>
    <row r="559" spans="1:24" ht="11.15" customHeight="1" x14ac:dyDescent="0.65">
      <c r="A559" s="19" t="str">
        <f t="shared" si="45"/>
        <v>0203心平02</v>
      </c>
      <c r="B559" s="10" t="s">
        <v>1480</v>
      </c>
      <c r="C559" s="20" t="s">
        <v>186</v>
      </c>
      <c r="D559" s="31">
        <v>2</v>
      </c>
      <c r="E559" s="20" t="s">
        <v>1562</v>
      </c>
      <c r="F559" s="10" t="s">
        <v>29</v>
      </c>
      <c r="G559" s="10" t="s">
        <v>520</v>
      </c>
      <c r="H559" s="20" t="s">
        <v>669</v>
      </c>
      <c r="I559" s="20" t="s">
        <v>38</v>
      </c>
      <c r="J559" s="20" t="s">
        <v>1300</v>
      </c>
      <c r="N559" s="22">
        <v>9</v>
      </c>
      <c r="O559" s="23">
        <v>2</v>
      </c>
      <c r="P559" s="24">
        <v>2210</v>
      </c>
      <c r="Q559" s="25" t="str">
        <f t="shared" si="49"/>
        <v/>
      </c>
      <c r="R559" s="12">
        <v>0</v>
      </c>
      <c r="S559" s="12">
        <v>0</v>
      </c>
      <c r="U559" s="18" t="str">
        <f t="shared" si="46"/>
        <v>二勝</v>
      </c>
      <c r="X559" s="12" t="str">
        <f>IF(OR(C559="櫃間牧場",C559="特捜フジ"),"hit",IF(OR(C559="土井牧場",C559="土井ムギムギ牧場",C559="むぎむぎ",C559="むぎ"),"doi",IF(OR(C559="阪神",C559="タイガースファーム"),"han",IF(OR(C559="健康牧場",C559="ＯＫ牧場"),"oke",VLOOKUP(C559,[1]Owner!$A:$B,2,FALSE)))))</f>
        <v>hsi</v>
      </c>
    </row>
    <row r="560" spans="1:24" ht="11.15" customHeight="1" x14ac:dyDescent="0.65">
      <c r="A560" s="19" t="str">
        <f t="shared" si="45"/>
        <v>1415みど07</v>
      </c>
      <c r="B560" s="10" t="s">
        <v>5140</v>
      </c>
      <c r="C560" s="28" t="s">
        <v>4754</v>
      </c>
      <c r="D560" s="29">
        <v>7</v>
      </c>
      <c r="E560" s="20" t="s">
        <v>5259</v>
      </c>
      <c r="F560" s="10" t="s">
        <v>5142</v>
      </c>
      <c r="G560" s="10" t="s">
        <v>5295</v>
      </c>
      <c r="H560" s="20" t="s">
        <v>5310</v>
      </c>
      <c r="I560" s="20" t="s">
        <v>1755</v>
      </c>
      <c r="J560" s="20" t="s">
        <v>4577</v>
      </c>
      <c r="K560" s="20" t="s">
        <v>5479</v>
      </c>
      <c r="L560" s="20" t="s">
        <v>1913</v>
      </c>
      <c r="M560" s="21">
        <v>50</v>
      </c>
      <c r="N560" s="22">
        <v>6</v>
      </c>
      <c r="O560" s="23">
        <v>1</v>
      </c>
      <c r="P560" s="24">
        <v>2208.6</v>
      </c>
      <c r="Q560" s="25">
        <f t="shared" si="49"/>
        <v>44.171999999999997</v>
      </c>
      <c r="R560" s="12">
        <v>0</v>
      </c>
      <c r="S560" s="12">
        <v>0</v>
      </c>
      <c r="U560" s="18" t="str">
        <f t="shared" si="46"/>
        <v>一勝</v>
      </c>
      <c r="X560" s="12" t="str">
        <f>IF(OR(C560="櫃間牧場",C560="特捜フジ"),"hit",IF(OR(C560="土井牧場",C560="土井ムギムギ牧場",C560="むぎむぎ",C560="むぎ"),"doi",IF(OR(C560="阪神",C560="タイガースファーム"),"han",IF(OR(C560="健康牧場",C560="ＯＫ牧場"),"oke",VLOOKUP(C560,[1]Owner!$A:$B,2,FALSE)))))</f>
        <v>mid</v>
      </c>
    </row>
    <row r="561" spans="1:24" ht="11.15" customHeight="1" x14ac:dyDescent="0.65">
      <c r="A561" s="19" t="str">
        <f t="shared" si="45"/>
        <v>1920永之08</v>
      </c>
      <c r="B561" s="10" t="s">
        <v>7651</v>
      </c>
      <c r="C561" s="20" t="s">
        <v>5014</v>
      </c>
      <c r="D561" s="11">
        <v>8</v>
      </c>
      <c r="E561" s="20" t="s">
        <v>7756</v>
      </c>
      <c r="F561" s="10" t="s">
        <v>4766</v>
      </c>
      <c r="G561" s="10" t="s">
        <v>5335</v>
      </c>
      <c r="H561" s="20" t="s">
        <v>7816</v>
      </c>
      <c r="I561" s="20" t="s">
        <v>2231</v>
      </c>
      <c r="J561" s="20" t="s">
        <v>2100</v>
      </c>
      <c r="K561" s="20" t="s">
        <v>4880</v>
      </c>
      <c r="L561" s="20" t="s">
        <v>1913</v>
      </c>
      <c r="M561" s="32">
        <v>8</v>
      </c>
      <c r="N561" s="22">
        <v>4</v>
      </c>
      <c r="O561" s="23">
        <v>1</v>
      </c>
      <c r="P561" s="24">
        <v>2208.4</v>
      </c>
      <c r="Q561" s="25">
        <v>15.240769230769232</v>
      </c>
      <c r="R561" s="12">
        <v>0</v>
      </c>
      <c r="S561" s="12">
        <v>0</v>
      </c>
      <c r="T561" s="12">
        <v>0</v>
      </c>
      <c r="U561" s="18" t="str">
        <f t="shared" si="46"/>
        <v>一勝</v>
      </c>
      <c r="V561" s="12" t="s">
        <v>7996</v>
      </c>
      <c r="W561" s="12" t="s">
        <v>8134</v>
      </c>
      <c r="X561" s="12" t="str">
        <f>IF(OR(C561="櫃間牧場",C561="特捜フジ"),"hit",IF(OR(C561="土井牧場",C561="土井ムギムギ牧場",C561="むぎむぎ",C561="むぎ"),"doi",IF(OR(C561="阪神",C561="タイガースファーム"),"han",IF(OR(C561="健康牧場",C561="ＯＫ牧場"),"oke",VLOOKUP(C561,[1]Owner!$A:$B,2,FALSE)))))</f>
        <v>yhi</v>
      </c>
    </row>
    <row r="562" spans="1:24" ht="11.15" customHeight="1" x14ac:dyDescent="0.65">
      <c r="A562" s="19" t="str">
        <f t="shared" si="45"/>
        <v>2122むぎ04</v>
      </c>
      <c r="B562" s="10" t="s">
        <v>8826</v>
      </c>
      <c r="C562" s="20" t="s">
        <v>4396</v>
      </c>
      <c r="D562" s="11">
        <v>4</v>
      </c>
      <c r="E562" s="20" t="s">
        <v>8809</v>
      </c>
      <c r="F562" s="10" t="s">
        <v>29</v>
      </c>
      <c r="G562" s="10" t="s">
        <v>4421</v>
      </c>
      <c r="H562" s="20" t="s">
        <v>1896</v>
      </c>
      <c r="I562" s="20" t="s">
        <v>4657</v>
      </c>
      <c r="J562" s="20" t="s">
        <v>4995</v>
      </c>
      <c r="K562" s="20" t="s">
        <v>2378</v>
      </c>
      <c r="L562" s="20" t="s">
        <v>1913</v>
      </c>
      <c r="M562" s="32">
        <v>8</v>
      </c>
      <c r="N562" s="22">
        <v>3</v>
      </c>
      <c r="O562" s="23">
        <v>1</v>
      </c>
      <c r="P562" s="24">
        <v>2207.1999999999998</v>
      </c>
      <c r="Q562" s="25">
        <v>13.108846153846155</v>
      </c>
      <c r="U562" s="18" t="str">
        <f t="shared" si="46"/>
        <v>一勝</v>
      </c>
      <c r="V562" s="12" t="s">
        <v>9045</v>
      </c>
      <c r="W562" s="12" t="s">
        <v>9170</v>
      </c>
      <c r="X562" s="12" t="str">
        <f>IF(OR(C562="櫃間牧場",C562="特捜フジ"),"hit",IF(OR(C562="土井牧場",C562="土井ムギムギ牧場",C562="むぎむぎ",C562="むぎ"),"doi",IF(OR(C562="阪神",C562="タイガースファーム"),"han",IF(OR(C562="健康牧場",C562="ＯＫ牧場"),"oke",VLOOKUP(C562,[1]Owner!$A:$B,2,FALSE)))))</f>
        <v>doi</v>
      </c>
    </row>
    <row r="563" spans="1:24" ht="11.15" customHeight="1" x14ac:dyDescent="0.65">
      <c r="A563" s="19" t="str">
        <f t="shared" si="45"/>
        <v>1011光生08</v>
      </c>
      <c r="B563" s="10" t="s">
        <v>3649</v>
      </c>
      <c r="C563" s="20" t="s">
        <v>3144</v>
      </c>
      <c r="D563" s="11">
        <v>8</v>
      </c>
      <c r="E563" s="20" t="s">
        <v>3858</v>
      </c>
      <c r="F563" s="10" t="s">
        <v>14</v>
      </c>
      <c r="G563" s="10" t="s">
        <v>520</v>
      </c>
      <c r="H563" s="20" t="s">
        <v>3677</v>
      </c>
      <c r="I563" s="20" t="s">
        <v>2231</v>
      </c>
      <c r="J563" s="20" t="s">
        <v>3859</v>
      </c>
      <c r="K563" s="20" t="s">
        <v>791</v>
      </c>
      <c r="L563" s="20" t="s">
        <v>2174</v>
      </c>
      <c r="M563" s="21">
        <v>40</v>
      </c>
      <c r="N563" s="22">
        <v>9</v>
      </c>
      <c r="O563" s="23">
        <v>1</v>
      </c>
      <c r="P563" s="24">
        <v>2207.1000000000004</v>
      </c>
      <c r="Q563" s="25">
        <f>IF(M563="","",IF(M563&lt;=0,P563/10,P563/M563))</f>
        <v>55.177500000000009</v>
      </c>
      <c r="R563" s="12">
        <v>0</v>
      </c>
      <c r="S563" s="12">
        <v>0</v>
      </c>
      <c r="U563" s="18" t="str">
        <f t="shared" si="46"/>
        <v>一勝</v>
      </c>
      <c r="X563" s="12" t="str">
        <f>IF(OR(C563="櫃間牧場",C563="特捜フジ"),"hit",IF(OR(C563="土井牧場",C563="土井ムギムギ牧場",C563="むぎむぎ",C563="むぎ"),"doi",IF(OR(C563="阪神",C563="タイガースファーム"),"han",IF(OR(C563="健康牧場",C563="ＯＫ牧場"),"oke",VLOOKUP(C563,[1]Owner!$A:$B,2,FALSE)))))</f>
        <v>ymi</v>
      </c>
    </row>
    <row r="564" spans="1:24" ht="11.15" customHeight="1" x14ac:dyDescent="0.65">
      <c r="A564" s="19" t="str">
        <f t="shared" si="45"/>
        <v>1617松山06</v>
      </c>
      <c r="B564" s="10" t="s">
        <v>5840</v>
      </c>
      <c r="C564" s="20" t="s">
        <v>4762</v>
      </c>
      <c r="D564" s="11">
        <v>6</v>
      </c>
      <c r="E564" s="20" t="s">
        <v>5941</v>
      </c>
      <c r="F564" s="10" t="s">
        <v>5848</v>
      </c>
      <c r="G564" s="10" t="s">
        <v>5996</v>
      </c>
      <c r="H564" s="20" t="s">
        <v>5999</v>
      </c>
      <c r="I564" s="20" t="s">
        <v>5369</v>
      </c>
      <c r="J564" s="20" t="s">
        <v>6096</v>
      </c>
      <c r="K564" s="20" t="s">
        <v>6175</v>
      </c>
      <c r="L564" s="20" t="s">
        <v>1913</v>
      </c>
      <c r="M564" s="21">
        <v>40</v>
      </c>
      <c r="N564" s="22">
        <v>5</v>
      </c>
      <c r="O564" s="23">
        <v>2</v>
      </c>
      <c r="P564" s="24">
        <v>2203.4</v>
      </c>
      <c r="Q564" s="25">
        <f>IF(M564="","",IF(M564&lt;=0,P564/10,P564/M564))</f>
        <v>55.085000000000001</v>
      </c>
      <c r="R564" s="12">
        <v>0</v>
      </c>
      <c r="S564" s="12">
        <v>0</v>
      </c>
      <c r="U564" s="18" t="str">
        <f t="shared" si="46"/>
        <v>二勝</v>
      </c>
      <c r="X564" s="12" t="str">
        <f>IF(OR(C564="櫃間牧場",C564="特捜フジ"),"hit",IF(OR(C564="土井牧場",C564="土井ムギムギ牧場",C564="むぎむぎ",C564="むぎ"),"doi",IF(OR(C564="阪神",C564="タイガースファーム"),"han",IF(OR(C564="健康牧場",C564="ＯＫ牧場"),"oke",VLOOKUP(C564,[1]Owner!$A:$B,2,FALSE)))))</f>
        <v>mat</v>
      </c>
    </row>
    <row r="565" spans="1:24" ht="11.15" customHeight="1" x14ac:dyDescent="0.65">
      <c r="A565" s="19" t="str">
        <f t="shared" si="45"/>
        <v>2021村山07</v>
      </c>
      <c r="B565" s="10" t="s">
        <v>8314</v>
      </c>
      <c r="C565" s="20" t="s">
        <v>7658</v>
      </c>
      <c r="D565" s="11">
        <v>7</v>
      </c>
      <c r="E565" s="20" t="s">
        <v>8304</v>
      </c>
      <c r="F565" s="10" t="s">
        <v>4478</v>
      </c>
      <c r="G565" s="10" t="s">
        <v>15</v>
      </c>
      <c r="H565" s="20" t="s">
        <v>8458</v>
      </c>
      <c r="I565" s="20" t="s">
        <v>5128</v>
      </c>
      <c r="J565" s="20" t="s">
        <v>8459</v>
      </c>
      <c r="K565" s="20" t="s">
        <v>1836</v>
      </c>
      <c r="L565" s="20" t="s">
        <v>2439</v>
      </c>
      <c r="M565" s="32">
        <v>4</v>
      </c>
      <c r="N565" s="22">
        <v>8</v>
      </c>
      <c r="O565" s="23">
        <v>2</v>
      </c>
      <c r="P565" s="24">
        <v>2203.4</v>
      </c>
      <c r="Q565" s="25">
        <v>15.173846153846156</v>
      </c>
      <c r="R565" s="12">
        <v>0</v>
      </c>
      <c r="S565" s="12">
        <v>0</v>
      </c>
      <c r="T565" s="12">
        <v>0</v>
      </c>
      <c r="U565" s="18" t="str">
        <f t="shared" si="46"/>
        <v>二勝</v>
      </c>
      <c r="V565" s="12" t="s">
        <v>8691</v>
      </c>
      <c r="W565" s="12" t="s">
        <v>8589</v>
      </c>
      <c r="X565" s="12" t="str">
        <f>IF(OR(C565="櫃間牧場",C565="特捜フジ"),"hit",IF(OR(C565="土井牧場",C565="土井ムギムギ牧場",C565="むぎむぎ",C565="むぎ"),"doi",IF(OR(C565="阪神",C565="タイガースファーム"),"han",IF(OR(C565="健康牧場",C565="ＯＫ牧場"),"oke",VLOOKUP(C565,[1]Owner!$A:$B,2,FALSE)))))</f>
        <v>mur</v>
      </c>
    </row>
    <row r="566" spans="1:24" ht="11.15" customHeight="1" x14ac:dyDescent="0.65">
      <c r="A566" s="19" t="str">
        <f t="shared" si="45"/>
        <v>0506本木01</v>
      </c>
      <c r="B566" s="10" t="s">
        <v>2274</v>
      </c>
      <c r="C566" s="20" t="s">
        <v>1161</v>
      </c>
      <c r="D566" s="11">
        <v>1</v>
      </c>
      <c r="E566" s="20" t="s">
        <v>2555</v>
      </c>
      <c r="F566" s="10" t="s">
        <v>14</v>
      </c>
      <c r="G566" s="10" t="s">
        <v>520</v>
      </c>
      <c r="H566" s="20" t="s">
        <v>2023</v>
      </c>
      <c r="I566" s="20" t="s">
        <v>38</v>
      </c>
      <c r="J566" s="20" t="s">
        <v>843</v>
      </c>
      <c r="K566" s="20" t="s">
        <v>2054</v>
      </c>
      <c r="L566" s="20" t="s">
        <v>1913</v>
      </c>
      <c r="M566" s="21">
        <v>140</v>
      </c>
      <c r="N566" s="22">
        <v>7</v>
      </c>
      <c r="O566" s="23">
        <v>2</v>
      </c>
      <c r="P566" s="24">
        <v>2200</v>
      </c>
      <c r="Q566" s="25">
        <f>IF(M566="","",IF(M566&lt;=0,P566/10,P566/M566))</f>
        <v>15.714285714285714</v>
      </c>
      <c r="R566" s="12">
        <v>0</v>
      </c>
      <c r="S566" s="12">
        <v>0</v>
      </c>
      <c r="U566" s="18" t="str">
        <f t="shared" si="46"/>
        <v>二勝</v>
      </c>
      <c r="X566" s="12" t="str">
        <f>IF(OR(C566="櫃間牧場",C566="特捜フジ"),"hit",IF(OR(C566="土井牧場",C566="土井ムギムギ牧場",C566="むぎむぎ",C566="むぎ"),"doi",IF(OR(C566="阪神",C566="タイガースファーム"),"han",IF(OR(C566="健康牧場",C566="ＯＫ牧場"),"oke",VLOOKUP(C566,[1]Owner!$A:$B,2,FALSE)))))</f>
        <v>mot</v>
      </c>
    </row>
    <row r="567" spans="1:24" ht="11.15" customHeight="1" x14ac:dyDescent="0.65">
      <c r="A567" s="19" t="str">
        <f t="shared" si="45"/>
        <v>1213阪神06</v>
      </c>
      <c r="B567" s="10" t="s">
        <v>4405</v>
      </c>
      <c r="C567" s="20" t="s">
        <v>4734</v>
      </c>
      <c r="D567" s="11">
        <v>6</v>
      </c>
      <c r="E567" s="20" t="s">
        <v>4558</v>
      </c>
      <c r="F567" s="10" t="s">
        <v>4413</v>
      </c>
      <c r="G567" s="10" t="s">
        <v>4408</v>
      </c>
      <c r="H567" s="20" t="s">
        <v>4414</v>
      </c>
      <c r="I567" s="20" t="s">
        <v>2231</v>
      </c>
      <c r="J567" s="20" t="s">
        <v>2689</v>
      </c>
      <c r="K567" s="20" t="s">
        <v>4500</v>
      </c>
      <c r="L567" s="20" t="s">
        <v>1913</v>
      </c>
      <c r="M567" s="21">
        <v>30</v>
      </c>
      <c r="N567" s="22">
        <v>8</v>
      </c>
      <c r="O567" s="23">
        <v>1</v>
      </c>
      <c r="P567" s="24">
        <v>2195</v>
      </c>
      <c r="Q567" s="25">
        <f>IF(M567="","",IF(M567&lt;=0,P567/10,P567/M567))</f>
        <v>73.166666666666671</v>
      </c>
      <c r="R567" s="12">
        <v>0</v>
      </c>
      <c r="S567" s="12">
        <v>0</v>
      </c>
      <c r="U567" s="18" t="str">
        <f t="shared" si="46"/>
        <v>一勝</v>
      </c>
      <c r="X567" s="12" t="str">
        <f>IF(OR(C567="櫃間牧場",C567="特捜フジ"),"hit",IF(OR(C567="土井牧場",C567="土井ムギムギ牧場",C567="むぎむぎ",C567="むぎ"),"doi",IF(OR(C567="阪神",C567="タイガースファーム"),"han",IF(OR(C567="健康牧場",C567="ＯＫ牧場"),"oke",VLOOKUP(C567,[1]Owner!$A:$B,2,FALSE)))))</f>
        <v>han</v>
      </c>
    </row>
    <row r="568" spans="1:24" ht="11.15" customHeight="1" x14ac:dyDescent="0.65">
      <c r="A568" s="19" t="str">
        <f t="shared" si="45"/>
        <v>1718阪神04</v>
      </c>
      <c r="B568" s="10" t="s">
        <v>6476</v>
      </c>
      <c r="C568" s="20" t="s">
        <v>4373</v>
      </c>
      <c r="D568" s="11">
        <v>4</v>
      </c>
      <c r="E568" s="20" t="s">
        <v>6480</v>
      </c>
      <c r="F568" s="10" t="s">
        <v>5144</v>
      </c>
      <c r="G568" s="10" t="s">
        <v>5295</v>
      </c>
      <c r="H568" s="20" t="s">
        <v>6635</v>
      </c>
      <c r="I568" s="20" t="s">
        <v>6009</v>
      </c>
      <c r="J568" s="20" t="s">
        <v>6705</v>
      </c>
      <c r="K568" s="20" t="s">
        <v>823</v>
      </c>
      <c r="L568" s="20" t="s">
        <v>3283</v>
      </c>
      <c r="M568" s="21">
        <v>60</v>
      </c>
      <c r="N568" s="22">
        <v>7</v>
      </c>
      <c r="O568" s="23">
        <v>2</v>
      </c>
      <c r="P568" s="24">
        <v>2192.4</v>
      </c>
      <c r="Q568" s="25">
        <f>IF(M568="","",IF(M568&lt;=0,P568/10,P568/M568))</f>
        <v>36.54</v>
      </c>
      <c r="R568" s="12">
        <v>0</v>
      </c>
      <c r="S568" s="12">
        <v>0</v>
      </c>
      <c r="U568" s="18" t="str">
        <f t="shared" si="46"/>
        <v>二勝</v>
      </c>
      <c r="V568" s="12" t="s">
        <v>6920</v>
      </c>
      <c r="W568" s="12" t="s">
        <v>6771</v>
      </c>
      <c r="X568" s="12" t="str">
        <f>IF(OR(C568="櫃間牧場",C568="特捜フジ"),"hit",IF(OR(C568="土井牧場",C568="土井ムギムギ牧場",C568="むぎむぎ",C568="むぎ"),"doi",IF(OR(C568="阪神",C568="タイガースファーム"),"han",IF(OR(C568="健康牧場",C568="ＯＫ牧場"),"oke",VLOOKUP(C568,[1]Owner!$A:$B,2,FALSE)))))</f>
        <v>han</v>
      </c>
    </row>
    <row r="569" spans="1:24" ht="11.15" customHeight="1" x14ac:dyDescent="0.65">
      <c r="A569" s="19" t="str">
        <f t="shared" si="45"/>
        <v>1314松山05</v>
      </c>
      <c r="B569" s="10" t="s">
        <v>5133</v>
      </c>
      <c r="C569" s="20" t="s">
        <v>4910</v>
      </c>
      <c r="D569" s="11">
        <v>5</v>
      </c>
      <c r="E569" s="20" t="s">
        <v>4919</v>
      </c>
      <c r="F569" s="10" t="s">
        <v>4766</v>
      </c>
      <c r="G569" s="10" t="s">
        <v>4767</v>
      </c>
      <c r="H569" s="20" t="s">
        <v>4795</v>
      </c>
      <c r="I569" s="20" t="s">
        <v>3280</v>
      </c>
      <c r="J569" s="20" t="s">
        <v>2985</v>
      </c>
      <c r="K569" s="20" t="s">
        <v>4920</v>
      </c>
      <c r="L569" s="20" t="s">
        <v>1913</v>
      </c>
      <c r="M569" s="21">
        <v>50</v>
      </c>
      <c r="N569" s="22">
        <v>5</v>
      </c>
      <c r="O569" s="23">
        <v>2</v>
      </c>
      <c r="P569" s="24">
        <v>2191</v>
      </c>
      <c r="Q569" s="25">
        <f>IF(M569="","",IF(M569&lt;=0,P569/10,P569/M569))</f>
        <v>43.82</v>
      </c>
      <c r="R569" s="12">
        <v>0</v>
      </c>
      <c r="S569" s="12">
        <v>0</v>
      </c>
      <c r="U569" s="18" t="str">
        <f t="shared" si="46"/>
        <v>二勝</v>
      </c>
      <c r="X569" s="12" t="str">
        <f>IF(OR(C569="櫃間牧場",C569="特捜フジ"),"hit",IF(OR(C569="土井牧場",C569="土井ムギムギ牧場",C569="むぎむぎ",C569="むぎ"),"doi",IF(OR(C569="阪神",C569="タイガースファーム"),"han",IF(OR(C569="健康牧場",C569="ＯＫ牧場"),"oke",VLOOKUP(C569,[1]Owner!$A:$B,2,FALSE)))))</f>
        <v>mat</v>
      </c>
    </row>
    <row r="570" spans="1:24" ht="11.15" customHeight="1" x14ac:dyDescent="0.65">
      <c r="A570" s="19" t="str">
        <f t="shared" si="45"/>
        <v>2122西原09</v>
      </c>
      <c r="B570" s="10" t="s">
        <v>8826</v>
      </c>
      <c r="C570" s="20" t="s">
        <v>4989</v>
      </c>
      <c r="D570" s="11">
        <v>9</v>
      </c>
      <c r="E570" s="20" t="s">
        <v>8764</v>
      </c>
      <c r="F570" s="10" t="s">
        <v>29</v>
      </c>
      <c r="G570" s="10" t="s">
        <v>4408</v>
      </c>
      <c r="H570" s="20" t="s">
        <v>5341</v>
      </c>
      <c r="I570" s="20" t="s">
        <v>2276</v>
      </c>
      <c r="J570" s="20" t="s">
        <v>8912</v>
      </c>
      <c r="K570" s="20" t="s">
        <v>4612</v>
      </c>
      <c r="L570" s="20" t="s">
        <v>1913</v>
      </c>
      <c r="M570" s="32">
        <v>7</v>
      </c>
      <c r="N570" s="22">
        <v>5</v>
      </c>
      <c r="O570" s="23">
        <v>1</v>
      </c>
      <c r="P570" s="24">
        <v>2182</v>
      </c>
      <c r="Q570" s="25">
        <v>18.386813186813185</v>
      </c>
      <c r="U570" s="18" t="str">
        <f t="shared" si="46"/>
        <v>一勝</v>
      </c>
      <c r="V570" s="12" t="s">
        <v>9010</v>
      </c>
      <c r="W570" s="12" t="s">
        <v>9127</v>
      </c>
      <c r="X570" s="12" t="str">
        <f>IF(OR(C570="櫃間牧場",C570="特捜フジ"),"hit",IF(OR(C570="土井牧場",C570="土井ムギムギ牧場",C570="むぎむぎ",C570="むぎ"),"doi",IF(OR(C570="阪神",C570="タイガースファーム"),"han",IF(OR(C570="健康牧場",C570="ＯＫ牧場"),"oke",VLOOKUP(C570,[1]Owner!$A:$B,2,FALSE)))))</f>
        <v>nis</v>
      </c>
    </row>
    <row r="571" spans="1:24" ht="11.15" customHeight="1" x14ac:dyDescent="0.65">
      <c r="A571" s="19" t="str">
        <f t="shared" si="45"/>
        <v>0809西原01</v>
      </c>
      <c r="B571" s="10" t="s">
        <v>3162</v>
      </c>
      <c r="C571" s="20" t="s">
        <v>2673</v>
      </c>
      <c r="D571" s="11">
        <v>1</v>
      </c>
      <c r="E571" s="20" t="s">
        <v>3276</v>
      </c>
      <c r="F571" s="10" t="s">
        <v>14</v>
      </c>
      <c r="G571" s="10" t="s">
        <v>520</v>
      </c>
      <c r="H571" s="20" t="s">
        <v>2052</v>
      </c>
      <c r="I571" s="20" t="s">
        <v>3165</v>
      </c>
      <c r="J571" s="20" t="s">
        <v>448</v>
      </c>
      <c r="K571" s="20" t="s">
        <v>846</v>
      </c>
      <c r="L571" s="20" t="s">
        <v>515</v>
      </c>
      <c r="M571" s="21">
        <v>140</v>
      </c>
      <c r="N571" s="22">
        <v>7</v>
      </c>
      <c r="O571" s="23">
        <v>0</v>
      </c>
      <c r="P571" s="24">
        <v>2180</v>
      </c>
      <c r="Q571" s="25">
        <f>IF(M571="","",IF(M571&lt;=0,P571/10,P571/M571))</f>
        <v>15.571428571428571</v>
      </c>
      <c r="R571" s="12">
        <v>0</v>
      </c>
      <c r="S571" s="12">
        <v>0</v>
      </c>
      <c r="U571" s="18" t="str">
        <f t="shared" si="46"/>
        <v>未勝利</v>
      </c>
      <c r="X571" s="12" t="str">
        <f>IF(OR(C571="櫃間牧場",C571="特捜フジ"),"hit",IF(OR(C571="土井牧場",C571="土井ムギムギ牧場",C571="むぎむぎ",C571="むぎ"),"doi",IF(OR(C571="阪神",C571="タイガースファーム"),"han",IF(OR(C571="健康牧場",C571="ＯＫ牧場"),"oke",VLOOKUP(C571,[1]Owner!$A:$B,2,FALSE)))))</f>
        <v>nis</v>
      </c>
    </row>
    <row r="572" spans="1:24" ht="11.15" customHeight="1" x14ac:dyDescent="0.65">
      <c r="A572" s="19" t="str">
        <f t="shared" si="45"/>
        <v>0809大類09</v>
      </c>
      <c r="B572" s="10" t="s">
        <v>3162</v>
      </c>
      <c r="C572" s="20" t="s">
        <v>3320</v>
      </c>
      <c r="D572" s="11">
        <v>9</v>
      </c>
      <c r="E572" s="20" t="s">
        <v>3332</v>
      </c>
      <c r="F572" s="10" t="s">
        <v>14</v>
      </c>
      <c r="G572" s="10" t="s">
        <v>520</v>
      </c>
      <c r="H572" s="20" t="s">
        <v>3333</v>
      </c>
      <c r="I572" s="20" t="s">
        <v>1567</v>
      </c>
      <c r="J572" s="20" t="s">
        <v>2815</v>
      </c>
      <c r="K572" s="20" t="s">
        <v>791</v>
      </c>
      <c r="L572" s="20" t="s">
        <v>2876</v>
      </c>
      <c r="M572" s="21">
        <v>100</v>
      </c>
      <c r="N572" s="22">
        <v>8</v>
      </c>
      <c r="O572" s="23">
        <v>2</v>
      </c>
      <c r="P572" s="24">
        <v>2180</v>
      </c>
      <c r="Q572" s="25">
        <f>IF(M572="","",IF(M572&lt;=0,P572/10,P572/M572))</f>
        <v>21.8</v>
      </c>
      <c r="R572" s="12">
        <v>0</v>
      </c>
      <c r="S572" s="12">
        <v>0</v>
      </c>
      <c r="U572" s="18" t="str">
        <f t="shared" si="46"/>
        <v>二勝</v>
      </c>
      <c r="X572" s="12" t="str">
        <f>IF(OR(C572="櫃間牧場",C572="特捜フジ"),"hit",IF(OR(C572="土井牧場",C572="土井ムギムギ牧場",C572="むぎむぎ",C572="むぎ"),"doi",IF(OR(C572="阪神",C572="タイガースファーム"),"han",IF(OR(C572="健康牧場",C572="ＯＫ牧場"),"oke",VLOOKUP(C572,[1]Owner!$A:$B,2,FALSE)))))</f>
        <v>oru</v>
      </c>
    </row>
    <row r="573" spans="1:24" ht="11.15" customHeight="1" x14ac:dyDescent="0.65">
      <c r="A573" s="19" t="str">
        <f t="shared" si="45"/>
        <v>1920阪神09</v>
      </c>
      <c r="B573" s="10" t="s">
        <v>7651</v>
      </c>
      <c r="C573" s="20" t="s">
        <v>4398</v>
      </c>
      <c r="D573" s="11">
        <v>9</v>
      </c>
      <c r="E573" s="20" t="s">
        <v>7747</v>
      </c>
      <c r="F573" s="10" t="s">
        <v>4766</v>
      </c>
      <c r="G573" s="10" t="s">
        <v>4767</v>
      </c>
      <c r="H573" s="20" t="s">
        <v>7898</v>
      </c>
      <c r="I573" s="20" t="s">
        <v>4547</v>
      </c>
      <c r="J573" s="20" t="s">
        <v>7899</v>
      </c>
      <c r="K573" s="20" t="s">
        <v>5813</v>
      </c>
      <c r="L573" s="20" t="s">
        <v>1913</v>
      </c>
      <c r="M573" s="32">
        <v>5</v>
      </c>
      <c r="N573" s="22">
        <v>4</v>
      </c>
      <c r="O573" s="23">
        <v>2</v>
      </c>
      <c r="P573" s="24">
        <v>2176.4</v>
      </c>
      <c r="Q573" s="25">
        <v>30.589846153846157</v>
      </c>
      <c r="R573" s="12">
        <v>0</v>
      </c>
      <c r="S573" s="12">
        <v>0</v>
      </c>
      <c r="T573" s="12">
        <v>0</v>
      </c>
      <c r="U573" s="18" t="str">
        <f t="shared" si="46"/>
        <v>二勝</v>
      </c>
      <c r="V573" s="12" t="s">
        <v>7994</v>
      </c>
      <c r="W573" s="12" t="s">
        <v>8125</v>
      </c>
      <c r="X573" s="12" t="str">
        <f>IF(OR(C573="櫃間牧場",C573="特捜フジ"),"hit",IF(OR(C573="土井牧場",C573="土井ムギムギ牧場",C573="むぎむぎ",C573="むぎ"),"doi",IF(OR(C573="阪神",C573="タイガースファーム"),"han",IF(OR(C573="健康牧場",C573="ＯＫ牧場"),"oke",VLOOKUP(C573,[1]Owner!$A:$B,2,FALSE)))))</f>
        <v>han</v>
      </c>
    </row>
    <row r="574" spans="1:24" ht="11.15" customHeight="1" x14ac:dyDescent="0.65">
      <c r="A574" s="19" t="str">
        <f t="shared" si="45"/>
        <v>1112福石04</v>
      </c>
      <c r="B574" s="10" t="s">
        <v>4369</v>
      </c>
      <c r="C574" s="20" t="s">
        <v>4167</v>
      </c>
      <c r="D574" s="11">
        <v>4</v>
      </c>
      <c r="E574" s="20" t="s">
        <v>4175</v>
      </c>
      <c r="F574" s="10" t="s">
        <v>3905</v>
      </c>
      <c r="G574" s="10" t="s">
        <v>3911</v>
      </c>
      <c r="H574" s="20" t="s">
        <v>4176</v>
      </c>
      <c r="I574" s="20" t="s">
        <v>2231</v>
      </c>
      <c r="J574" s="20" t="s">
        <v>4177</v>
      </c>
      <c r="K574" s="20" t="s">
        <v>4178</v>
      </c>
      <c r="L574" s="20" t="s">
        <v>4179</v>
      </c>
      <c r="M574" s="21">
        <v>70</v>
      </c>
      <c r="N574" s="22">
        <v>6</v>
      </c>
      <c r="O574" s="23">
        <v>2</v>
      </c>
      <c r="P574" s="24">
        <v>2175.8000000000002</v>
      </c>
      <c r="Q574" s="25">
        <f>IF(M574="","",IF(M574&lt;=0,P574/10,P574/M574))</f>
        <v>31.082857142857147</v>
      </c>
      <c r="R574" s="12">
        <v>0</v>
      </c>
      <c r="S574" s="12">
        <v>0</v>
      </c>
      <c r="U574" s="18" t="str">
        <f t="shared" si="46"/>
        <v>二勝</v>
      </c>
      <c r="X574" s="12" t="str">
        <f>IF(OR(C574="櫃間牧場",C574="特捜フジ"),"hit",IF(OR(C574="土井牧場",C574="土井ムギムギ牧場",C574="むぎむぎ",C574="むぎ"),"doi",IF(OR(C574="阪神",C574="タイガースファーム"),"han",IF(OR(C574="健康牧場",C574="ＯＫ牧場"),"oke",VLOOKUP(C574,[1]Owner!$A:$B,2,FALSE)))))</f>
        <v>fuk</v>
      </c>
    </row>
    <row r="575" spans="1:24" ht="11.15" customHeight="1" x14ac:dyDescent="0.65">
      <c r="A575" s="19" t="str">
        <f t="shared" si="45"/>
        <v>0102健太08</v>
      </c>
      <c r="B575" s="10" t="s">
        <v>1206</v>
      </c>
      <c r="C575" s="20" t="s">
        <v>156</v>
      </c>
      <c r="D575" s="31">
        <v>8</v>
      </c>
      <c r="E575" s="20" t="s">
        <v>1293</v>
      </c>
      <c r="F575" s="10" t="s">
        <v>14</v>
      </c>
      <c r="G575" s="10" t="s">
        <v>15</v>
      </c>
      <c r="H575" s="20" t="s">
        <v>1294</v>
      </c>
      <c r="I575" s="20" t="s">
        <v>976</v>
      </c>
      <c r="J575" s="20" t="s">
        <v>1295</v>
      </c>
      <c r="N575" s="22">
        <v>11</v>
      </c>
      <c r="O575" s="23">
        <v>2</v>
      </c>
      <c r="P575" s="24">
        <v>2164</v>
      </c>
      <c r="Q575" s="25" t="str">
        <f>IF(M575="","",IF(M575&lt;=0,P575/10,P575/M575))</f>
        <v/>
      </c>
      <c r="R575" s="12">
        <v>0</v>
      </c>
      <c r="S575" s="12">
        <v>0</v>
      </c>
      <c r="U575" s="18" t="str">
        <f t="shared" si="46"/>
        <v>二勝</v>
      </c>
      <c r="X575" s="12" t="str">
        <f>IF(OR(C575="櫃間牧場",C575="特捜フジ"),"hit",IF(OR(C575="土井牧場",C575="土井ムギムギ牧場",C575="むぎむぎ",C575="むぎ"),"doi",IF(OR(C575="阪神",C575="タイガースファーム"),"han",IF(OR(C575="健康牧場",C575="ＯＫ牧場"),"oke",VLOOKUP(C575,[1]Owner!$A:$B,2,FALSE)))))</f>
        <v>tke</v>
      </c>
    </row>
    <row r="576" spans="1:24" ht="11.15" customHeight="1" x14ac:dyDescent="0.65">
      <c r="A576" s="19" t="str">
        <f t="shared" si="45"/>
        <v>1819光生07</v>
      </c>
      <c r="B576" s="10" t="s">
        <v>7067</v>
      </c>
      <c r="C576" s="20" t="s">
        <v>5843</v>
      </c>
      <c r="D576" s="11">
        <v>7</v>
      </c>
      <c r="E576" s="20" t="s">
        <v>7166</v>
      </c>
      <c r="F576" s="10" t="s">
        <v>4407</v>
      </c>
      <c r="G576" s="10" t="s">
        <v>4408</v>
      </c>
      <c r="H576" s="20" t="s">
        <v>7245</v>
      </c>
      <c r="I576" s="20" t="s">
        <v>2231</v>
      </c>
      <c r="J576" s="20" t="s">
        <v>5375</v>
      </c>
      <c r="K576" s="20" t="s">
        <v>7338</v>
      </c>
      <c r="L576" s="20" t="s">
        <v>4432</v>
      </c>
      <c r="M576" s="21">
        <v>70</v>
      </c>
      <c r="N576" s="22">
        <v>7</v>
      </c>
      <c r="O576" s="23">
        <v>2</v>
      </c>
      <c r="P576" s="24">
        <v>2163.3000000000002</v>
      </c>
      <c r="Q576" s="25">
        <f>IF(M576="","",IF(M576&lt;=0,P576/10,P576/M576))</f>
        <v>30.904285714285717</v>
      </c>
      <c r="R576" s="12">
        <v>0</v>
      </c>
      <c r="S576" s="12">
        <v>0</v>
      </c>
      <c r="T576" s="12">
        <v>0</v>
      </c>
      <c r="U576" s="18" t="str">
        <f t="shared" si="46"/>
        <v>二勝</v>
      </c>
      <c r="V576" s="12" t="s">
        <v>7403</v>
      </c>
      <c r="W576" s="12" t="s">
        <v>7525</v>
      </c>
      <c r="X576" s="12" t="str">
        <f>IF(OR(C576="櫃間牧場",C576="特捜フジ"),"hit",IF(OR(C576="土井牧場",C576="土井ムギムギ牧場",C576="むぎむぎ",C576="むぎ"),"doi",IF(OR(C576="阪神",C576="タイガースファーム"),"han",IF(OR(C576="健康牧場",C576="ＯＫ牧場"),"oke",VLOOKUP(C576,[1]Owner!$A:$B,2,FALSE)))))</f>
        <v>ymi</v>
      </c>
    </row>
    <row r="577" spans="1:24" ht="11.15" customHeight="1" x14ac:dyDescent="0.65">
      <c r="A577" s="19" t="str">
        <f t="shared" si="45"/>
        <v>0304大熊03</v>
      </c>
      <c r="B577" s="10" t="s">
        <v>1713</v>
      </c>
      <c r="C577" s="20" t="s">
        <v>1481</v>
      </c>
      <c r="D577" s="31">
        <v>3</v>
      </c>
      <c r="E577" s="20" t="s">
        <v>1717</v>
      </c>
      <c r="F577" s="10" t="s">
        <v>14</v>
      </c>
      <c r="G577" s="10" t="s">
        <v>15</v>
      </c>
      <c r="H577" s="20" t="s">
        <v>1718</v>
      </c>
      <c r="I577" s="20" t="s">
        <v>1719</v>
      </c>
      <c r="J577" s="20" t="s">
        <v>1720</v>
      </c>
      <c r="M577" s="21">
        <v>0</v>
      </c>
      <c r="N577" s="22">
        <v>3</v>
      </c>
      <c r="O577" s="23">
        <v>2</v>
      </c>
      <c r="P577" s="24">
        <v>2160</v>
      </c>
      <c r="Q577" s="25">
        <f>IF(M577="","",IF(M577&lt;=0,P577/10,P577/M577))</f>
        <v>216</v>
      </c>
      <c r="R577" s="12">
        <v>0</v>
      </c>
      <c r="S577" s="12">
        <v>0</v>
      </c>
      <c r="U577" s="18" t="str">
        <f t="shared" si="46"/>
        <v>二勝</v>
      </c>
      <c r="X577" s="12" t="str">
        <f>IF(OR(C577="櫃間牧場",C577="特捜フジ"),"hit",IF(OR(C577="土井牧場",C577="土井ムギムギ牧場",C577="むぎむぎ",C577="むぎ"),"doi",IF(OR(C577="阪神",C577="タイガースファーム"),"han",IF(OR(C577="健康牧場",C577="ＯＫ牧場"),"oke",VLOOKUP(C577,[1]Owner!$A:$B,2,FALSE)))))</f>
        <v>oku</v>
      </c>
    </row>
    <row r="578" spans="1:24" ht="11.15" customHeight="1" x14ac:dyDescent="0.65">
      <c r="A578" s="19" t="str">
        <f t="shared" ref="A578:A641" si="50">MID(B578,3,2)&amp;MID(B578,8,2)&amp;MID(C578,1,2)&amp;TEXT(D578,"00")</f>
        <v>1415光生02</v>
      </c>
      <c r="B578" s="10" t="s">
        <v>5140</v>
      </c>
      <c r="C578" s="28" t="s">
        <v>4755</v>
      </c>
      <c r="D578" s="29">
        <v>2</v>
      </c>
      <c r="E578" s="20" t="s">
        <v>5244</v>
      </c>
      <c r="F578" s="10" t="s">
        <v>5142</v>
      </c>
      <c r="G578" s="10" t="s">
        <v>5295</v>
      </c>
      <c r="H578" s="20" t="s">
        <v>5338</v>
      </c>
      <c r="I578" s="20" t="s">
        <v>2231</v>
      </c>
      <c r="J578" s="20" t="s">
        <v>3563</v>
      </c>
      <c r="K578" s="20" t="s">
        <v>5450</v>
      </c>
      <c r="L578" s="20" t="s">
        <v>1913</v>
      </c>
      <c r="M578" s="21">
        <v>50</v>
      </c>
      <c r="N578" s="22">
        <v>7</v>
      </c>
      <c r="O578" s="23">
        <v>2</v>
      </c>
      <c r="P578" s="24">
        <v>2160</v>
      </c>
      <c r="Q578" s="25">
        <f>IF(M578="","",IF(M578&lt;=0,P578/10,P578/M578))</f>
        <v>43.2</v>
      </c>
      <c r="R578" s="12">
        <v>0</v>
      </c>
      <c r="S578" s="12">
        <v>0</v>
      </c>
      <c r="U578" s="18" t="str">
        <f t="shared" ref="U578:U641" si="51">IF(S578&gt;=1,"G1",IF(R578&gt;=1,"重賞",IF(O578&gt;=2,"二勝",IF(O578=1,"一勝",IF(AND(O578=0,N578&gt;=1),"未勝利","未出走")))))</f>
        <v>二勝</v>
      </c>
      <c r="X578" s="12" t="str">
        <f>IF(OR(C578="櫃間牧場",C578="特捜フジ"),"hit",IF(OR(C578="土井牧場",C578="土井ムギムギ牧場",C578="むぎむぎ",C578="むぎ"),"doi",IF(OR(C578="阪神",C578="タイガースファーム"),"han",IF(OR(C578="健康牧場",C578="ＯＫ牧場"),"oke",VLOOKUP(C578,[1]Owner!$A:$B,2,FALSE)))))</f>
        <v>ymi</v>
      </c>
    </row>
    <row r="579" spans="1:24" ht="11.15" customHeight="1" x14ac:dyDescent="0.65">
      <c r="A579" s="19" t="str">
        <f t="shared" si="50"/>
        <v>2223柏倉10</v>
      </c>
      <c r="B579" s="10" t="s">
        <v>9192</v>
      </c>
      <c r="C579" s="20" t="s">
        <v>9205</v>
      </c>
      <c r="D579" s="11">
        <v>10</v>
      </c>
      <c r="E579" s="20" t="s">
        <v>9215</v>
      </c>
      <c r="F579" s="10" t="s">
        <v>4407</v>
      </c>
      <c r="G579" s="10" t="s">
        <v>4421</v>
      </c>
      <c r="H579" s="20" t="s">
        <v>7236</v>
      </c>
      <c r="I579" s="20" t="s">
        <v>1755</v>
      </c>
      <c r="J579" s="20" t="s">
        <v>8407</v>
      </c>
      <c r="K579" s="20" t="s">
        <v>791</v>
      </c>
      <c r="L579" s="20" t="s">
        <v>1913</v>
      </c>
      <c r="M579" s="32">
        <v>9</v>
      </c>
      <c r="N579" s="22">
        <v>4</v>
      </c>
      <c r="O579" s="23">
        <v>2</v>
      </c>
      <c r="P579" s="24">
        <v>2154.1</v>
      </c>
      <c r="Q579" s="25">
        <v>244.47063492063489</v>
      </c>
      <c r="U579" s="18" t="str">
        <f t="shared" si="51"/>
        <v>二勝</v>
      </c>
      <c r="V579" s="12" t="s">
        <v>9647</v>
      </c>
      <c r="W579" s="12" t="s">
        <v>9509</v>
      </c>
      <c r="X579" s="12" t="str">
        <f>IF(OR(C579="櫃間牧場",C579="特捜フジ"),"hit",IF(OR(C579="土井牧場",C579="土井ムギムギ牧場",C579="むぎむぎ",C579="むぎ"),"doi",IF(OR(C579="阪神",C579="タイガースファーム"),"han",IF(OR(C579="健康牧場",C579="ＯＫ牧場"),"oke",VLOOKUP(C579,[1]Owner!$A:$B,2,FALSE)))))</f>
        <v>kas</v>
      </c>
    </row>
    <row r="580" spans="1:24" ht="11.15" customHeight="1" x14ac:dyDescent="0.65">
      <c r="A580" s="19" t="str">
        <f t="shared" si="50"/>
        <v>2324心平02</v>
      </c>
      <c r="B580" s="10" t="s">
        <v>9878</v>
      </c>
      <c r="C580" s="20" t="s">
        <v>4736</v>
      </c>
      <c r="D580" s="11">
        <v>2</v>
      </c>
      <c r="E580" s="20" t="s">
        <v>9799</v>
      </c>
      <c r="F580" s="10" t="s">
        <v>4407</v>
      </c>
      <c r="G580" s="10" t="s">
        <v>4408</v>
      </c>
      <c r="H580" s="20" t="s">
        <v>8868</v>
      </c>
      <c r="I580" s="20" t="s">
        <v>4547</v>
      </c>
      <c r="J580" s="20" t="s">
        <v>6016</v>
      </c>
      <c r="K580" s="20" t="s">
        <v>9983</v>
      </c>
      <c r="L580" s="20" t="s">
        <v>1913</v>
      </c>
      <c r="M580" s="37">
        <v>10</v>
      </c>
      <c r="N580" s="22">
        <v>7</v>
      </c>
      <c r="O580" s="23">
        <v>1</v>
      </c>
      <c r="P580" s="24">
        <v>2150.1999999999998</v>
      </c>
      <c r="Q580" s="25">
        <f t="shared" ref="Q580:Q598" si="52">IF(M580="","",IF(M580&lt;=0,P580/10,P580/M580))</f>
        <v>215.01999999999998</v>
      </c>
      <c r="U580" s="18" t="str">
        <f t="shared" si="51"/>
        <v>一勝</v>
      </c>
      <c r="V580" s="12" t="s">
        <v>10149</v>
      </c>
      <c r="W580" s="12" t="s">
        <v>10084</v>
      </c>
      <c r="X580" s="12" t="str">
        <f>IF(OR(C580="櫃間牧場",C580="特捜フジ"),"hit",IF(OR(C580="土井牧場",C580="土井ムギムギ牧場",C580="むぎむぎ",C580="むぎ"),"doi",IF(OR(C580="阪神",C580="タイガースファーム"),"han",IF(OR(C580="健康牧場",C580="ＯＫ牧場"),"oke",VLOOKUP(C580,[1]Owner!$A:$B,2,FALSE)))))</f>
        <v>hsi</v>
      </c>
    </row>
    <row r="581" spans="1:24" ht="11.15" customHeight="1" x14ac:dyDescent="0.65">
      <c r="A581" s="19" t="str">
        <f t="shared" si="50"/>
        <v>0001福石07</v>
      </c>
      <c r="B581" s="10" t="s">
        <v>963</v>
      </c>
      <c r="C581" s="20" t="s">
        <v>913</v>
      </c>
      <c r="D581" s="31">
        <v>7</v>
      </c>
      <c r="E581" s="20" t="s">
        <v>1150</v>
      </c>
      <c r="F581" s="10" t="s">
        <v>29</v>
      </c>
      <c r="G581" s="10" t="s">
        <v>15</v>
      </c>
      <c r="H581" s="20" t="s">
        <v>1151</v>
      </c>
      <c r="I581" s="20" t="s">
        <v>1152</v>
      </c>
      <c r="J581" s="20" t="s">
        <v>1153</v>
      </c>
      <c r="N581" s="22">
        <v>3</v>
      </c>
      <c r="O581" s="23">
        <v>1</v>
      </c>
      <c r="P581" s="24">
        <v>2140</v>
      </c>
      <c r="Q581" s="25" t="str">
        <f t="shared" si="52"/>
        <v/>
      </c>
      <c r="R581" s="12">
        <v>0</v>
      </c>
      <c r="S581" s="12">
        <v>0</v>
      </c>
      <c r="U581" s="18" t="str">
        <f t="shared" si="51"/>
        <v>一勝</v>
      </c>
      <c r="X581" s="12" t="str">
        <f>IF(OR(C581="櫃間牧場",C581="特捜フジ"),"hit",IF(OR(C581="土井牧場",C581="土井ムギムギ牧場",C581="むぎむぎ",C581="むぎ"),"doi",IF(OR(C581="阪神",C581="タイガースファーム"),"han",IF(OR(C581="健康牧場",C581="ＯＫ牧場"),"oke",VLOOKUP(C581,[1]Owner!$A:$B,2,FALSE)))))</f>
        <v>fuk</v>
      </c>
    </row>
    <row r="582" spans="1:24" ht="11.15" customHeight="1" x14ac:dyDescent="0.65">
      <c r="A582" s="19" t="str">
        <f t="shared" si="50"/>
        <v>9900伸吾07</v>
      </c>
      <c r="B582" s="10" t="s">
        <v>683</v>
      </c>
      <c r="C582" s="20" t="s">
        <v>768</v>
      </c>
      <c r="D582" s="31">
        <v>7</v>
      </c>
      <c r="E582" s="20" t="s">
        <v>783</v>
      </c>
      <c r="F582" s="10" t="s">
        <v>29</v>
      </c>
      <c r="G582" s="10" t="s">
        <v>15</v>
      </c>
      <c r="H582" s="20" t="s">
        <v>748</v>
      </c>
      <c r="I582" s="20" t="s">
        <v>17</v>
      </c>
      <c r="J582" s="20" t="s">
        <v>449</v>
      </c>
      <c r="N582" s="22">
        <v>5</v>
      </c>
      <c r="O582" s="23">
        <v>1</v>
      </c>
      <c r="P582" s="24">
        <v>2140</v>
      </c>
      <c r="Q582" s="25" t="str">
        <f t="shared" si="52"/>
        <v/>
      </c>
      <c r="R582" s="12">
        <v>0</v>
      </c>
      <c r="S582" s="12">
        <v>0</v>
      </c>
      <c r="U582" s="18" t="str">
        <f t="shared" si="51"/>
        <v>一勝</v>
      </c>
      <c r="X582" s="12" t="str">
        <f>IF(OR(C582="櫃間牧場",C582="特捜フジ"),"hit",IF(OR(C582="土井牧場",C582="土井ムギムギ牧場",C582="むぎむぎ",C582="むぎ"),"doi",IF(OR(C582="阪神",C582="タイガースファーム"),"han",IF(OR(C582="健康牧場",C582="ＯＫ牧場"),"oke",VLOOKUP(C582,[1]Owner!$A:$B,2,FALSE)))))</f>
        <v>tsi</v>
      </c>
    </row>
    <row r="583" spans="1:24" ht="11.15" customHeight="1" x14ac:dyDescent="0.65">
      <c r="A583" s="19" t="str">
        <f t="shared" si="50"/>
        <v>0607特捜03</v>
      </c>
      <c r="B583" s="10" t="s">
        <v>2579</v>
      </c>
      <c r="C583" s="20" t="s">
        <v>2740</v>
      </c>
      <c r="D583" s="11">
        <v>3</v>
      </c>
      <c r="E583" s="20" t="s">
        <v>2744</v>
      </c>
      <c r="F583" s="10" t="s">
        <v>2279</v>
      </c>
      <c r="G583" s="10" t="s">
        <v>520</v>
      </c>
      <c r="H583" s="21" t="s">
        <v>2745</v>
      </c>
      <c r="I583" s="20" t="s">
        <v>436</v>
      </c>
      <c r="J583" s="20" t="s">
        <v>2746</v>
      </c>
      <c r="K583" s="20" t="s">
        <v>2747</v>
      </c>
      <c r="L583" s="20" t="s">
        <v>2748</v>
      </c>
      <c r="M583" s="21">
        <v>40</v>
      </c>
      <c r="N583" s="22">
        <v>7</v>
      </c>
      <c r="O583" s="23">
        <v>2</v>
      </c>
      <c r="P583" s="24">
        <v>2140</v>
      </c>
      <c r="Q583" s="25">
        <f t="shared" si="52"/>
        <v>53.5</v>
      </c>
      <c r="R583" s="12">
        <v>0</v>
      </c>
      <c r="S583" s="12">
        <v>0</v>
      </c>
      <c r="U583" s="18" t="str">
        <f t="shared" si="51"/>
        <v>二勝</v>
      </c>
      <c r="X583" s="12" t="str">
        <f>IF(OR(C583="櫃間牧場",C583="特捜フジ"),"hit",IF(OR(C583="土井牧場",C583="土井ムギムギ牧場",C583="むぎむぎ",C583="むぎ"),"doi",IF(OR(C583="阪神",C583="タイガースファーム"),"han",IF(OR(C583="健康牧場",C583="ＯＫ牧場"),"oke",VLOOKUP(C583,[1]Owner!$A:$B,2,FALSE)))))</f>
        <v>hit</v>
      </c>
    </row>
    <row r="584" spans="1:24" ht="11.15" customHeight="1" x14ac:dyDescent="0.65">
      <c r="A584" s="19" t="str">
        <f t="shared" si="50"/>
        <v>1516松山04</v>
      </c>
      <c r="B584" s="10" t="s">
        <v>5510</v>
      </c>
      <c r="C584" s="20" t="s">
        <v>4233</v>
      </c>
      <c r="D584" s="11">
        <v>4</v>
      </c>
      <c r="E584" s="20" t="s">
        <v>5608</v>
      </c>
      <c r="F584" s="10" t="s">
        <v>3910</v>
      </c>
      <c r="G584" s="10" t="s">
        <v>3906</v>
      </c>
      <c r="H584" s="20" t="s">
        <v>4015</v>
      </c>
      <c r="I584" s="20" t="s">
        <v>3165</v>
      </c>
      <c r="J584" s="20" t="s">
        <v>4609</v>
      </c>
      <c r="K584" s="20" t="s">
        <v>4338</v>
      </c>
      <c r="L584" s="20" t="s">
        <v>1913</v>
      </c>
      <c r="M584" s="21">
        <v>120</v>
      </c>
      <c r="N584" s="22">
        <v>8</v>
      </c>
      <c r="O584" s="23">
        <v>2</v>
      </c>
      <c r="P584" s="24">
        <v>2139.4</v>
      </c>
      <c r="Q584" s="25">
        <f t="shared" si="52"/>
        <v>17.828333333333333</v>
      </c>
      <c r="R584" s="12">
        <v>0</v>
      </c>
      <c r="S584" s="12">
        <v>0</v>
      </c>
      <c r="U584" s="18" t="str">
        <f t="shared" si="51"/>
        <v>二勝</v>
      </c>
      <c r="X584" s="12" t="str">
        <f>IF(OR(C584="櫃間牧場",C584="特捜フジ"),"hit",IF(OR(C584="土井牧場",C584="土井ムギムギ牧場",C584="むぎむぎ",C584="むぎ"),"doi",IF(OR(C584="阪神",C584="タイガースファーム"),"han",IF(OR(C584="健康牧場",C584="ＯＫ牧場"),"oke",VLOOKUP(C584,[1]Owner!$A:$B,2,FALSE)))))</f>
        <v>mat</v>
      </c>
    </row>
    <row r="585" spans="1:24" ht="11.15" customHeight="1" x14ac:dyDescent="0.65">
      <c r="A585" s="19" t="str">
        <f t="shared" si="50"/>
        <v>1516成田06</v>
      </c>
      <c r="B585" s="10" t="s">
        <v>5510</v>
      </c>
      <c r="C585" s="20" t="s">
        <v>5512</v>
      </c>
      <c r="D585" s="11">
        <v>6</v>
      </c>
      <c r="E585" s="20" t="s">
        <v>5540</v>
      </c>
      <c r="F585" s="10" t="s">
        <v>3905</v>
      </c>
      <c r="G585" s="10" t="s">
        <v>3906</v>
      </c>
      <c r="H585" s="20" t="s">
        <v>5678</v>
      </c>
      <c r="I585" s="20" t="s">
        <v>3165</v>
      </c>
      <c r="J585" s="20" t="s">
        <v>5729</v>
      </c>
      <c r="K585" s="20" t="s">
        <v>4143</v>
      </c>
      <c r="L585" s="20" t="s">
        <v>1913</v>
      </c>
      <c r="M585" s="21">
        <v>130</v>
      </c>
      <c r="N585" s="22">
        <v>6</v>
      </c>
      <c r="O585" s="23">
        <v>1</v>
      </c>
      <c r="P585" s="24">
        <v>2136.4</v>
      </c>
      <c r="Q585" s="25">
        <f t="shared" si="52"/>
        <v>16.433846153846154</v>
      </c>
      <c r="R585" s="12">
        <v>0</v>
      </c>
      <c r="S585" s="12">
        <v>0</v>
      </c>
      <c r="U585" s="18" t="str">
        <f t="shared" si="51"/>
        <v>一勝</v>
      </c>
      <c r="X585" s="12" t="str">
        <f>IF(OR(C585="櫃間牧場",C585="特捜フジ"),"hit",IF(OR(C585="土井牧場",C585="土井ムギムギ牧場",C585="むぎむぎ",C585="むぎ"),"doi",IF(OR(C585="阪神",C585="タイガースファーム"),"han",IF(OR(C585="健康牧場",C585="ＯＫ牧場"),"oke",VLOOKUP(C585,[1]Owner!$A:$B,2,FALSE)))))</f>
        <v>nar</v>
      </c>
    </row>
    <row r="586" spans="1:24" ht="11.15" customHeight="1" x14ac:dyDescent="0.65">
      <c r="A586" s="19" t="str">
        <f t="shared" si="50"/>
        <v>1819みど10</v>
      </c>
      <c r="B586" s="10" t="s">
        <v>7067</v>
      </c>
      <c r="C586" s="20" t="s">
        <v>4754</v>
      </c>
      <c r="D586" s="11">
        <v>10</v>
      </c>
      <c r="E586" s="20" t="s">
        <v>7107</v>
      </c>
      <c r="F586" s="10" t="s">
        <v>4407</v>
      </c>
      <c r="G586" s="10" t="s">
        <v>4421</v>
      </c>
      <c r="H586" s="20" t="s">
        <v>4436</v>
      </c>
      <c r="I586" s="20" t="s">
        <v>3165</v>
      </c>
      <c r="J586" s="20" t="s">
        <v>3978</v>
      </c>
      <c r="K586" s="20" t="s">
        <v>7290</v>
      </c>
      <c r="L586" s="20" t="s">
        <v>1913</v>
      </c>
      <c r="M586" s="21">
        <v>60</v>
      </c>
      <c r="N586" s="22">
        <v>8</v>
      </c>
      <c r="O586" s="23">
        <v>2</v>
      </c>
      <c r="P586" s="24">
        <v>2130</v>
      </c>
      <c r="Q586" s="25">
        <f t="shared" si="52"/>
        <v>35.5</v>
      </c>
      <c r="R586" s="12">
        <v>0</v>
      </c>
      <c r="S586" s="12">
        <v>0</v>
      </c>
      <c r="T586" s="12">
        <v>0</v>
      </c>
      <c r="U586" s="18" t="str">
        <f t="shared" si="51"/>
        <v>二勝</v>
      </c>
      <c r="V586" s="12" t="s">
        <v>7404</v>
      </c>
      <c r="W586" s="12" t="s">
        <v>7526</v>
      </c>
      <c r="X586" s="12" t="str">
        <f>IF(OR(C586="櫃間牧場",C586="特捜フジ"),"hit",IF(OR(C586="土井牧場",C586="土井ムギムギ牧場",C586="むぎむぎ",C586="むぎ"),"doi",IF(OR(C586="阪神",C586="タイガースファーム"),"han",IF(OR(C586="健康牧場",C586="ＯＫ牧場"),"oke",VLOOKUP(C586,[1]Owner!$A:$B,2,FALSE)))))</f>
        <v>mid</v>
      </c>
    </row>
    <row r="587" spans="1:24" ht="11.15" customHeight="1" x14ac:dyDescent="0.65">
      <c r="A587" s="19" t="str">
        <f t="shared" si="50"/>
        <v>1112播磨08</v>
      </c>
      <c r="B587" s="10" t="s">
        <v>4369</v>
      </c>
      <c r="C587" s="20" t="s">
        <v>4105</v>
      </c>
      <c r="D587" s="11">
        <v>8</v>
      </c>
      <c r="E587" s="20" t="s">
        <v>4125</v>
      </c>
      <c r="F587" s="10" t="s">
        <v>3905</v>
      </c>
      <c r="G587" s="10" t="s">
        <v>3906</v>
      </c>
      <c r="H587" s="20" t="s">
        <v>4126</v>
      </c>
      <c r="I587" s="20" t="s">
        <v>2231</v>
      </c>
      <c r="J587" s="20" t="s">
        <v>4127</v>
      </c>
      <c r="K587" s="20" t="s">
        <v>4128</v>
      </c>
      <c r="L587" s="20" t="s">
        <v>4129</v>
      </c>
      <c r="M587" s="21">
        <v>55</v>
      </c>
      <c r="N587" s="22">
        <v>9</v>
      </c>
      <c r="O587" s="23">
        <v>2</v>
      </c>
      <c r="P587" s="24">
        <v>2129.3000000000002</v>
      </c>
      <c r="Q587" s="25">
        <f t="shared" si="52"/>
        <v>38.714545454545458</v>
      </c>
      <c r="R587" s="12">
        <v>0</v>
      </c>
      <c r="S587" s="12">
        <v>0</v>
      </c>
      <c r="U587" s="18" t="str">
        <f t="shared" si="51"/>
        <v>二勝</v>
      </c>
      <c r="X587" s="12" t="str">
        <f>IF(OR(C587="櫃間牧場",C587="特捜フジ"),"hit",IF(OR(C587="土井牧場",C587="土井ムギムギ牧場",C587="むぎむぎ",C587="むぎ"),"doi",IF(OR(C587="阪神",C587="タイガースファーム"),"han",IF(OR(C587="健康牧場",C587="ＯＫ牧場"),"oke",VLOOKUP(C587,[1]Owner!$A:$B,2,FALSE)))))</f>
        <v>har</v>
      </c>
    </row>
    <row r="588" spans="1:24" ht="11.15" customHeight="1" x14ac:dyDescent="0.65">
      <c r="A588" s="19" t="str">
        <f t="shared" si="50"/>
        <v>1516西原02</v>
      </c>
      <c r="B588" s="10" t="s">
        <v>5510</v>
      </c>
      <c r="C588" s="20" t="s">
        <v>4049</v>
      </c>
      <c r="D588" s="11">
        <v>2</v>
      </c>
      <c r="E588" s="20" t="s">
        <v>5546</v>
      </c>
      <c r="F588" s="10" t="s">
        <v>3910</v>
      </c>
      <c r="G588" s="10" t="s">
        <v>3906</v>
      </c>
      <c r="H588" s="20" t="s">
        <v>4015</v>
      </c>
      <c r="I588" s="20" t="s">
        <v>5368</v>
      </c>
      <c r="J588" s="20" t="s">
        <v>1753</v>
      </c>
      <c r="K588" s="20" t="s">
        <v>4344</v>
      </c>
      <c r="L588" s="20" t="s">
        <v>3922</v>
      </c>
      <c r="M588" s="21">
        <v>100</v>
      </c>
      <c r="N588" s="22">
        <v>6</v>
      </c>
      <c r="O588" s="23">
        <v>2</v>
      </c>
      <c r="P588" s="24">
        <v>2128.1</v>
      </c>
      <c r="Q588" s="25">
        <f t="shared" si="52"/>
        <v>21.280999999999999</v>
      </c>
      <c r="R588" s="12">
        <v>0</v>
      </c>
      <c r="S588" s="12">
        <v>0</v>
      </c>
      <c r="U588" s="18" t="str">
        <f t="shared" si="51"/>
        <v>二勝</v>
      </c>
      <c r="X588" s="12" t="str">
        <f>IF(OR(C588="櫃間牧場",C588="特捜フジ"),"hit",IF(OR(C588="土井牧場",C588="土井ムギムギ牧場",C588="むぎむぎ",C588="むぎ"),"doi",IF(OR(C588="阪神",C588="タイガースファーム"),"han",IF(OR(C588="健康牧場",C588="ＯＫ牧場"),"oke",VLOOKUP(C588,[1]Owner!$A:$B,2,FALSE)))))</f>
        <v>nis</v>
      </c>
    </row>
    <row r="589" spans="1:24" ht="11.15" customHeight="1" x14ac:dyDescent="0.65">
      <c r="A589" s="19" t="str">
        <f t="shared" si="50"/>
        <v>0001貴仁02</v>
      </c>
      <c r="B589" s="10" t="s">
        <v>963</v>
      </c>
      <c r="C589" s="20" t="s">
        <v>216</v>
      </c>
      <c r="D589" s="31">
        <v>2</v>
      </c>
      <c r="E589" s="20" t="s">
        <v>1080</v>
      </c>
      <c r="F589" s="10" t="s">
        <v>29</v>
      </c>
      <c r="G589" s="10" t="s">
        <v>33</v>
      </c>
      <c r="H589" s="20" t="s">
        <v>511</v>
      </c>
      <c r="I589" s="20" t="s">
        <v>38</v>
      </c>
      <c r="J589" s="20" t="s">
        <v>1081</v>
      </c>
      <c r="N589" s="22">
        <v>6</v>
      </c>
      <c r="O589" s="23">
        <v>2</v>
      </c>
      <c r="P589" s="24">
        <v>2120</v>
      </c>
      <c r="Q589" s="25" t="str">
        <f t="shared" si="52"/>
        <v/>
      </c>
      <c r="R589" s="12">
        <v>0</v>
      </c>
      <c r="S589" s="12">
        <v>0</v>
      </c>
      <c r="U589" s="18" t="str">
        <f t="shared" si="51"/>
        <v>二勝</v>
      </c>
      <c r="X589" s="12" t="str">
        <f>IF(OR(C589="櫃間牧場",C589="特捜フジ"),"hit",IF(OR(C589="土井牧場",C589="土井ムギムギ牧場",C589="むぎむぎ",C589="むぎ"),"doi",IF(OR(C589="阪神",C589="タイガースファーム"),"han",IF(OR(C589="健康牧場",C589="ＯＫ牧場"),"oke",VLOOKUP(C589,[1]Owner!$A:$B,2,FALSE)))))</f>
        <v>hta</v>
      </c>
    </row>
    <row r="590" spans="1:24" ht="11.15" customHeight="1" x14ac:dyDescent="0.65">
      <c r="A590" s="19" t="str">
        <f t="shared" si="50"/>
        <v>1819西原05</v>
      </c>
      <c r="B590" s="10" t="s">
        <v>7067</v>
      </c>
      <c r="C590" s="20" t="s">
        <v>4759</v>
      </c>
      <c r="D590" s="11">
        <v>5</v>
      </c>
      <c r="E590" s="20" t="s">
        <v>7082</v>
      </c>
      <c r="F590" s="10" t="s">
        <v>4413</v>
      </c>
      <c r="G590" s="10" t="s">
        <v>4408</v>
      </c>
      <c r="H590" s="20" t="s">
        <v>7227</v>
      </c>
      <c r="I590" s="20" t="s">
        <v>6718</v>
      </c>
      <c r="J590" s="20" t="s">
        <v>7271</v>
      </c>
      <c r="K590" s="20" t="s">
        <v>791</v>
      </c>
      <c r="L590" s="20" t="s">
        <v>1913</v>
      </c>
      <c r="M590" s="21">
        <v>110</v>
      </c>
      <c r="N590" s="22">
        <v>6</v>
      </c>
      <c r="O590" s="23">
        <v>1</v>
      </c>
      <c r="P590" s="24">
        <v>2120</v>
      </c>
      <c r="Q590" s="25">
        <f t="shared" si="52"/>
        <v>19.272727272727273</v>
      </c>
      <c r="R590" s="12">
        <v>0</v>
      </c>
      <c r="S590" s="12">
        <v>0</v>
      </c>
      <c r="T590" s="12">
        <v>0</v>
      </c>
      <c r="U590" s="18" t="str">
        <f t="shared" si="51"/>
        <v>一勝</v>
      </c>
      <c r="V590" s="12" t="s">
        <v>7405</v>
      </c>
      <c r="W590" s="12" t="s">
        <v>7527</v>
      </c>
      <c r="X590" s="12" t="str">
        <f>IF(OR(C590="櫃間牧場",C590="特捜フジ"),"hit",IF(OR(C590="土井牧場",C590="土井ムギムギ牧場",C590="むぎむぎ",C590="むぎ"),"doi",IF(OR(C590="阪神",C590="タイガースファーム"),"han",IF(OR(C590="健康牧場",C590="ＯＫ牧場"),"oke",VLOOKUP(C590,[1]Owner!$A:$B,2,FALSE)))))</f>
        <v>nis</v>
      </c>
    </row>
    <row r="591" spans="1:24" ht="11.15" customHeight="1" x14ac:dyDescent="0.65">
      <c r="A591" s="19" t="str">
        <f t="shared" si="50"/>
        <v>0001伸吾01</v>
      </c>
      <c r="B591" s="10" t="s">
        <v>963</v>
      </c>
      <c r="C591" s="20" t="s">
        <v>768</v>
      </c>
      <c r="D591" s="31">
        <v>1</v>
      </c>
      <c r="E591" s="20" t="s">
        <v>1037</v>
      </c>
      <c r="F591" s="10" t="s">
        <v>29</v>
      </c>
      <c r="G591" s="10" t="s">
        <v>15</v>
      </c>
      <c r="H591" s="20" t="s">
        <v>995</v>
      </c>
      <c r="I591" s="20" t="s">
        <v>38</v>
      </c>
      <c r="J591" s="20" t="s">
        <v>1038</v>
      </c>
      <c r="N591" s="22">
        <v>10</v>
      </c>
      <c r="O591" s="23">
        <v>1</v>
      </c>
      <c r="P591" s="24">
        <v>2120</v>
      </c>
      <c r="Q591" s="25" t="str">
        <f t="shared" si="52"/>
        <v/>
      </c>
      <c r="R591" s="12">
        <v>0</v>
      </c>
      <c r="S591" s="12">
        <v>0</v>
      </c>
      <c r="U591" s="18" t="str">
        <f t="shared" si="51"/>
        <v>一勝</v>
      </c>
      <c r="X591" s="12" t="str">
        <f>IF(OR(C591="櫃間牧場",C591="特捜フジ"),"hit",IF(OR(C591="土井牧場",C591="土井ムギムギ牧場",C591="むぎむぎ",C591="むぎ"),"doi",IF(OR(C591="阪神",C591="タイガースファーム"),"han",IF(OR(C591="健康牧場",C591="ＯＫ牧場"),"oke",VLOOKUP(C591,[1]Owner!$A:$B,2,FALSE)))))</f>
        <v>tsi</v>
      </c>
    </row>
    <row r="592" spans="1:24" ht="11.15" customHeight="1" x14ac:dyDescent="0.65">
      <c r="A592" s="19" t="str">
        <f t="shared" si="50"/>
        <v>1718若井09</v>
      </c>
      <c r="B592" s="10" t="s">
        <v>6476</v>
      </c>
      <c r="C592" s="20" t="s">
        <v>5139</v>
      </c>
      <c r="D592" s="11">
        <v>9</v>
      </c>
      <c r="E592" s="20" t="s">
        <v>6536</v>
      </c>
      <c r="F592" s="10" t="s">
        <v>5144</v>
      </c>
      <c r="G592" s="10" t="s">
        <v>5295</v>
      </c>
      <c r="H592" s="20" t="s">
        <v>6635</v>
      </c>
      <c r="I592" s="20" t="s">
        <v>2231</v>
      </c>
      <c r="J592" s="20" t="s">
        <v>5079</v>
      </c>
      <c r="K592" s="20" t="s">
        <v>2378</v>
      </c>
      <c r="L592" s="20" t="s">
        <v>1913</v>
      </c>
      <c r="M592" s="21">
        <v>120</v>
      </c>
      <c r="N592" s="22">
        <v>3</v>
      </c>
      <c r="O592" s="23">
        <v>1</v>
      </c>
      <c r="P592" s="24">
        <v>2116.6</v>
      </c>
      <c r="Q592" s="25">
        <f t="shared" si="52"/>
        <v>17.638333333333332</v>
      </c>
      <c r="R592" s="12">
        <v>0</v>
      </c>
      <c r="S592" s="12">
        <v>0</v>
      </c>
      <c r="U592" s="18" t="str">
        <f t="shared" si="51"/>
        <v>一勝</v>
      </c>
      <c r="V592" s="12" t="s">
        <v>6966</v>
      </c>
      <c r="W592" s="12" t="s">
        <v>6824</v>
      </c>
      <c r="X592" s="12" t="str">
        <f>IF(OR(C592="櫃間牧場",C592="特捜フジ"),"hit",IF(OR(C592="土井牧場",C592="土井ムギムギ牧場",C592="むぎむぎ",C592="むぎ"),"doi",IF(OR(C592="阪神",C592="タイガースファーム"),"han",IF(OR(C592="健康牧場",C592="ＯＫ牧場"),"oke",VLOOKUP(C592,[1]Owner!$A:$B,2,FALSE)))))</f>
        <v>wak</v>
      </c>
    </row>
    <row r="593" spans="1:24" ht="11.15" customHeight="1" x14ac:dyDescent="0.65">
      <c r="A593" s="19" t="str">
        <f t="shared" si="50"/>
        <v>1112健太01</v>
      </c>
      <c r="B593" s="10" t="s">
        <v>4369</v>
      </c>
      <c r="C593" s="20" t="s">
        <v>3981</v>
      </c>
      <c r="D593" s="11">
        <v>1</v>
      </c>
      <c r="E593" s="20" t="s">
        <v>3982</v>
      </c>
      <c r="F593" s="10" t="s">
        <v>3905</v>
      </c>
      <c r="G593" s="10" t="s">
        <v>3906</v>
      </c>
      <c r="H593" s="20" t="s">
        <v>3983</v>
      </c>
      <c r="I593" s="20" t="s">
        <v>2231</v>
      </c>
      <c r="J593" s="20" t="s">
        <v>783</v>
      </c>
      <c r="K593" s="20" t="s">
        <v>3984</v>
      </c>
      <c r="L593" s="20" t="s">
        <v>3985</v>
      </c>
      <c r="M593" s="21">
        <v>100</v>
      </c>
      <c r="N593" s="22">
        <v>8</v>
      </c>
      <c r="O593" s="23">
        <v>1</v>
      </c>
      <c r="P593" s="24">
        <v>2116.1999999999998</v>
      </c>
      <c r="Q593" s="25">
        <f t="shared" si="52"/>
        <v>21.161999999999999</v>
      </c>
      <c r="R593" s="12">
        <v>0</v>
      </c>
      <c r="S593" s="12">
        <v>0</v>
      </c>
      <c r="U593" s="18" t="str">
        <f t="shared" si="51"/>
        <v>一勝</v>
      </c>
      <c r="X593" s="12" t="str">
        <f>IF(OR(C593="櫃間牧場",C593="特捜フジ"),"hit",IF(OR(C593="土井牧場",C593="土井ムギムギ牧場",C593="むぎむぎ",C593="むぎ"),"doi",IF(OR(C593="阪神",C593="タイガースファーム"),"han",IF(OR(C593="健康牧場",C593="ＯＫ牧場"),"oke",VLOOKUP(C593,[1]Owner!$A:$B,2,FALSE)))))</f>
        <v>tke</v>
      </c>
    </row>
    <row r="594" spans="1:24" ht="11.15" customHeight="1" x14ac:dyDescent="0.65">
      <c r="A594" s="19" t="str">
        <f t="shared" si="50"/>
        <v>1011村山03</v>
      </c>
      <c r="B594" s="10" t="s">
        <v>3649</v>
      </c>
      <c r="C594" s="20" t="s">
        <v>3866</v>
      </c>
      <c r="D594" s="11">
        <v>3</v>
      </c>
      <c r="E594" s="20" t="s">
        <v>3870</v>
      </c>
      <c r="F594" s="10" t="s">
        <v>2279</v>
      </c>
      <c r="G594" s="10" t="s">
        <v>510</v>
      </c>
      <c r="H594" s="20" t="s">
        <v>3183</v>
      </c>
      <c r="I594" s="20" t="s">
        <v>2280</v>
      </c>
      <c r="J594" s="20" t="s">
        <v>3871</v>
      </c>
      <c r="K594" s="20" t="s">
        <v>1836</v>
      </c>
      <c r="L594" s="20" t="s">
        <v>2811</v>
      </c>
      <c r="M594" s="21">
        <v>35</v>
      </c>
      <c r="N594" s="22">
        <v>9</v>
      </c>
      <c r="O594" s="23">
        <v>1</v>
      </c>
      <c r="P594" s="24">
        <v>2115.8000000000002</v>
      </c>
      <c r="Q594" s="25">
        <f t="shared" si="52"/>
        <v>60.451428571428579</v>
      </c>
      <c r="R594" s="12">
        <v>0</v>
      </c>
      <c r="S594" s="12">
        <v>0</v>
      </c>
      <c r="U594" s="18" t="str">
        <f t="shared" si="51"/>
        <v>一勝</v>
      </c>
      <c r="X594" s="12" t="str">
        <f>IF(OR(C594="櫃間牧場",C594="特捜フジ"),"hit",IF(OR(C594="土井牧場",C594="土井ムギムギ牧場",C594="むぎむぎ",C594="むぎ"),"doi",IF(OR(C594="阪神",C594="タイガースファーム"),"han",IF(OR(C594="健康牧場",C594="ＯＫ牧場"),"oke",VLOOKUP(C594,[1]Owner!$A:$B,2,FALSE)))))</f>
        <v>mur</v>
      </c>
    </row>
    <row r="595" spans="1:24" ht="11.15" customHeight="1" x14ac:dyDescent="0.65">
      <c r="A595" s="19" t="str">
        <f t="shared" si="50"/>
        <v>1819成田10</v>
      </c>
      <c r="B595" s="10" t="s">
        <v>7067</v>
      </c>
      <c r="C595" s="20" t="s">
        <v>5842</v>
      </c>
      <c r="D595" s="11">
        <v>10</v>
      </c>
      <c r="E595" s="20" t="s">
        <v>7218</v>
      </c>
      <c r="F595" s="10" t="s">
        <v>4407</v>
      </c>
      <c r="G595" s="10" t="s">
        <v>4408</v>
      </c>
      <c r="H595" s="20" t="s">
        <v>7250</v>
      </c>
      <c r="I595" s="20" t="s">
        <v>3553</v>
      </c>
      <c r="J595" s="20" t="s">
        <v>3096</v>
      </c>
      <c r="K595" s="20" t="s">
        <v>7270</v>
      </c>
      <c r="L595" s="20" t="s">
        <v>1913</v>
      </c>
      <c r="M595" s="21">
        <v>60</v>
      </c>
      <c r="N595" s="22">
        <v>6</v>
      </c>
      <c r="O595" s="23">
        <v>1</v>
      </c>
      <c r="P595" s="24">
        <v>2112.8000000000002</v>
      </c>
      <c r="Q595" s="25">
        <f t="shared" si="52"/>
        <v>35.213333333333338</v>
      </c>
      <c r="R595" s="12">
        <v>0</v>
      </c>
      <c r="S595" s="12">
        <v>0</v>
      </c>
      <c r="T595" s="12">
        <v>0</v>
      </c>
      <c r="U595" s="18" t="str">
        <f t="shared" si="51"/>
        <v>一勝</v>
      </c>
      <c r="V595" s="12" t="s">
        <v>7406</v>
      </c>
      <c r="W595" s="12" t="s">
        <v>7528</v>
      </c>
      <c r="X595" s="12" t="str">
        <f>IF(OR(C595="櫃間牧場",C595="特捜フジ"),"hit",IF(OR(C595="土井牧場",C595="土井ムギムギ牧場",C595="むぎむぎ",C595="むぎ"),"doi",IF(OR(C595="阪神",C595="タイガースファーム"),"han",IF(OR(C595="健康牧場",C595="ＯＫ牧場"),"oke",VLOOKUP(C595,[1]Owner!$A:$B,2,FALSE)))))</f>
        <v>nar</v>
      </c>
    </row>
    <row r="596" spans="1:24" ht="11.15" customHeight="1" x14ac:dyDescent="0.65">
      <c r="A596" s="19" t="str">
        <f t="shared" si="50"/>
        <v>0708務牧06</v>
      </c>
      <c r="B596" s="10" t="s">
        <v>2844</v>
      </c>
      <c r="C596" s="20" t="s">
        <v>2927</v>
      </c>
      <c r="D596" s="11">
        <v>6</v>
      </c>
      <c r="E596" s="20" t="s">
        <v>2939</v>
      </c>
      <c r="F596" s="10" t="s">
        <v>14</v>
      </c>
      <c r="G596" s="10" t="s">
        <v>520</v>
      </c>
      <c r="H596" s="20" t="s">
        <v>2484</v>
      </c>
      <c r="I596" s="20" t="s">
        <v>1044</v>
      </c>
      <c r="J596" s="20" t="s">
        <v>2940</v>
      </c>
      <c r="K596" s="20" t="s">
        <v>1967</v>
      </c>
      <c r="L596" s="20" t="s">
        <v>2941</v>
      </c>
      <c r="M596" s="21">
        <v>120</v>
      </c>
      <c r="N596" s="22">
        <v>4</v>
      </c>
      <c r="O596" s="23">
        <v>2</v>
      </c>
      <c r="P596" s="24">
        <v>2110</v>
      </c>
      <c r="Q596" s="25">
        <f t="shared" si="52"/>
        <v>17.583333333333332</v>
      </c>
      <c r="R596" s="12">
        <v>0</v>
      </c>
      <c r="S596" s="12">
        <v>0</v>
      </c>
      <c r="U596" s="18" t="str">
        <f t="shared" si="51"/>
        <v>二勝</v>
      </c>
      <c r="X596" s="12" t="str">
        <f>IF(OR(C596="櫃間牧場",C596="特捜フジ"),"hit",IF(OR(C596="土井牧場",C596="土井ムギムギ牧場",C596="むぎむぎ",C596="むぎ"),"doi",IF(OR(C596="阪神",C596="タイガースファーム"),"han",IF(OR(C596="健康牧場",C596="ＯＫ牧場"),"oke",VLOOKUP(C596,[1]Owner!$A:$B,2,FALSE)))))</f>
        <v>ytu</v>
      </c>
    </row>
    <row r="597" spans="1:24" ht="11.15" customHeight="1" x14ac:dyDescent="0.65">
      <c r="A597" s="19" t="str">
        <f t="shared" si="50"/>
        <v>1516西原08</v>
      </c>
      <c r="B597" s="10" t="s">
        <v>5510</v>
      </c>
      <c r="C597" s="20" t="s">
        <v>4049</v>
      </c>
      <c r="D597" s="11">
        <v>8</v>
      </c>
      <c r="E597" s="20" t="s">
        <v>5552</v>
      </c>
      <c r="F597" s="10" t="s">
        <v>3905</v>
      </c>
      <c r="G597" s="10" t="s">
        <v>3906</v>
      </c>
      <c r="H597" s="20" t="s">
        <v>268</v>
      </c>
      <c r="I597" s="20" t="s">
        <v>3165</v>
      </c>
      <c r="J597" s="20" t="s">
        <v>5735</v>
      </c>
      <c r="K597" s="20" t="s">
        <v>5791</v>
      </c>
      <c r="L597" s="20" t="s">
        <v>3922</v>
      </c>
      <c r="M597" s="21">
        <v>90</v>
      </c>
      <c r="N597" s="22">
        <v>8</v>
      </c>
      <c r="O597" s="23">
        <v>2</v>
      </c>
      <c r="P597" s="24">
        <v>2110</v>
      </c>
      <c r="Q597" s="25">
        <f t="shared" si="52"/>
        <v>23.444444444444443</v>
      </c>
      <c r="R597" s="12">
        <v>0</v>
      </c>
      <c r="S597" s="12">
        <v>0</v>
      </c>
      <c r="U597" s="18" t="str">
        <f t="shared" si="51"/>
        <v>二勝</v>
      </c>
      <c r="X597" s="12" t="str">
        <f>IF(OR(C597="櫃間牧場",C597="特捜フジ"),"hit",IF(OR(C597="土井牧場",C597="土井ムギムギ牧場",C597="むぎむぎ",C597="むぎ"),"doi",IF(OR(C597="阪神",C597="タイガースファーム"),"han",IF(OR(C597="健康牧場",C597="ＯＫ牧場"),"oke",VLOOKUP(C597,[1]Owner!$A:$B,2,FALSE)))))</f>
        <v>nis</v>
      </c>
    </row>
    <row r="598" spans="1:24" ht="11.15" customHeight="1" x14ac:dyDescent="0.65">
      <c r="A598" s="19" t="str">
        <f t="shared" si="50"/>
        <v>2324福石10</v>
      </c>
      <c r="B598" s="10" t="s">
        <v>9878</v>
      </c>
      <c r="C598" s="20" t="s">
        <v>4741</v>
      </c>
      <c r="D598" s="11">
        <v>10</v>
      </c>
      <c r="E598" s="20" t="s">
        <v>9877</v>
      </c>
      <c r="F598" s="10" t="s">
        <v>4407</v>
      </c>
      <c r="G598" s="10" t="s">
        <v>4421</v>
      </c>
      <c r="H598" s="20" t="s">
        <v>9893</v>
      </c>
      <c r="I598" s="20" t="s">
        <v>9913</v>
      </c>
      <c r="J598" s="20" t="s">
        <v>9976</v>
      </c>
      <c r="K598" s="20" t="s">
        <v>4415</v>
      </c>
      <c r="L598" s="20" t="s">
        <v>4651</v>
      </c>
      <c r="M598" s="37">
        <v>1</v>
      </c>
      <c r="N598" s="22">
        <v>3</v>
      </c>
      <c r="O598" s="23">
        <v>1</v>
      </c>
      <c r="P598" s="24">
        <v>2107.4</v>
      </c>
      <c r="Q598" s="25">
        <f t="shared" si="52"/>
        <v>2107.4</v>
      </c>
      <c r="U598" s="18" t="str">
        <f t="shared" si="51"/>
        <v>一勝</v>
      </c>
      <c r="V598" s="12" t="s">
        <v>10218</v>
      </c>
      <c r="W598" s="12" t="s">
        <v>10147</v>
      </c>
      <c r="X598" s="12" t="str">
        <f>IF(OR(C598="櫃間牧場",C598="特捜フジ"),"hit",IF(OR(C598="土井牧場",C598="土井ムギムギ牧場",C598="むぎむぎ",C598="むぎ"),"doi",IF(OR(C598="阪神",C598="タイガースファーム"),"han",IF(OR(C598="健康牧場",C598="ＯＫ牧場"),"oke",VLOOKUP(C598,[1]Owner!$A:$B,2,FALSE)))))</f>
        <v>fuk</v>
      </c>
    </row>
    <row r="599" spans="1:24" ht="11.15" customHeight="1" x14ac:dyDescent="0.65">
      <c r="A599" s="19" t="str">
        <f t="shared" si="50"/>
        <v>2122福石08</v>
      </c>
      <c r="B599" s="10" t="s">
        <v>8826</v>
      </c>
      <c r="C599" s="20" t="s">
        <v>8313</v>
      </c>
      <c r="D599" s="11">
        <v>8</v>
      </c>
      <c r="E599" s="20" t="s">
        <v>8803</v>
      </c>
      <c r="F599" s="10" t="s">
        <v>4478</v>
      </c>
      <c r="G599" s="10" t="s">
        <v>4408</v>
      </c>
      <c r="H599" s="20" t="s">
        <v>565</v>
      </c>
      <c r="I599" s="20" t="s">
        <v>1739</v>
      </c>
      <c r="J599" s="20" t="s">
        <v>8949</v>
      </c>
      <c r="K599" s="20" t="s">
        <v>8950</v>
      </c>
      <c r="L599" s="20" t="s">
        <v>8403</v>
      </c>
      <c r="M599" s="32">
        <v>3</v>
      </c>
      <c r="N599" s="22">
        <v>9</v>
      </c>
      <c r="O599" s="23">
        <v>1</v>
      </c>
      <c r="P599" s="24">
        <v>2096.6</v>
      </c>
      <c r="Q599" s="25">
        <v>36.588717948717957</v>
      </c>
      <c r="U599" s="18" t="str">
        <f t="shared" si="51"/>
        <v>一勝</v>
      </c>
      <c r="V599" s="12" t="s">
        <v>9039</v>
      </c>
      <c r="W599" s="12" t="s">
        <v>9164</v>
      </c>
      <c r="X599" s="12" t="str">
        <f>IF(OR(C599="櫃間牧場",C599="特捜フジ"),"hit",IF(OR(C599="土井牧場",C599="土井ムギムギ牧場",C599="むぎむぎ",C599="むぎ"),"doi",IF(OR(C599="阪神",C599="タイガースファーム"),"han",IF(OR(C599="健康牧場",C599="ＯＫ牧場"),"oke",VLOOKUP(C599,[1]Owner!$A:$B,2,FALSE)))))</f>
        <v>fuk</v>
      </c>
    </row>
    <row r="600" spans="1:24" ht="11.15" customHeight="1" x14ac:dyDescent="0.65">
      <c r="A600" s="19" t="str">
        <f t="shared" si="50"/>
        <v>2223むぎ07</v>
      </c>
      <c r="B600" s="10" t="s">
        <v>9192</v>
      </c>
      <c r="C600" s="20" t="s">
        <v>4396</v>
      </c>
      <c r="D600" s="11">
        <v>7</v>
      </c>
      <c r="E600" s="20" t="s">
        <v>9337</v>
      </c>
      <c r="F600" s="10" t="s">
        <v>4407</v>
      </c>
      <c r="G600" s="10" t="s">
        <v>4408</v>
      </c>
      <c r="H600" s="20" t="s">
        <v>9374</v>
      </c>
      <c r="I600" s="20" t="s">
        <v>6009</v>
      </c>
      <c r="J600" s="20" t="s">
        <v>9447</v>
      </c>
      <c r="K600" s="20" t="s">
        <v>4202</v>
      </c>
      <c r="L600" s="20" t="s">
        <v>9487</v>
      </c>
      <c r="M600" s="32">
        <v>3</v>
      </c>
      <c r="N600" s="22">
        <v>5</v>
      </c>
      <c r="O600" s="23">
        <v>2</v>
      </c>
      <c r="P600" s="24">
        <v>2091.6999999999998</v>
      </c>
      <c r="Q600" s="25">
        <v>1110.7642857142857</v>
      </c>
      <c r="U600" s="18" t="str">
        <f t="shared" si="51"/>
        <v>二勝</v>
      </c>
      <c r="V600" s="12" t="s">
        <v>9744</v>
      </c>
      <c r="W600" s="12" t="s">
        <v>9624</v>
      </c>
      <c r="X600" s="12" t="str">
        <f>IF(OR(C600="櫃間牧場",C600="特捜フジ"),"hit",IF(OR(C600="土井牧場",C600="土井ムギムギ牧場",C600="むぎむぎ",C600="むぎ"),"doi",IF(OR(C600="阪神",C600="タイガースファーム"),"han",IF(OR(C600="健康牧場",C600="ＯＫ牧場"),"oke",VLOOKUP(C600,[1]Owner!$A:$B,2,FALSE)))))</f>
        <v>doi</v>
      </c>
    </row>
    <row r="601" spans="1:24" ht="11.15" customHeight="1" x14ac:dyDescent="0.65">
      <c r="A601" s="19" t="str">
        <f t="shared" si="50"/>
        <v>0809特捜05</v>
      </c>
      <c r="B601" s="10" t="s">
        <v>3162</v>
      </c>
      <c r="C601" s="20" t="s">
        <v>2740</v>
      </c>
      <c r="D601" s="11">
        <v>5</v>
      </c>
      <c r="E601" s="20" t="s">
        <v>3381</v>
      </c>
      <c r="F601" s="10" t="s">
        <v>14</v>
      </c>
      <c r="G601" s="10" t="s">
        <v>510</v>
      </c>
      <c r="H601" s="20" t="s">
        <v>724</v>
      </c>
      <c r="I601" s="20" t="s">
        <v>2850</v>
      </c>
      <c r="J601" s="20" t="s">
        <v>891</v>
      </c>
      <c r="K601" s="20" t="s">
        <v>3170</v>
      </c>
      <c r="L601" s="20" t="s">
        <v>515</v>
      </c>
      <c r="M601" s="21">
        <v>100</v>
      </c>
      <c r="N601" s="22">
        <v>7</v>
      </c>
      <c r="O601" s="23">
        <v>2</v>
      </c>
      <c r="P601" s="24">
        <v>2090</v>
      </c>
      <c r="Q601" s="25">
        <f>IF(M601="","",IF(M601&lt;=0,P601/10,P601/M601))</f>
        <v>20.9</v>
      </c>
      <c r="R601" s="12">
        <v>0</v>
      </c>
      <c r="S601" s="12">
        <v>0</v>
      </c>
      <c r="U601" s="18" t="str">
        <f t="shared" si="51"/>
        <v>二勝</v>
      </c>
      <c r="X601" s="12" t="str">
        <f>IF(OR(C601="櫃間牧場",C601="特捜フジ"),"hit",IF(OR(C601="土井牧場",C601="土井ムギムギ牧場",C601="むぎむぎ",C601="むぎ"),"doi",IF(OR(C601="阪神",C601="タイガースファーム"),"han",IF(OR(C601="健康牧場",C601="ＯＫ牧場"),"oke",VLOOKUP(C601,[1]Owner!$A:$B,2,FALSE)))))</f>
        <v>hit</v>
      </c>
    </row>
    <row r="602" spans="1:24" ht="11.15" customHeight="1" x14ac:dyDescent="0.65">
      <c r="A602" s="19" t="str">
        <f t="shared" si="50"/>
        <v>1415西原02</v>
      </c>
      <c r="B602" s="10" t="s">
        <v>5140</v>
      </c>
      <c r="C602" s="28" t="s">
        <v>4759</v>
      </c>
      <c r="D602" s="29">
        <v>2</v>
      </c>
      <c r="E602" s="20" t="s">
        <v>5174</v>
      </c>
      <c r="F602" s="10" t="s">
        <v>5144</v>
      </c>
      <c r="G602" s="10" t="s">
        <v>5295</v>
      </c>
      <c r="H602" s="20" t="s">
        <v>5319</v>
      </c>
      <c r="I602" s="20" t="s">
        <v>5369</v>
      </c>
      <c r="J602" s="20" t="s">
        <v>1753</v>
      </c>
      <c r="K602" s="20" t="s">
        <v>5448</v>
      </c>
      <c r="L602" s="20" t="s">
        <v>5484</v>
      </c>
      <c r="M602" s="21">
        <v>100</v>
      </c>
      <c r="N602" s="22">
        <v>7</v>
      </c>
      <c r="O602" s="23">
        <v>1</v>
      </c>
      <c r="P602" s="24">
        <v>2090</v>
      </c>
      <c r="Q602" s="25">
        <f>IF(M602="","",IF(M602&lt;=0,P602/10,P602/M602))</f>
        <v>20.9</v>
      </c>
      <c r="R602" s="12">
        <v>0</v>
      </c>
      <c r="S602" s="12">
        <v>0</v>
      </c>
      <c r="U602" s="18" t="str">
        <f t="shared" si="51"/>
        <v>一勝</v>
      </c>
      <c r="X602" s="12" t="str">
        <f>IF(OR(C602="櫃間牧場",C602="特捜フジ"),"hit",IF(OR(C602="土井牧場",C602="土井ムギムギ牧場",C602="むぎむぎ",C602="むぎ"),"doi",IF(OR(C602="阪神",C602="タイガースファーム"),"han",IF(OR(C602="健康牧場",C602="ＯＫ牧場"),"oke",VLOOKUP(C602,[1]Owner!$A:$B,2,FALSE)))))</f>
        <v>nis</v>
      </c>
    </row>
    <row r="603" spans="1:24" ht="11.15" customHeight="1" x14ac:dyDescent="0.65">
      <c r="A603" s="19" t="str">
        <f t="shared" si="50"/>
        <v>1920健太05</v>
      </c>
      <c r="B603" s="10" t="s">
        <v>7651</v>
      </c>
      <c r="C603" s="20" t="s">
        <v>7654</v>
      </c>
      <c r="D603" s="11">
        <v>5</v>
      </c>
      <c r="E603" s="20" t="s">
        <v>7683</v>
      </c>
      <c r="F603" s="10" t="s">
        <v>4772</v>
      </c>
      <c r="G603" s="10" t="s">
        <v>4767</v>
      </c>
      <c r="H603" s="20" t="s">
        <v>4784</v>
      </c>
      <c r="I603" s="20" t="s">
        <v>2231</v>
      </c>
      <c r="J603" s="20" t="s">
        <v>4110</v>
      </c>
      <c r="K603" s="20" t="s">
        <v>2378</v>
      </c>
      <c r="L603" s="20" t="s">
        <v>1913</v>
      </c>
      <c r="M603" s="32">
        <v>7</v>
      </c>
      <c r="N603" s="22">
        <v>4</v>
      </c>
      <c r="O603" s="23">
        <v>1</v>
      </c>
      <c r="P603" s="24">
        <v>2088</v>
      </c>
      <c r="Q603" s="25">
        <v>24.838461538461537</v>
      </c>
      <c r="R603" s="12">
        <v>0</v>
      </c>
      <c r="S603" s="12">
        <v>0</v>
      </c>
      <c r="T603" s="12">
        <v>0</v>
      </c>
      <c r="U603" s="18" t="str">
        <f t="shared" si="51"/>
        <v>一勝</v>
      </c>
      <c r="V603" s="12" t="s">
        <v>7460</v>
      </c>
      <c r="W603" s="12" t="s">
        <v>8061</v>
      </c>
      <c r="X603" s="12" t="str">
        <f>IF(OR(C603="櫃間牧場",C603="特捜フジ"),"hit",IF(OR(C603="土井牧場",C603="土井ムギムギ牧場",C603="むぎむぎ",C603="むぎ"),"doi",IF(OR(C603="阪神",C603="タイガースファーム"),"han",IF(OR(C603="健康牧場",C603="ＯＫ牧場"),"oke",VLOOKUP(C603,[1]Owner!$A:$B,2,FALSE)))))</f>
        <v>tke</v>
      </c>
    </row>
    <row r="604" spans="1:24" ht="11.15" customHeight="1" x14ac:dyDescent="0.65">
      <c r="A604" s="19" t="str">
        <f t="shared" si="50"/>
        <v>1516西原03</v>
      </c>
      <c r="B604" s="10" t="s">
        <v>5510</v>
      </c>
      <c r="C604" s="20" t="s">
        <v>4049</v>
      </c>
      <c r="D604" s="11">
        <v>3</v>
      </c>
      <c r="E604" s="20" t="s">
        <v>5547</v>
      </c>
      <c r="F604" s="10" t="s">
        <v>3905</v>
      </c>
      <c r="G604" s="10" t="s">
        <v>3911</v>
      </c>
      <c r="H604" s="20" t="s">
        <v>5683</v>
      </c>
      <c r="I604" s="20" t="s">
        <v>2231</v>
      </c>
      <c r="J604" s="20" t="s">
        <v>5733</v>
      </c>
      <c r="K604" s="20" t="s">
        <v>4344</v>
      </c>
      <c r="L604" s="20" t="s">
        <v>3959</v>
      </c>
      <c r="M604" s="21">
        <v>160</v>
      </c>
      <c r="N604" s="22">
        <v>7</v>
      </c>
      <c r="O604" s="23">
        <v>2</v>
      </c>
      <c r="P604" s="24">
        <v>2080</v>
      </c>
      <c r="Q604" s="25">
        <f t="shared" ref="Q604:Q612" si="53">IF(M604="","",IF(M604&lt;=0,P604/10,P604/M604))</f>
        <v>13</v>
      </c>
      <c r="R604" s="12">
        <v>0</v>
      </c>
      <c r="S604" s="12">
        <v>0</v>
      </c>
      <c r="U604" s="18" t="str">
        <f t="shared" si="51"/>
        <v>二勝</v>
      </c>
      <c r="X604" s="12" t="str">
        <f>IF(OR(C604="櫃間牧場",C604="特捜フジ"),"hit",IF(OR(C604="土井牧場",C604="土井ムギムギ牧場",C604="むぎむぎ",C604="むぎ"),"doi",IF(OR(C604="阪神",C604="タイガースファーム"),"han",IF(OR(C604="健康牧場",C604="ＯＫ牧場"),"oke",VLOOKUP(C604,[1]Owner!$A:$B,2,FALSE)))))</f>
        <v>nis</v>
      </c>
    </row>
    <row r="605" spans="1:24" ht="11.15" customHeight="1" x14ac:dyDescent="0.65">
      <c r="A605" s="19" t="str">
        <f t="shared" si="50"/>
        <v>1011福石01</v>
      </c>
      <c r="B605" s="10" t="s">
        <v>3649</v>
      </c>
      <c r="C605" s="20" t="s">
        <v>913</v>
      </c>
      <c r="D605" s="11">
        <v>1</v>
      </c>
      <c r="E605" s="20" t="s">
        <v>3778</v>
      </c>
      <c r="F605" s="10" t="s">
        <v>14</v>
      </c>
      <c r="G605" s="10" t="s">
        <v>520</v>
      </c>
      <c r="H605" s="20" t="s">
        <v>1321</v>
      </c>
      <c r="I605" s="20" t="s">
        <v>2231</v>
      </c>
      <c r="J605" s="20" t="s">
        <v>2237</v>
      </c>
      <c r="K605" s="20" t="s">
        <v>795</v>
      </c>
      <c r="L605" s="20" t="s">
        <v>1913</v>
      </c>
      <c r="M605" s="21">
        <v>70</v>
      </c>
      <c r="N605" s="22">
        <v>9</v>
      </c>
      <c r="O605" s="23">
        <v>2</v>
      </c>
      <c r="P605" s="24">
        <v>2078</v>
      </c>
      <c r="Q605" s="25">
        <f t="shared" si="53"/>
        <v>29.685714285714287</v>
      </c>
      <c r="R605" s="12">
        <v>0</v>
      </c>
      <c r="S605" s="12">
        <v>0</v>
      </c>
      <c r="U605" s="18" t="str">
        <f t="shared" si="51"/>
        <v>二勝</v>
      </c>
      <c r="X605" s="12" t="str">
        <f>IF(OR(C605="櫃間牧場",C605="特捜フジ"),"hit",IF(OR(C605="土井牧場",C605="土井ムギムギ牧場",C605="むぎむぎ",C605="むぎ"),"doi",IF(OR(C605="阪神",C605="タイガースファーム"),"han",IF(OR(C605="健康牧場",C605="ＯＫ牧場"),"oke",VLOOKUP(C605,[1]Owner!$A:$B,2,FALSE)))))</f>
        <v>fuk</v>
      </c>
    </row>
    <row r="606" spans="1:24" ht="11.15" customHeight="1" x14ac:dyDescent="0.65">
      <c r="A606" s="19" t="str">
        <f t="shared" si="50"/>
        <v>1718村山01</v>
      </c>
      <c r="B606" s="10" t="s">
        <v>6476</v>
      </c>
      <c r="C606" s="20" t="s">
        <v>4372</v>
      </c>
      <c r="D606" s="11">
        <v>1</v>
      </c>
      <c r="E606" s="20" t="s">
        <v>6538</v>
      </c>
      <c r="F606" s="10" t="s">
        <v>5142</v>
      </c>
      <c r="G606" s="10" t="s">
        <v>5295</v>
      </c>
      <c r="H606" s="20" t="s">
        <v>6635</v>
      </c>
      <c r="I606" s="20" t="s">
        <v>2231</v>
      </c>
      <c r="J606" s="20" t="s">
        <v>6739</v>
      </c>
      <c r="K606" s="20" t="s">
        <v>791</v>
      </c>
      <c r="L606" s="20" t="s">
        <v>1913</v>
      </c>
      <c r="M606" s="21">
        <v>200</v>
      </c>
      <c r="N606" s="22">
        <v>4</v>
      </c>
      <c r="O606" s="23">
        <v>2</v>
      </c>
      <c r="P606" s="24">
        <v>2076.6</v>
      </c>
      <c r="Q606" s="25">
        <f t="shared" si="53"/>
        <v>10.382999999999999</v>
      </c>
      <c r="R606" s="12">
        <v>0</v>
      </c>
      <c r="S606" s="12">
        <v>0</v>
      </c>
      <c r="U606" s="18" t="str">
        <f t="shared" si="51"/>
        <v>二勝</v>
      </c>
      <c r="V606" s="12" t="s">
        <v>6968</v>
      </c>
      <c r="W606" s="12" t="s">
        <v>6826</v>
      </c>
      <c r="X606" s="12" t="str">
        <f>IF(OR(C606="櫃間牧場",C606="特捜フジ"),"hit",IF(OR(C606="土井牧場",C606="土井ムギムギ牧場",C606="むぎむぎ",C606="むぎ"),"doi",IF(OR(C606="阪神",C606="タイガースファーム"),"han",IF(OR(C606="健康牧場",C606="ＯＫ牧場"),"oke",VLOOKUP(C606,[1]Owner!$A:$B,2,FALSE)))))</f>
        <v>mur</v>
      </c>
    </row>
    <row r="607" spans="1:24" ht="11.15" customHeight="1" x14ac:dyDescent="0.65">
      <c r="A607" s="19" t="str">
        <f t="shared" si="50"/>
        <v>1617心平02</v>
      </c>
      <c r="B607" s="10" t="s">
        <v>5840</v>
      </c>
      <c r="C607" s="20" t="s">
        <v>4760</v>
      </c>
      <c r="D607" s="11">
        <v>2</v>
      </c>
      <c r="E607" s="20" t="s">
        <v>5857</v>
      </c>
      <c r="F607" s="10" t="s">
        <v>5848</v>
      </c>
      <c r="G607" s="10" t="s">
        <v>5996</v>
      </c>
      <c r="H607" s="20" t="s">
        <v>5999</v>
      </c>
      <c r="I607" s="20" t="s">
        <v>2231</v>
      </c>
      <c r="J607" s="20" t="s">
        <v>5381</v>
      </c>
      <c r="K607" s="20" t="s">
        <v>6136</v>
      </c>
      <c r="L607" s="20" t="s">
        <v>1913</v>
      </c>
      <c r="M607" s="21">
        <v>90</v>
      </c>
      <c r="N607" s="22">
        <v>4</v>
      </c>
      <c r="O607" s="23">
        <v>2</v>
      </c>
      <c r="P607" s="24">
        <v>2075</v>
      </c>
      <c r="Q607" s="25">
        <f t="shared" si="53"/>
        <v>23.055555555555557</v>
      </c>
      <c r="R607" s="12">
        <v>0</v>
      </c>
      <c r="S607" s="12">
        <v>0</v>
      </c>
      <c r="U607" s="18" t="str">
        <f t="shared" si="51"/>
        <v>二勝</v>
      </c>
      <c r="X607" s="12" t="str">
        <f>IF(OR(C607="櫃間牧場",C607="特捜フジ"),"hit",IF(OR(C607="土井牧場",C607="土井ムギムギ牧場",C607="むぎむぎ",C607="むぎ"),"doi",IF(OR(C607="阪神",C607="タイガースファーム"),"han",IF(OR(C607="健康牧場",C607="ＯＫ牧場"),"oke",VLOOKUP(C607,[1]Owner!$A:$B,2,FALSE)))))</f>
        <v>hsi</v>
      </c>
    </row>
    <row r="608" spans="1:24" ht="11.15" customHeight="1" x14ac:dyDescent="0.65">
      <c r="A608" s="19" t="str">
        <f t="shared" si="50"/>
        <v>1415健太06</v>
      </c>
      <c r="B608" s="10" t="s">
        <v>5140</v>
      </c>
      <c r="C608" s="28" t="s">
        <v>4758</v>
      </c>
      <c r="D608" s="29">
        <v>6</v>
      </c>
      <c r="E608" s="20" t="s">
        <v>5158</v>
      </c>
      <c r="F608" s="10" t="s">
        <v>5142</v>
      </c>
      <c r="G608" s="10" t="s">
        <v>5295</v>
      </c>
      <c r="H608" s="20" t="s">
        <v>5306</v>
      </c>
      <c r="I608" s="20" t="s">
        <v>2231</v>
      </c>
      <c r="J608" s="20" t="s">
        <v>3278</v>
      </c>
      <c r="K608" s="20" t="s">
        <v>5448</v>
      </c>
      <c r="L608" s="20" t="s">
        <v>5484</v>
      </c>
      <c r="M608" s="21">
        <v>140</v>
      </c>
      <c r="N608" s="22">
        <v>7</v>
      </c>
      <c r="O608" s="23">
        <v>2</v>
      </c>
      <c r="P608" s="24">
        <v>2075</v>
      </c>
      <c r="Q608" s="25">
        <f t="shared" si="53"/>
        <v>14.821428571428571</v>
      </c>
      <c r="R608" s="12">
        <v>0</v>
      </c>
      <c r="S608" s="12">
        <v>0</v>
      </c>
      <c r="U608" s="18" t="str">
        <f t="shared" si="51"/>
        <v>二勝</v>
      </c>
      <c r="X608" s="12" t="str">
        <f>IF(OR(C608="櫃間牧場",C608="特捜フジ"),"hit",IF(OR(C608="土井牧場",C608="土井ムギムギ牧場",C608="むぎむぎ",C608="むぎ"),"doi",IF(OR(C608="阪神",C608="タイガースファーム"),"han",IF(OR(C608="健康牧場",C608="ＯＫ牧場"),"oke",VLOOKUP(C608,[1]Owner!$A:$B,2,FALSE)))))</f>
        <v>tke</v>
      </c>
    </row>
    <row r="609" spans="1:24" ht="11.15" customHeight="1" x14ac:dyDescent="0.65">
      <c r="A609" s="19" t="str">
        <f t="shared" si="50"/>
        <v>9798心平01</v>
      </c>
      <c r="B609" s="10" t="s">
        <v>11</v>
      </c>
      <c r="C609" s="20" t="s">
        <v>186</v>
      </c>
      <c r="D609" s="31">
        <v>1</v>
      </c>
      <c r="E609" s="20" t="s">
        <v>187</v>
      </c>
      <c r="F609" s="10" t="s">
        <v>14</v>
      </c>
      <c r="G609" s="10" t="s">
        <v>15</v>
      </c>
      <c r="H609" s="20" t="s">
        <v>166</v>
      </c>
      <c r="I609" s="20" t="s">
        <v>26</v>
      </c>
      <c r="J609" s="20" t="s">
        <v>188</v>
      </c>
      <c r="N609" s="22">
        <v>8</v>
      </c>
      <c r="O609" s="23">
        <v>1</v>
      </c>
      <c r="P609" s="24">
        <v>2070</v>
      </c>
      <c r="Q609" s="25" t="str">
        <f t="shared" si="53"/>
        <v/>
      </c>
      <c r="R609" s="12">
        <v>0</v>
      </c>
      <c r="S609" s="12">
        <v>0</v>
      </c>
      <c r="U609" s="18" t="str">
        <f t="shared" si="51"/>
        <v>一勝</v>
      </c>
      <c r="X609" s="12" t="str">
        <f>IF(OR(C609="櫃間牧場",C609="特捜フジ"),"hit",IF(OR(C609="土井牧場",C609="土井ムギムギ牧場",C609="むぎむぎ",C609="むぎ"),"doi",IF(OR(C609="阪神",C609="タイガースファーム"),"han",IF(OR(C609="健康牧場",C609="ＯＫ牧場"),"oke",VLOOKUP(C609,[1]Owner!$A:$B,2,FALSE)))))</f>
        <v>hsi</v>
      </c>
    </row>
    <row r="610" spans="1:24" ht="11.15" customHeight="1" x14ac:dyDescent="0.65">
      <c r="A610" s="19" t="str">
        <f t="shared" si="50"/>
        <v>0405土井04</v>
      </c>
      <c r="B610" s="10" t="s">
        <v>1951</v>
      </c>
      <c r="C610" s="20" t="s">
        <v>1601</v>
      </c>
      <c r="D610" s="31">
        <v>4</v>
      </c>
      <c r="E610" s="20" t="s">
        <v>2115</v>
      </c>
      <c r="F610" s="10" t="s">
        <v>14</v>
      </c>
      <c r="G610" s="10" t="s">
        <v>520</v>
      </c>
      <c r="H610" s="20" t="s">
        <v>995</v>
      </c>
      <c r="I610" s="20" t="s">
        <v>1258</v>
      </c>
      <c r="J610" s="20" t="s">
        <v>1643</v>
      </c>
      <c r="K610" s="20" t="s">
        <v>1644</v>
      </c>
      <c r="L610" s="20" t="s">
        <v>2116</v>
      </c>
      <c r="M610" s="21">
        <v>20</v>
      </c>
      <c r="N610" s="22">
        <v>8</v>
      </c>
      <c r="O610" s="23">
        <v>2</v>
      </c>
      <c r="P610" s="24">
        <v>2050</v>
      </c>
      <c r="Q610" s="25">
        <f t="shared" si="53"/>
        <v>102.5</v>
      </c>
      <c r="R610" s="12">
        <v>0</v>
      </c>
      <c r="S610" s="12">
        <v>0</v>
      </c>
      <c r="U610" s="18" t="str">
        <f t="shared" si="51"/>
        <v>二勝</v>
      </c>
      <c r="X610" s="12" t="str">
        <f>IF(OR(C610="櫃間牧場",C610="特捜フジ"),"hit",IF(OR(C610="土井牧場",C610="土井ムギムギ牧場",C610="むぎむぎ",C610="むぎ"),"doi",IF(OR(C610="阪神",C610="タイガースファーム"),"han",IF(OR(C610="健康牧場",C610="ＯＫ牧場"),"oke",VLOOKUP(C610,[1]Owner!$A:$B,2,FALSE)))))</f>
        <v>doi</v>
      </c>
    </row>
    <row r="611" spans="1:24" ht="11.15" customHeight="1" x14ac:dyDescent="0.65">
      <c r="A611" s="19" t="str">
        <f t="shared" si="50"/>
        <v>1718むぎ10</v>
      </c>
      <c r="B611" s="10" t="s">
        <v>6476</v>
      </c>
      <c r="C611" s="20" t="s">
        <v>4396</v>
      </c>
      <c r="D611" s="11">
        <v>10</v>
      </c>
      <c r="E611" s="20" t="s">
        <v>6590</v>
      </c>
      <c r="F611" s="10" t="s">
        <v>5142</v>
      </c>
      <c r="G611" s="10" t="s">
        <v>5295</v>
      </c>
      <c r="H611" s="20" t="s">
        <v>6686</v>
      </c>
      <c r="I611" s="20" t="s">
        <v>1755</v>
      </c>
      <c r="J611" s="20" t="s">
        <v>1610</v>
      </c>
      <c r="K611" s="20" t="s">
        <v>1836</v>
      </c>
      <c r="L611" s="20" t="s">
        <v>2439</v>
      </c>
      <c r="M611" s="21">
        <v>20</v>
      </c>
      <c r="N611" s="22">
        <v>11</v>
      </c>
      <c r="O611" s="23">
        <v>2</v>
      </c>
      <c r="P611" s="24">
        <v>2047</v>
      </c>
      <c r="Q611" s="25">
        <f t="shared" si="53"/>
        <v>102.35</v>
      </c>
      <c r="R611" s="12">
        <v>0</v>
      </c>
      <c r="S611" s="12">
        <v>0</v>
      </c>
      <c r="U611" s="18" t="str">
        <f t="shared" si="51"/>
        <v>二勝</v>
      </c>
      <c r="V611" s="12" t="s">
        <v>7008</v>
      </c>
      <c r="W611" s="12" t="s">
        <v>6875</v>
      </c>
      <c r="X611" s="12" t="str">
        <f>IF(OR(C611="櫃間牧場",C611="特捜フジ"),"hit",IF(OR(C611="土井牧場",C611="土井ムギムギ牧場",C611="むぎむぎ",C611="むぎ"),"doi",IF(OR(C611="阪神",C611="タイガースファーム"),"han",IF(OR(C611="健康牧場",C611="ＯＫ牧場"),"oke",VLOOKUP(C611,[1]Owner!$A:$B,2,FALSE)))))</f>
        <v>doi</v>
      </c>
    </row>
    <row r="612" spans="1:24" ht="11.15" customHeight="1" x14ac:dyDescent="0.65">
      <c r="A612" s="19" t="str">
        <f t="shared" si="50"/>
        <v>1213福石01</v>
      </c>
      <c r="B612" s="10" t="s">
        <v>4405</v>
      </c>
      <c r="C612" s="20" t="s">
        <v>4741</v>
      </c>
      <c r="D612" s="11">
        <v>1</v>
      </c>
      <c r="E612" s="20" t="s">
        <v>4712</v>
      </c>
      <c r="F612" s="10" t="s">
        <v>4407</v>
      </c>
      <c r="G612" s="10" t="s">
        <v>4408</v>
      </c>
      <c r="H612" s="20" t="s">
        <v>4463</v>
      </c>
      <c r="I612" s="20" t="s">
        <v>3280</v>
      </c>
      <c r="J612" s="20" t="s">
        <v>3884</v>
      </c>
      <c r="K612" s="20" t="s">
        <v>4640</v>
      </c>
      <c r="L612" s="20" t="s">
        <v>1913</v>
      </c>
      <c r="M612" s="21">
        <v>200</v>
      </c>
      <c r="N612" s="22">
        <v>8</v>
      </c>
      <c r="O612" s="23">
        <v>1</v>
      </c>
      <c r="P612" s="24">
        <v>2044</v>
      </c>
      <c r="Q612" s="25">
        <f t="shared" si="53"/>
        <v>10.220000000000001</v>
      </c>
      <c r="R612" s="12">
        <v>0</v>
      </c>
      <c r="S612" s="12">
        <v>0</v>
      </c>
      <c r="U612" s="18" t="str">
        <f t="shared" si="51"/>
        <v>一勝</v>
      </c>
      <c r="X612" s="12" t="str">
        <f>IF(OR(C612="櫃間牧場",C612="特捜フジ"),"hit",IF(OR(C612="土井牧場",C612="土井ムギムギ牧場",C612="むぎむぎ",C612="むぎ"),"doi",IF(OR(C612="阪神",C612="タイガースファーム"),"han",IF(OR(C612="健康牧場",C612="ＯＫ牧場"),"oke",VLOOKUP(C612,[1]Owner!$A:$B,2,FALSE)))))</f>
        <v>fuk</v>
      </c>
    </row>
    <row r="613" spans="1:24" ht="11.15" customHeight="1" x14ac:dyDescent="0.65">
      <c r="A613" s="19" t="str">
        <f t="shared" si="50"/>
        <v>2021阪神05</v>
      </c>
      <c r="B613" s="10" t="s">
        <v>8314</v>
      </c>
      <c r="C613" s="20" t="s">
        <v>4398</v>
      </c>
      <c r="D613" s="11">
        <v>5</v>
      </c>
      <c r="E613" s="20" t="s">
        <v>8262</v>
      </c>
      <c r="F613" s="10" t="s">
        <v>4478</v>
      </c>
      <c r="G613" s="10" t="s">
        <v>15</v>
      </c>
      <c r="H613" s="20" t="s">
        <v>8325</v>
      </c>
      <c r="I613" s="20" t="s">
        <v>4547</v>
      </c>
      <c r="J613" s="20" t="s">
        <v>8412</v>
      </c>
      <c r="K613" s="20" t="s">
        <v>4202</v>
      </c>
      <c r="L613" s="20" t="s">
        <v>4202</v>
      </c>
      <c r="M613" s="32">
        <v>5</v>
      </c>
      <c r="N613" s="22">
        <v>9</v>
      </c>
      <c r="O613" s="23">
        <v>2</v>
      </c>
      <c r="P613" s="24">
        <v>2037.8</v>
      </c>
      <c r="Q613" s="25">
        <v>15.310461538461539</v>
      </c>
      <c r="R613" s="12">
        <v>0</v>
      </c>
      <c r="S613" s="12">
        <v>0</v>
      </c>
      <c r="T613" s="12">
        <v>0</v>
      </c>
      <c r="U613" s="18" t="str">
        <f t="shared" si="51"/>
        <v>二勝</v>
      </c>
      <c r="V613" s="12" t="s">
        <v>8658</v>
      </c>
      <c r="W613" s="12" t="s">
        <v>8547</v>
      </c>
      <c r="X613" s="12" t="str">
        <f>IF(OR(C613="櫃間牧場",C613="特捜フジ"),"hit",IF(OR(C613="土井牧場",C613="土井ムギムギ牧場",C613="むぎむぎ",C613="むぎ"),"doi",IF(OR(C613="阪神",C613="タイガースファーム"),"han",IF(OR(C613="健康牧場",C613="ＯＫ牧場"),"oke",VLOOKUP(C613,[1]Owner!$A:$B,2,FALSE)))))</f>
        <v>han</v>
      </c>
    </row>
    <row r="614" spans="1:24" ht="11.15" customHeight="1" x14ac:dyDescent="0.65">
      <c r="A614" s="19" t="str">
        <f t="shared" si="50"/>
        <v>0708羽田05</v>
      </c>
      <c r="B614" s="10" t="s">
        <v>2844</v>
      </c>
      <c r="C614" s="20" t="s">
        <v>2482</v>
      </c>
      <c r="D614" s="11">
        <v>5</v>
      </c>
      <c r="E614" s="20" t="s">
        <v>3045</v>
      </c>
      <c r="F614" s="10" t="s">
        <v>14</v>
      </c>
      <c r="G614" s="10" t="s">
        <v>520</v>
      </c>
      <c r="H614" s="20" t="s">
        <v>1525</v>
      </c>
      <c r="I614" s="20" t="s">
        <v>2720</v>
      </c>
      <c r="J614" s="20" t="s">
        <v>3046</v>
      </c>
      <c r="K614" s="20" t="s">
        <v>3047</v>
      </c>
      <c r="L614" s="20" t="s">
        <v>3048</v>
      </c>
      <c r="M614" s="21">
        <v>30</v>
      </c>
      <c r="N614" s="22">
        <v>2</v>
      </c>
      <c r="O614" s="23">
        <v>2</v>
      </c>
      <c r="P614" s="24">
        <v>2030</v>
      </c>
      <c r="Q614" s="25">
        <f t="shared" ref="Q614:Q622" si="54">IF(M614="","",IF(M614&lt;=0,P614/10,P614/M614))</f>
        <v>67.666666666666671</v>
      </c>
      <c r="R614" s="12">
        <v>0</v>
      </c>
      <c r="S614" s="12">
        <v>0</v>
      </c>
      <c r="U614" s="18" t="str">
        <f t="shared" si="51"/>
        <v>二勝</v>
      </c>
      <c r="X614" s="12" t="str">
        <f>IF(OR(C614="櫃間牧場",C614="特捜フジ"),"hit",IF(OR(C614="土井牧場",C614="土井ムギムギ牧場",C614="むぎむぎ",C614="むぎ"),"doi",IF(OR(C614="阪神",C614="タイガースファーム"),"han",IF(OR(C614="健康牧場",C614="ＯＫ牧場"),"oke",VLOOKUP(C614,[1]Owner!$A:$B,2,FALSE)))))</f>
        <v>had</v>
      </c>
    </row>
    <row r="615" spans="1:24" ht="11.15" customHeight="1" x14ac:dyDescent="0.65">
      <c r="A615" s="19" t="str">
        <f t="shared" si="50"/>
        <v>1516阪神02</v>
      </c>
      <c r="B615" s="10" t="s">
        <v>5510</v>
      </c>
      <c r="C615" s="20" t="s">
        <v>4137</v>
      </c>
      <c r="D615" s="11">
        <v>2</v>
      </c>
      <c r="E615" s="20" t="s">
        <v>5566</v>
      </c>
      <c r="F615" s="10" t="s">
        <v>3905</v>
      </c>
      <c r="G615" s="10" t="s">
        <v>3906</v>
      </c>
      <c r="H615" s="20" t="s">
        <v>5669</v>
      </c>
      <c r="I615" s="20" t="s">
        <v>4988</v>
      </c>
      <c r="J615" s="20" t="s">
        <v>3556</v>
      </c>
      <c r="K615" s="20" t="s">
        <v>5794</v>
      </c>
      <c r="L615" s="20" t="s">
        <v>5825</v>
      </c>
      <c r="M615" s="21">
        <v>50</v>
      </c>
      <c r="N615" s="22">
        <v>5</v>
      </c>
      <c r="O615" s="23">
        <v>2</v>
      </c>
      <c r="P615" s="24">
        <v>2023.6</v>
      </c>
      <c r="Q615" s="25">
        <f t="shared" si="54"/>
        <v>40.472000000000001</v>
      </c>
      <c r="R615" s="12">
        <v>0</v>
      </c>
      <c r="S615" s="12">
        <v>0</v>
      </c>
      <c r="U615" s="18" t="str">
        <f t="shared" si="51"/>
        <v>二勝</v>
      </c>
      <c r="X615" s="12" t="str">
        <f>IF(OR(C615="櫃間牧場",C615="特捜フジ"),"hit",IF(OR(C615="土井牧場",C615="土井ムギムギ牧場",C615="むぎむぎ",C615="むぎ"),"doi",IF(OR(C615="阪神",C615="タイガースファーム"),"han",IF(OR(C615="健康牧場",C615="ＯＫ牧場"),"oke",VLOOKUP(C615,[1]Owner!$A:$B,2,FALSE)))))</f>
        <v>han</v>
      </c>
    </row>
    <row r="616" spans="1:24" ht="11.15" customHeight="1" x14ac:dyDescent="0.65">
      <c r="A616" s="19" t="str">
        <f t="shared" si="50"/>
        <v>0001福石08</v>
      </c>
      <c r="B616" s="10" t="s">
        <v>963</v>
      </c>
      <c r="C616" s="20" t="s">
        <v>913</v>
      </c>
      <c r="D616" s="31">
        <v>8</v>
      </c>
      <c r="E616" s="20" t="s">
        <v>1154</v>
      </c>
      <c r="F616" s="10" t="s">
        <v>14</v>
      </c>
      <c r="G616" s="10" t="s">
        <v>33</v>
      </c>
      <c r="H616" s="20" t="s">
        <v>986</v>
      </c>
      <c r="I616" s="20" t="s">
        <v>1155</v>
      </c>
      <c r="J616" s="20" t="s">
        <v>1156</v>
      </c>
      <c r="N616" s="22">
        <v>5</v>
      </c>
      <c r="O616" s="23">
        <v>1</v>
      </c>
      <c r="P616" s="24">
        <v>2020</v>
      </c>
      <c r="Q616" s="25" t="str">
        <f t="shared" si="54"/>
        <v/>
      </c>
      <c r="R616" s="12">
        <v>0</v>
      </c>
      <c r="S616" s="12">
        <v>0</v>
      </c>
      <c r="U616" s="18" t="str">
        <f t="shared" si="51"/>
        <v>一勝</v>
      </c>
      <c r="X616" s="12" t="str">
        <f>IF(OR(C616="櫃間牧場",C616="特捜フジ"),"hit",IF(OR(C616="土井牧場",C616="土井ムギムギ牧場",C616="むぎむぎ",C616="むぎ"),"doi",IF(OR(C616="阪神",C616="タイガースファーム"),"han",IF(OR(C616="健康牧場",C616="ＯＫ牧場"),"oke",VLOOKUP(C616,[1]Owner!$A:$B,2,FALSE)))))</f>
        <v>fuk</v>
      </c>
    </row>
    <row r="617" spans="1:24" ht="11.15" customHeight="1" x14ac:dyDescent="0.65">
      <c r="A617" s="19" t="str">
        <f t="shared" si="50"/>
        <v>0910阪神07</v>
      </c>
      <c r="B617" s="10" t="s">
        <v>3418</v>
      </c>
      <c r="C617" s="20" t="s">
        <v>3460</v>
      </c>
      <c r="D617" s="11">
        <v>7</v>
      </c>
      <c r="E617" s="20" t="s">
        <v>3471</v>
      </c>
      <c r="F617" s="10" t="s">
        <v>14</v>
      </c>
      <c r="G617" s="10" t="s">
        <v>520</v>
      </c>
      <c r="H617" s="20" t="s">
        <v>3445</v>
      </c>
      <c r="I617" s="20" t="s">
        <v>3472</v>
      </c>
      <c r="J617" s="20" t="s">
        <v>3473</v>
      </c>
      <c r="K617" s="20" t="s">
        <v>3040</v>
      </c>
      <c r="L617" s="20" t="s">
        <v>3474</v>
      </c>
      <c r="M617" s="21">
        <v>20</v>
      </c>
      <c r="N617" s="22">
        <v>7</v>
      </c>
      <c r="O617" s="23">
        <v>1</v>
      </c>
      <c r="P617" s="24">
        <v>2020</v>
      </c>
      <c r="Q617" s="25">
        <f t="shared" si="54"/>
        <v>101</v>
      </c>
      <c r="R617" s="12">
        <v>0</v>
      </c>
      <c r="S617" s="12">
        <v>0</v>
      </c>
      <c r="U617" s="18" t="str">
        <f t="shared" si="51"/>
        <v>一勝</v>
      </c>
      <c r="X617" s="12" t="str">
        <f>IF(OR(C617="櫃間牧場",C617="特捜フジ"),"hit",IF(OR(C617="土井牧場",C617="土井ムギムギ牧場",C617="むぎむぎ",C617="むぎ"),"doi",IF(OR(C617="阪神",C617="タイガースファーム"),"han",IF(OR(C617="健康牧場",C617="ＯＫ牧場"),"oke",VLOOKUP(C617,[1]Owner!$A:$B,2,FALSE)))))</f>
        <v>han</v>
      </c>
    </row>
    <row r="618" spans="1:24" ht="11.15" customHeight="1" x14ac:dyDescent="0.65">
      <c r="A618" s="19" t="str">
        <f t="shared" si="50"/>
        <v>0506大熊10</v>
      </c>
      <c r="B618" s="10" t="s">
        <v>2274</v>
      </c>
      <c r="C618" s="20" t="s">
        <v>1481</v>
      </c>
      <c r="D618" s="11">
        <v>10</v>
      </c>
      <c r="E618" s="20" t="s">
        <v>2311</v>
      </c>
      <c r="F618" s="10" t="s">
        <v>14</v>
      </c>
      <c r="G618" s="10" t="s">
        <v>510</v>
      </c>
      <c r="H618" s="20" t="s">
        <v>1988</v>
      </c>
      <c r="I618" s="20" t="s">
        <v>2312</v>
      </c>
      <c r="J618" s="20" t="s">
        <v>1439</v>
      </c>
      <c r="K618" s="20" t="s">
        <v>795</v>
      </c>
      <c r="L618" s="20" t="s">
        <v>1913</v>
      </c>
      <c r="M618" s="21">
        <v>40</v>
      </c>
      <c r="N618" s="22">
        <v>9</v>
      </c>
      <c r="O618" s="23">
        <v>2</v>
      </c>
      <c r="P618" s="24">
        <v>2015</v>
      </c>
      <c r="Q618" s="25">
        <f t="shared" si="54"/>
        <v>50.375</v>
      </c>
      <c r="R618" s="12">
        <v>0</v>
      </c>
      <c r="S618" s="12">
        <v>0</v>
      </c>
      <c r="U618" s="18" t="str">
        <f t="shared" si="51"/>
        <v>二勝</v>
      </c>
      <c r="X618" s="12" t="str">
        <f>IF(OR(C618="櫃間牧場",C618="特捜フジ"),"hit",IF(OR(C618="土井牧場",C618="土井ムギムギ牧場",C618="むぎむぎ",C618="むぎ"),"doi",IF(OR(C618="阪神",C618="タイガースファーム"),"han",IF(OR(C618="健康牧場",C618="ＯＫ牧場"),"oke",VLOOKUP(C618,[1]Owner!$A:$B,2,FALSE)))))</f>
        <v>oku</v>
      </c>
    </row>
    <row r="619" spans="1:24" ht="11.15" customHeight="1" x14ac:dyDescent="0.65">
      <c r="A619" s="19" t="str">
        <f t="shared" si="50"/>
        <v>1819柏倉01</v>
      </c>
      <c r="B619" s="10" t="s">
        <v>7067</v>
      </c>
      <c r="C619" s="20" t="s">
        <v>7138</v>
      </c>
      <c r="D619" s="11">
        <v>1</v>
      </c>
      <c r="E619" s="20" t="s">
        <v>7139</v>
      </c>
      <c r="F619" s="10" t="s">
        <v>4407</v>
      </c>
      <c r="G619" s="10" t="s">
        <v>5335</v>
      </c>
      <c r="H619" s="20" t="s">
        <v>7231</v>
      </c>
      <c r="I619" s="20" t="s">
        <v>2231</v>
      </c>
      <c r="J619" s="20" t="s">
        <v>7315</v>
      </c>
      <c r="K619" s="20" t="s">
        <v>7281</v>
      </c>
      <c r="L619" s="20" t="s">
        <v>1913</v>
      </c>
      <c r="M619" s="21">
        <v>200</v>
      </c>
      <c r="N619" s="22">
        <v>3</v>
      </c>
      <c r="O619" s="23">
        <v>1</v>
      </c>
      <c r="P619" s="24">
        <v>2014.1</v>
      </c>
      <c r="Q619" s="25">
        <f t="shared" si="54"/>
        <v>10.070499999999999</v>
      </c>
      <c r="R619" s="12">
        <v>0</v>
      </c>
      <c r="S619" s="12">
        <v>0</v>
      </c>
      <c r="T619" s="12">
        <v>0</v>
      </c>
      <c r="U619" s="18" t="str">
        <f t="shared" si="51"/>
        <v>一勝</v>
      </c>
      <c r="V619" s="12" t="s">
        <v>7407</v>
      </c>
      <c r="W619" s="12" t="s">
        <v>7529</v>
      </c>
      <c r="X619" s="12" t="str">
        <f>IF(OR(C619="櫃間牧場",C619="特捜フジ"),"hit",IF(OR(C619="土井牧場",C619="土井ムギムギ牧場",C619="むぎむぎ",C619="むぎ"),"doi",IF(OR(C619="阪神",C619="タイガースファーム"),"han",IF(OR(C619="健康牧場",C619="ＯＫ牧場"),"oke",VLOOKUP(C619,[1]Owner!$A:$B,2,FALSE)))))</f>
        <v>kas</v>
      </c>
    </row>
    <row r="620" spans="1:24" ht="11.15" customHeight="1" x14ac:dyDescent="0.65">
      <c r="A620" s="19" t="str">
        <f t="shared" si="50"/>
        <v>1415播磨05</v>
      </c>
      <c r="B620" s="10" t="s">
        <v>5140</v>
      </c>
      <c r="C620" s="28" t="s">
        <v>4761</v>
      </c>
      <c r="D620" s="29">
        <v>5</v>
      </c>
      <c r="E620" s="20" t="s">
        <v>5187</v>
      </c>
      <c r="F620" s="10" t="s">
        <v>5142</v>
      </c>
      <c r="G620" s="10" t="s">
        <v>5295</v>
      </c>
      <c r="H620" s="20" t="s">
        <v>5313</v>
      </c>
      <c r="I620" s="20" t="s">
        <v>2231</v>
      </c>
      <c r="J620" s="20" t="s">
        <v>5393</v>
      </c>
      <c r="K620" s="20" t="s">
        <v>5459</v>
      </c>
      <c r="L620" s="20" t="s">
        <v>4202</v>
      </c>
      <c r="M620" s="21">
        <v>20</v>
      </c>
      <c r="N620" s="22">
        <v>6</v>
      </c>
      <c r="O620" s="23">
        <v>1</v>
      </c>
      <c r="P620" s="24">
        <v>2010.3</v>
      </c>
      <c r="Q620" s="25">
        <f t="shared" si="54"/>
        <v>100.515</v>
      </c>
      <c r="R620" s="12">
        <v>0</v>
      </c>
      <c r="S620" s="12">
        <v>0</v>
      </c>
      <c r="U620" s="18" t="str">
        <f t="shared" si="51"/>
        <v>一勝</v>
      </c>
      <c r="X620" s="12" t="str">
        <f>IF(OR(C620="櫃間牧場",C620="特捜フジ"),"hit",IF(OR(C620="土井牧場",C620="土井ムギムギ牧場",C620="むぎむぎ",C620="むぎ"),"doi",IF(OR(C620="阪神",C620="タイガースファーム"),"han",IF(OR(C620="健康牧場",C620="ＯＫ牧場"),"oke",VLOOKUP(C620,[1]Owner!$A:$B,2,FALSE)))))</f>
        <v>har</v>
      </c>
    </row>
    <row r="621" spans="1:24" ht="11.15" customHeight="1" x14ac:dyDescent="0.65">
      <c r="A621" s="19" t="str">
        <f t="shared" si="50"/>
        <v>1516健太02</v>
      </c>
      <c r="B621" s="10" t="s">
        <v>5510</v>
      </c>
      <c r="C621" s="20" t="s">
        <v>5511</v>
      </c>
      <c r="D621" s="11">
        <v>2</v>
      </c>
      <c r="E621" s="20" t="s">
        <v>5516</v>
      </c>
      <c r="F621" s="10" t="s">
        <v>3905</v>
      </c>
      <c r="G621" s="10" t="s">
        <v>3911</v>
      </c>
      <c r="H621" s="20" t="s">
        <v>5664</v>
      </c>
      <c r="I621" s="20" t="s">
        <v>2231</v>
      </c>
      <c r="J621" s="20" t="s">
        <v>5714</v>
      </c>
      <c r="K621" s="20" t="s">
        <v>5446</v>
      </c>
      <c r="L621" s="20" t="s">
        <v>1913</v>
      </c>
      <c r="M621" s="21">
        <v>90</v>
      </c>
      <c r="N621" s="22">
        <v>5</v>
      </c>
      <c r="O621" s="23">
        <v>2</v>
      </c>
      <c r="P621" s="24">
        <v>2008.9</v>
      </c>
      <c r="Q621" s="25">
        <f t="shared" si="54"/>
        <v>22.321111111111112</v>
      </c>
      <c r="R621" s="12">
        <v>0</v>
      </c>
      <c r="S621" s="12">
        <v>0</v>
      </c>
      <c r="U621" s="18" t="str">
        <f t="shared" si="51"/>
        <v>二勝</v>
      </c>
      <c r="X621" s="12" t="str">
        <f>IF(OR(C621="櫃間牧場",C621="特捜フジ"),"hit",IF(OR(C621="土井牧場",C621="土井ムギムギ牧場",C621="むぎむぎ",C621="むぎ"),"doi",IF(OR(C621="阪神",C621="タイガースファーム"),"han",IF(OR(C621="健康牧場",C621="ＯＫ牧場"),"oke",VLOOKUP(C621,[1]Owner!$A:$B,2,FALSE)))))</f>
        <v>tke</v>
      </c>
    </row>
    <row r="622" spans="1:24" ht="11.15" customHeight="1" x14ac:dyDescent="0.65">
      <c r="A622" s="19" t="str">
        <f t="shared" si="50"/>
        <v>1718心平01</v>
      </c>
      <c r="B622" s="10" t="s">
        <v>6476</v>
      </c>
      <c r="C622" s="20" t="s">
        <v>4377</v>
      </c>
      <c r="D622" s="11">
        <v>1</v>
      </c>
      <c r="E622" s="20" t="s">
        <v>6601</v>
      </c>
      <c r="F622" s="10" t="s">
        <v>5142</v>
      </c>
      <c r="G622" s="10" t="s">
        <v>5293</v>
      </c>
      <c r="H622" s="20" t="s">
        <v>6633</v>
      </c>
      <c r="I622" s="20" t="s">
        <v>5128</v>
      </c>
      <c r="J622" s="20" t="s">
        <v>6764</v>
      </c>
      <c r="K622" s="20" t="s">
        <v>5446</v>
      </c>
      <c r="L622" s="20" t="s">
        <v>6694</v>
      </c>
      <c r="M622" s="21">
        <v>110</v>
      </c>
      <c r="N622" s="22">
        <v>5</v>
      </c>
      <c r="O622" s="23">
        <v>1</v>
      </c>
      <c r="P622" s="24">
        <v>2007.4</v>
      </c>
      <c r="Q622" s="25">
        <f t="shared" si="54"/>
        <v>18.24909090909091</v>
      </c>
      <c r="R622" s="12">
        <v>0</v>
      </c>
      <c r="S622" s="12">
        <v>0</v>
      </c>
      <c r="U622" s="18" t="str">
        <f t="shared" si="51"/>
        <v>一勝</v>
      </c>
      <c r="V622" s="12" t="s">
        <v>7019</v>
      </c>
      <c r="W622" s="12" t="s">
        <v>6886</v>
      </c>
      <c r="X622" s="12" t="str">
        <f>IF(OR(C622="櫃間牧場",C622="特捜フジ"),"hit",IF(OR(C622="土井牧場",C622="土井ムギムギ牧場",C622="むぎむぎ",C622="むぎ"),"doi",IF(OR(C622="阪神",C622="タイガースファーム"),"han",IF(OR(C622="健康牧場",C622="ＯＫ牧場"),"oke",VLOOKUP(C622,[1]Owner!$A:$B,2,FALSE)))))</f>
        <v>hsi</v>
      </c>
    </row>
    <row r="623" spans="1:24" ht="11.15" customHeight="1" x14ac:dyDescent="0.65">
      <c r="A623" s="19" t="str">
        <f t="shared" si="50"/>
        <v>2122福石05</v>
      </c>
      <c r="B623" s="10" t="s">
        <v>8826</v>
      </c>
      <c r="C623" s="20" t="s">
        <v>8313</v>
      </c>
      <c r="D623" s="11">
        <v>5</v>
      </c>
      <c r="E623" s="20" t="s">
        <v>8800</v>
      </c>
      <c r="F623" s="10" t="s">
        <v>29</v>
      </c>
      <c r="G623" s="10" t="s">
        <v>4421</v>
      </c>
      <c r="H623" s="20" t="s">
        <v>8838</v>
      </c>
      <c r="I623" s="20" t="s">
        <v>6718</v>
      </c>
      <c r="J623" s="20" t="s">
        <v>6719</v>
      </c>
      <c r="K623" s="20" t="s">
        <v>791</v>
      </c>
      <c r="L623" s="20" t="s">
        <v>1913</v>
      </c>
      <c r="M623" s="32">
        <v>7</v>
      </c>
      <c r="N623" s="22">
        <v>5</v>
      </c>
      <c r="O623" s="23">
        <v>1</v>
      </c>
      <c r="P623" s="24">
        <v>2007.2</v>
      </c>
      <c r="Q623" s="25">
        <v>26.234285714285715</v>
      </c>
      <c r="U623" s="18" t="str">
        <f t="shared" si="51"/>
        <v>一勝</v>
      </c>
      <c r="V623" s="12" t="s">
        <v>9036</v>
      </c>
      <c r="W623" s="12" t="s">
        <v>9161</v>
      </c>
      <c r="X623" s="12" t="str">
        <f>IF(OR(C623="櫃間牧場",C623="特捜フジ"),"hit",IF(OR(C623="土井牧場",C623="土井ムギムギ牧場",C623="むぎむぎ",C623="むぎ"),"doi",IF(OR(C623="阪神",C623="タイガースファーム"),"han",IF(OR(C623="健康牧場",C623="ＯＫ牧場"),"oke",VLOOKUP(C623,[1]Owner!$A:$B,2,FALSE)))))</f>
        <v>fuk</v>
      </c>
    </row>
    <row r="624" spans="1:24" ht="11.15" customHeight="1" x14ac:dyDescent="0.65">
      <c r="A624" s="19" t="str">
        <f t="shared" si="50"/>
        <v>2122ＯＫ06</v>
      </c>
      <c r="B624" s="10" t="s">
        <v>8826</v>
      </c>
      <c r="C624" s="20" t="s">
        <v>8308</v>
      </c>
      <c r="D624" s="11">
        <v>6</v>
      </c>
      <c r="E624" s="20" t="s">
        <v>8700</v>
      </c>
      <c r="F624" s="10" t="s">
        <v>4478</v>
      </c>
      <c r="G624" s="10" t="s">
        <v>4421</v>
      </c>
      <c r="H624" s="20" t="s">
        <v>8853</v>
      </c>
      <c r="I624" s="20" t="s">
        <v>8317</v>
      </c>
      <c r="J624" s="20" t="s">
        <v>8854</v>
      </c>
      <c r="K624" s="20" t="s">
        <v>8323</v>
      </c>
      <c r="L624" s="20" t="s">
        <v>1913</v>
      </c>
      <c r="M624" s="32">
        <v>6</v>
      </c>
      <c r="N624" s="22">
        <v>6</v>
      </c>
      <c r="O624" s="23">
        <v>2</v>
      </c>
      <c r="P624" s="24">
        <v>2003</v>
      </c>
      <c r="Q624" s="25">
        <v>24.741025641025644</v>
      </c>
      <c r="U624" s="18" t="str">
        <f t="shared" si="51"/>
        <v>二勝</v>
      </c>
      <c r="V624" s="12" t="s">
        <v>8956</v>
      </c>
      <c r="W624" s="12" t="s">
        <v>9067</v>
      </c>
      <c r="X624" s="12" t="str">
        <f>IF(OR(C624="櫃間牧場",C624="特捜フジ"),"hit",IF(OR(C624="土井牧場",C624="土井ムギムギ牧場",C624="むぎむぎ",C624="むぎ"),"doi",IF(OR(C624="阪神",C624="タイガースファーム"),"han",IF(OR(C624="健康牧場",C624="ＯＫ牧場"),"oke",VLOOKUP(C624,[1]Owner!$A:$B,2,FALSE)))))</f>
        <v>oke</v>
      </c>
    </row>
    <row r="625" spans="1:24" ht="11.15" customHeight="1" x14ac:dyDescent="0.65">
      <c r="A625" s="19" t="str">
        <f t="shared" si="50"/>
        <v>0910羽田04</v>
      </c>
      <c r="B625" s="10" t="s">
        <v>3418</v>
      </c>
      <c r="C625" s="20" t="s">
        <v>2580</v>
      </c>
      <c r="D625" s="11">
        <v>4</v>
      </c>
      <c r="E625" s="20" t="s">
        <v>3428</v>
      </c>
      <c r="F625" s="10" t="s">
        <v>14</v>
      </c>
      <c r="G625" s="10" t="s">
        <v>520</v>
      </c>
      <c r="H625" s="20" t="s">
        <v>3429</v>
      </c>
      <c r="I625" s="20" t="s">
        <v>1832</v>
      </c>
      <c r="J625" s="20" t="s">
        <v>2670</v>
      </c>
      <c r="K625" s="20" t="s">
        <v>3430</v>
      </c>
      <c r="L625" s="20" t="s">
        <v>2671</v>
      </c>
      <c r="M625" s="21">
        <v>70</v>
      </c>
      <c r="N625" s="22">
        <v>4</v>
      </c>
      <c r="O625" s="23">
        <v>1</v>
      </c>
      <c r="P625" s="24">
        <v>2000</v>
      </c>
      <c r="Q625" s="25">
        <f>IF(M625="","",IF(M625&lt;=0,P625/10,P625/M625))</f>
        <v>28.571428571428573</v>
      </c>
      <c r="R625" s="12">
        <v>0</v>
      </c>
      <c r="S625" s="12">
        <v>0</v>
      </c>
      <c r="U625" s="18" t="str">
        <f t="shared" si="51"/>
        <v>一勝</v>
      </c>
      <c r="X625" s="12" t="str">
        <f>IF(OR(C625="櫃間牧場",C625="特捜フジ"),"hit",IF(OR(C625="土井牧場",C625="土井ムギムギ牧場",C625="むぎむぎ",C625="むぎ"),"doi",IF(OR(C625="阪神",C625="タイガースファーム"),"han",IF(OR(C625="健康牧場",C625="ＯＫ牧場"),"oke",VLOOKUP(C625,[1]Owner!$A:$B,2,FALSE)))))</f>
        <v>had</v>
      </c>
    </row>
    <row r="626" spans="1:24" ht="11.15" customHeight="1" x14ac:dyDescent="0.65">
      <c r="A626" s="19" t="str">
        <f t="shared" si="50"/>
        <v>1920永之03</v>
      </c>
      <c r="B626" s="10" t="s">
        <v>7651</v>
      </c>
      <c r="C626" s="20" t="s">
        <v>5014</v>
      </c>
      <c r="D626" s="11">
        <v>3</v>
      </c>
      <c r="E626" s="20" t="s">
        <v>7751</v>
      </c>
      <c r="F626" s="10" t="s">
        <v>4766</v>
      </c>
      <c r="G626" s="10" t="s">
        <v>5335</v>
      </c>
      <c r="H626" s="20" t="s">
        <v>4795</v>
      </c>
      <c r="I626" s="20" t="s">
        <v>1911</v>
      </c>
      <c r="J626" s="20" t="s">
        <v>7284</v>
      </c>
      <c r="K626" s="20" t="s">
        <v>7900</v>
      </c>
      <c r="L626" s="20" t="s">
        <v>1913</v>
      </c>
      <c r="M626" s="32">
        <v>6</v>
      </c>
      <c r="N626" s="22">
        <v>6</v>
      </c>
      <c r="O626" s="23">
        <v>1</v>
      </c>
      <c r="P626" s="24">
        <v>1997.6</v>
      </c>
      <c r="Q626" s="25">
        <v>20.032820512820514</v>
      </c>
      <c r="R626" s="12">
        <v>0</v>
      </c>
      <c r="S626" s="12">
        <v>0</v>
      </c>
      <c r="T626" s="12">
        <v>0</v>
      </c>
      <c r="U626" s="18" t="str">
        <f t="shared" si="51"/>
        <v>一勝</v>
      </c>
      <c r="V626" s="12" t="s">
        <v>7996</v>
      </c>
      <c r="W626" s="12" t="s">
        <v>8129</v>
      </c>
      <c r="X626" s="12" t="str">
        <f>IF(OR(C626="櫃間牧場",C626="特捜フジ"),"hit",IF(OR(C626="土井牧場",C626="土井ムギムギ牧場",C626="むぎむぎ",C626="むぎ"),"doi",IF(OR(C626="阪神",C626="タイガースファーム"),"han",IF(OR(C626="健康牧場",C626="ＯＫ牧場"),"oke",VLOOKUP(C626,[1]Owner!$A:$B,2,FALSE)))))</f>
        <v>yhi</v>
      </c>
    </row>
    <row r="627" spans="1:24" ht="11.15" customHeight="1" x14ac:dyDescent="0.65">
      <c r="A627" s="19" t="str">
        <f t="shared" si="50"/>
        <v>9900青木03</v>
      </c>
      <c r="B627" s="10" t="s">
        <v>683</v>
      </c>
      <c r="C627" s="20" t="s">
        <v>12</v>
      </c>
      <c r="D627" s="31">
        <v>3</v>
      </c>
      <c r="E627" s="20" t="s">
        <v>690</v>
      </c>
      <c r="F627" s="10" t="s">
        <v>14</v>
      </c>
      <c r="G627" s="10" t="s">
        <v>33</v>
      </c>
      <c r="H627" s="20" t="s">
        <v>691</v>
      </c>
      <c r="I627" s="20" t="s">
        <v>48</v>
      </c>
      <c r="J627" s="20" t="s">
        <v>692</v>
      </c>
      <c r="N627" s="22">
        <v>10</v>
      </c>
      <c r="O627" s="23">
        <v>2</v>
      </c>
      <c r="P627" s="24">
        <v>1990</v>
      </c>
      <c r="Q627" s="25" t="str">
        <f t="shared" ref="Q627:Q632" si="55">IF(M627="","",IF(M627&lt;=0,P627/10,P627/M627))</f>
        <v/>
      </c>
      <c r="R627" s="12">
        <v>0</v>
      </c>
      <c r="S627" s="12">
        <v>0</v>
      </c>
      <c r="U627" s="18" t="str">
        <f t="shared" si="51"/>
        <v>二勝</v>
      </c>
      <c r="X627" s="12" t="str">
        <f>IF(OR(C627="櫃間牧場",C627="特捜フジ"),"hit",IF(OR(C627="土井牧場",C627="土井ムギムギ牧場",C627="むぎむぎ",C627="むぎ"),"doi",IF(OR(C627="阪神",C627="タイガースファーム"),"han",IF(OR(C627="健康牧場",C627="ＯＫ牧場"),"oke",VLOOKUP(C627,[1]Owner!$A:$B,2,FALSE)))))</f>
        <v>aok</v>
      </c>
    </row>
    <row r="628" spans="1:24" ht="11.15" customHeight="1" x14ac:dyDescent="0.65">
      <c r="A628" s="19" t="str">
        <f t="shared" si="50"/>
        <v>1011福石05</v>
      </c>
      <c r="B628" s="10" t="s">
        <v>3649</v>
      </c>
      <c r="C628" s="20" t="s">
        <v>913</v>
      </c>
      <c r="D628" s="11">
        <v>5</v>
      </c>
      <c r="E628" s="20" t="s">
        <v>3784</v>
      </c>
      <c r="F628" s="10" t="s">
        <v>14</v>
      </c>
      <c r="G628" s="10" t="s">
        <v>510</v>
      </c>
      <c r="H628" s="20" t="s">
        <v>1988</v>
      </c>
      <c r="I628" s="20" t="s">
        <v>2231</v>
      </c>
      <c r="J628" s="20" t="s">
        <v>3785</v>
      </c>
      <c r="K628" s="20" t="s">
        <v>3786</v>
      </c>
      <c r="L628" s="20" t="s">
        <v>1279</v>
      </c>
      <c r="M628" s="21">
        <v>20</v>
      </c>
      <c r="N628" s="22">
        <v>5</v>
      </c>
      <c r="O628" s="23">
        <v>2</v>
      </c>
      <c r="P628" s="24">
        <v>1989.4</v>
      </c>
      <c r="Q628" s="25">
        <f t="shared" si="55"/>
        <v>99.47</v>
      </c>
      <c r="R628" s="12">
        <v>0</v>
      </c>
      <c r="S628" s="12">
        <v>0</v>
      </c>
      <c r="U628" s="18" t="str">
        <f t="shared" si="51"/>
        <v>二勝</v>
      </c>
      <c r="X628" s="12" t="str">
        <f>IF(OR(C628="櫃間牧場",C628="特捜フジ"),"hit",IF(OR(C628="土井牧場",C628="土井ムギムギ牧場",C628="むぎむぎ",C628="むぎ"),"doi",IF(OR(C628="阪神",C628="タイガースファーム"),"han",IF(OR(C628="健康牧場",C628="ＯＫ牧場"),"oke",VLOOKUP(C628,[1]Owner!$A:$B,2,FALSE)))))</f>
        <v>fuk</v>
      </c>
    </row>
    <row r="629" spans="1:24" ht="11.15" customHeight="1" x14ac:dyDescent="0.65">
      <c r="A629" s="19" t="str">
        <f t="shared" si="50"/>
        <v>1415永之01</v>
      </c>
      <c r="B629" s="10" t="s">
        <v>5140</v>
      </c>
      <c r="C629" s="28" t="s">
        <v>5135</v>
      </c>
      <c r="D629" s="29">
        <v>1</v>
      </c>
      <c r="E629" s="20" t="s">
        <v>5203</v>
      </c>
      <c r="F629" s="10" t="s">
        <v>4478</v>
      </c>
      <c r="G629" s="10" t="s">
        <v>5335</v>
      </c>
      <c r="H629" s="20" t="s">
        <v>5336</v>
      </c>
      <c r="I629" s="20" t="s">
        <v>2231</v>
      </c>
      <c r="J629" s="20" t="s">
        <v>5400</v>
      </c>
      <c r="K629" s="20" t="s">
        <v>5459</v>
      </c>
      <c r="L629" s="20" t="s">
        <v>4202</v>
      </c>
      <c r="M629" s="21">
        <v>50</v>
      </c>
      <c r="N629" s="22">
        <v>7</v>
      </c>
      <c r="O629" s="23">
        <v>2</v>
      </c>
      <c r="P629" s="24">
        <v>1986.1</v>
      </c>
      <c r="Q629" s="25">
        <f t="shared" si="55"/>
        <v>39.722000000000001</v>
      </c>
      <c r="R629" s="12">
        <v>0</v>
      </c>
      <c r="S629" s="12">
        <v>0</v>
      </c>
      <c r="U629" s="18" t="str">
        <f t="shared" si="51"/>
        <v>二勝</v>
      </c>
      <c r="X629" s="12" t="str">
        <f>IF(OR(C629="櫃間牧場",C629="特捜フジ"),"hit",IF(OR(C629="土井牧場",C629="土井ムギムギ牧場",C629="むぎむぎ",C629="むぎ"),"doi",IF(OR(C629="阪神",C629="タイガースファーム"),"han",IF(OR(C629="健康牧場",C629="ＯＫ牧場"),"oke",VLOOKUP(C629,[1]Owner!$A:$B,2,FALSE)))))</f>
        <v>yhi</v>
      </c>
    </row>
    <row r="630" spans="1:24" ht="11.15" customHeight="1" x14ac:dyDescent="0.65">
      <c r="A630" s="19" t="str">
        <f t="shared" si="50"/>
        <v>0001健太08</v>
      </c>
      <c r="B630" s="10" t="s">
        <v>963</v>
      </c>
      <c r="C630" s="20" t="s">
        <v>156</v>
      </c>
      <c r="D630" s="31">
        <v>8</v>
      </c>
      <c r="E630" s="20" t="s">
        <v>1031</v>
      </c>
      <c r="F630" s="10" t="s">
        <v>14</v>
      </c>
      <c r="G630" s="10" t="s">
        <v>33</v>
      </c>
      <c r="H630" s="20" t="s">
        <v>511</v>
      </c>
      <c r="I630" s="20" t="s">
        <v>26</v>
      </c>
      <c r="J630" s="20" t="s">
        <v>1032</v>
      </c>
      <c r="N630" s="22">
        <v>3</v>
      </c>
      <c r="O630" s="23">
        <v>2</v>
      </c>
      <c r="P630" s="24">
        <v>1970</v>
      </c>
      <c r="Q630" s="25" t="str">
        <f t="shared" si="55"/>
        <v/>
      </c>
      <c r="R630" s="12">
        <v>0</v>
      </c>
      <c r="S630" s="12">
        <v>0</v>
      </c>
      <c r="U630" s="18" t="str">
        <f t="shared" si="51"/>
        <v>二勝</v>
      </c>
      <c r="X630" s="12" t="str">
        <f>IF(OR(C630="櫃間牧場",C630="特捜フジ"),"hit",IF(OR(C630="土井牧場",C630="土井ムギムギ牧場",C630="むぎむぎ",C630="むぎ"),"doi",IF(OR(C630="阪神",C630="タイガースファーム"),"han",IF(OR(C630="健康牧場",C630="ＯＫ牧場"),"oke",VLOOKUP(C630,[1]Owner!$A:$B,2,FALSE)))))</f>
        <v>tke</v>
      </c>
    </row>
    <row r="631" spans="1:24" ht="11.15" customHeight="1" x14ac:dyDescent="0.65">
      <c r="A631" s="19" t="str">
        <f t="shared" si="50"/>
        <v>0607播磨08</v>
      </c>
      <c r="B631" s="10" t="s">
        <v>2579</v>
      </c>
      <c r="C631" s="20" t="s">
        <v>2767</v>
      </c>
      <c r="D631" s="11">
        <v>8</v>
      </c>
      <c r="E631" s="20" t="s">
        <v>2781</v>
      </c>
      <c r="F631" s="10" t="s">
        <v>14</v>
      </c>
      <c r="G631" s="10" t="s">
        <v>520</v>
      </c>
      <c r="H631" s="21" t="s">
        <v>2782</v>
      </c>
      <c r="I631" s="20" t="s">
        <v>26</v>
      </c>
      <c r="J631" s="20" t="s">
        <v>2783</v>
      </c>
      <c r="K631" s="20" t="s">
        <v>2784</v>
      </c>
      <c r="L631" s="20" t="s">
        <v>125</v>
      </c>
      <c r="M631" s="21">
        <v>30</v>
      </c>
      <c r="N631" s="22">
        <v>6</v>
      </c>
      <c r="O631" s="23">
        <v>2</v>
      </c>
      <c r="P631" s="24">
        <v>1970</v>
      </c>
      <c r="Q631" s="25">
        <f t="shared" si="55"/>
        <v>65.666666666666671</v>
      </c>
      <c r="R631" s="12">
        <v>0</v>
      </c>
      <c r="S631" s="12">
        <v>0</v>
      </c>
      <c r="U631" s="18" t="str">
        <f t="shared" si="51"/>
        <v>二勝</v>
      </c>
      <c r="X631" s="12" t="str">
        <f>IF(OR(C631="櫃間牧場",C631="特捜フジ"),"hit",IF(OR(C631="土井牧場",C631="土井ムギムギ牧場",C631="むぎむぎ",C631="むぎ"),"doi",IF(OR(C631="阪神",C631="タイガースファーム"),"han",IF(OR(C631="健康牧場",C631="ＯＫ牧場"),"oke",VLOOKUP(C631,[1]Owner!$A:$B,2,FALSE)))))</f>
        <v>har</v>
      </c>
    </row>
    <row r="632" spans="1:24" ht="11.15" customHeight="1" x14ac:dyDescent="0.65">
      <c r="A632" s="19" t="str">
        <f t="shared" si="50"/>
        <v>0102貴仁05</v>
      </c>
      <c r="B632" s="10" t="s">
        <v>1206</v>
      </c>
      <c r="C632" s="20" t="s">
        <v>216</v>
      </c>
      <c r="D632" s="31">
        <v>5</v>
      </c>
      <c r="E632" s="20" t="s">
        <v>1363</v>
      </c>
      <c r="F632" s="10" t="s">
        <v>14</v>
      </c>
      <c r="G632" s="10" t="s">
        <v>33</v>
      </c>
      <c r="H632" s="20" t="s">
        <v>694</v>
      </c>
      <c r="I632" s="20" t="s">
        <v>38</v>
      </c>
      <c r="J632" s="20" t="s">
        <v>1364</v>
      </c>
      <c r="N632" s="22">
        <v>7</v>
      </c>
      <c r="O632" s="23">
        <v>2</v>
      </c>
      <c r="P632" s="24">
        <v>1970</v>
      </c>
      <c r="Q632" s="25" t="str">
        <f t="shared" si="55"/>
        <v/>
      </c>
      <c r="R632" s="12">
        <v>0</v>
      </c>
      <c r="S632" s="12">
        <v>0</v>
      </c>
      <c r="U632" s="18" t="str">
        <f t="shared" si="51"/>
        <v>二勝</v>
      </c>
      <c r="X632" s="12" t="str">
        <f>IF(OR(C632="櫃間牧場",C632="特捜フジ"),"hit",IF(OR(C632="土井牧場",C632="土井ムギムギ牧場",C632="むぎむぎ",C632="むぎ"),"doi",IF(OR(C632="阪神",C632="タイガースファーム"),"han",IF(OR(C632="健康牧場",C632="ＯＫ牧場"),"oke",VLOOKUP(C632,[1]Owner!$A:$B,2,FALSE)))))</f>
        <v>hta</v>
      </c>
    </row>
    <row r="633" spans="1:24" ht="11.15" customHeight="1" x14ac:dyDescent="0.65">
      <c r="A633" s="19" t="str">
        <f t="shared" si="50"/>
        <v>1920健太02</v>
      </c>
      <c r="B633" s="10" t="s">
        <v>7651</v>
      </c>
      <c r="C633" s="20" t="s">
        <v>7654</v>
      </c>
      <c r="D633" s="11">
        <v>2</v>
      </c>
      <c r="E633" s="20" t="s">
        <v>7680</v>
      </c>
      <c r="F633" s="10" t="s">
        <v>4766</v>
      </c>
      <c r="G633" s="10" t="s">
        <v>4774</v>
      </c>
      <c r="H633" s="20" t="s">
        <v>7803</v>
      </c>
      <c r="I633" s="20" t="s">
        <v>2231</v>
      </c>
      <c r="J633" s="20" t="s">
        <v>7825</v>
      </c>
      <c r="K633" s="20" t="s">
        <v>5446</v>
      </c>
      <c r="L633" s="20" t="s">
        <v>4780</v>
      </c>
      <c r="M633" s="32">
        <v>3</v>
      </c>
      <c r="N633" s="22">
        <v>4</v>
      </c>
      <c r="O633" s="23">
        <v>2</v>
      </c>
      <c r="P633" s="24">
        <v>1963.8</v>
      </c>
      <c r="Q633" s="25">
        <v>51.878974358974361</v>
      </c>
      <c r="R633" s="12">
        <v>0</v>
      </c>
      <c r="S633" s="12">
        <v>0</v>
      </c>
      <c r="T633" s="12">
        <v>0</v>
      </c>
      <c r="U633" s="18" t="str">
        <f t="shared" si="51"/>
        <v>二勝</v>
      </c>
      <c r="V633" s="12" t="s">
        <v>7460</v>
      </c>
      <c r="W633" s="12" t="s">
        <v>8058</v>
      </c>
      <c r="X633" s="12" t="str">
        <f>IF(OR(C633="櫃間牧場",C633="特捜フジ"),"hit",IF(OR(C633="土井牧場",C633="土井ムギムギ牧場",C633="むぎむぎ",C633="むぎ"),"doi",IF(OR(C633="阪神",C633="タイガースファーム"),"han",IF(OR(C633="健康牧場",C633="ＯＫ牧場"),"oke",VLOOKUP(C633,[1]Owner!$A:$B,2,FALSE)))))</f>
        <v>tke</v>
      </c>
    </row>
    <row r="634" spans="1:24" ht="11.15" customHeight="1" x14ac:dyDescent="0.65">
      <c r="A634" s="19" t="str">
        <f t="shared" si="50"/>
        <v>2021播磨07</v>
      </c>
      <c r="B634" s="10" t="s">
        <v>8314</v>
      </c>
      <c r="C634" s="20" t="s">
        <v>8311</v>
      </c>
      <c r="D634" s="11">
        <v>7</v>
      </c>
      <c r="E634" s="20" t="s">
        <v>8254</v>
      </c>
      <c r="F634" s="10" t="s">
        <v>4478</v>
      </c>
      <c r="G634" s="10" t="s">
        <v>15</v>
      </c>
      <c r="H634" s="20" t="s">
        <v>8394</v>
      </c>
      <c r="I634" s="20" t="s">
        <v>3881</v>
      </c>
      <c r="J634" s="20" t="s">
        <v>8402</v>
      </c>
      <c r="K634" s="20" t="s">
        <v>4612</v>
      </c>
      <c r="L634" s="20" t="s">
        <v>8403</v>
      </c>
      <c r="M634" s="32">
        <v>2</v>
      </c>
      <c r="N634" s="22">
        <v>10</v>
      </c>
      <c r="O634" s="23">
        <v>1</v>
      </c>
      <c r="P634" s="24">
        <v>1960</v>
      </c>
      <c r="Q634" s="25">
        <v>40.230769230769234</v>
      </c>
      <c r="R634" s="12">
        <v>0</v>
      </c>
      <c r="S634" s="12">
        <v>0</v>
      </c>
      <c r="T634" s="12">
        <v>0</v>
      </c>
      <c r="U634" s="18" t="str">
        <f t="shared" si="51"/>
        <v>一勝</v>
      </c>
      <c r="V634" s="12" t="s">
        <v>8599</v>
      </c>
      <c r="W634" s="12" t="s">
        <v>8539</v>
      </c>
      <c r="X634" s="12" t="str">
        <f>IF(OR(C634="櫃間牧場",C634="特捜フジ"),"hit",IF(OR(C634="土井牧場",C634="土井ムギムギ牧場",C634="むぎむぎ",C634="むぎ"),"doi",IF(OR(C634="阪神",C634="タイガースファーム"),"han",IF(OR(C634="健康牧場",C634="ＯＫ牧場"),"oke",VLOOKUP(C634,[1]Owner!$A:$B,2,FALSE)))))</f>
        <v>har</v>
      </c>
    </row>
    <row r="635" spans="1:24" ht="11.15" customHeight="1" x14ac:dyDescent="0.65">
      <c r="A635" s="19" t="str">
        <f t="shared" si="50"/>
        <v>1718播磨10</v>
      </c>
      <c r="B635" s="10" t="s">
        <v>6476</v>
      </c>
      <c r="C635" s="20" t="s">
        <v>4371</v>
      </c>
      <c r="D635" s="11">
        <v>10</v>
      </c>
      <c r="E635" s="20" t="s">
        <v>6506</v>
      </c>
      <c r="F635" s="10" t="s">
        <v>5144</v>
      </c>
      <c r="G635" s="10" t="s">
        <v>5295</v>
      </c>
      <c r="H635" s="20" t="s">
        <v>6647</v>
      </c>
      <c r="I635" s="20" t="s">
        <v>6727</v>
      </c>
      <c r="J635" s="20" t="s">
        <v>3591</v>
      </c>
      <c r="K635" s="20" t="s">
        <v>5446</v>
      </c>
      <c r="L635" s="20" t="s">
        <v>1913</v>
      </c>
      <c r="M635" s="21">
        <v>40</v>
      </c>
      <c r="N635" s="22">
        <v>7</v>
      </c>
      <c r="O635" s="23">
        <v>1</v>
      </c>
      <c r="P635" s="24">
        <v>1958.6</v>
      </c>
      <c r="Q635" s="25">
        <f>IF(M635="","",IF(M635&lt;=0,P635/10,P635/M635))</f>
        <v>48.964999999999996</v>
      </c>
      <c r="R635" s="12">
        <v>0</v>
      </c>
      <c r="S635" s="12">
        <v>0</v>
      </c>
      <c r="U635" s="18" t="str">
        <f t="shared" si="51"/>
        <v>一勝</v>
      </c>
      <c r="V635" s="12" t="s">
        <v>6946</v>
      </c>
      <c r="W635" s="12" t="s">
        <v>6795</v>
      </c>
      <c r="X635" s="12" t="str">
        <f>IF(OR(C635="櫃間牧場",C635="特捜フジ"),"hit",IF(OR(C635="土井牧場",C635="土井ムギムギ牧場",C635="むぎむぎ",C635="むぎ"),"doi",IF(OR(C635="阪神",C635="タイガースファーム"),"han",IF(OR(C635="健康牧場",C635="ＯＫ牧場"),"oke",VLOOKUP(C635,[1]Owner!$A:$B,2,FALSE)))))</f>
        <v>har</v>
      </c>
    </row>
    <row r="636" spans="1:24" ht="11.15" customHeight="1" x14ac:dyDescent="0.65">
      <c r="A636" s="19" t="str">
        <f t="shared" si="50"/>
        <v>2223福石02</v>
      </c>
      <c r="B636" s="10" t="s">
        <v>9192</v>
      </c>
      <c r="C636" s="20" t="s">
        <v>4741</v>
      </c>
      <c r="D636" s="11">
        <v>2</v>
      </c>
      <c r="E636" s="20" t="s">
        <v>9322</v>
      </c>
      <c r="F636" s="10" t="s">
        <v>4407</v>
      </c>
      <c r="G636" s="10" t="s">
        <v>4408</v>
      </c>
      <c r="H636" s="20" t="s">
        <v>9358</v>
      </c>
      <c r="I636" s="20" t="s">
        <v>5656</v>
      </c>
      <c r="J636" s="20" t="s">
        <v>9439</v>
      </c>
      <c r="K636" s="20" t="s">
        <v>5446</v>
      </c>
      <c r="L636" s="20" t="s">
        <v>4651</v>
      </c>
      <c r="M636" s="32">
        <v>2</v>
      </c>
      <c r="N636" s="22">
        <v>5</v>
      </c>
      <c r="O636" s="23">
        <v>1</v>
      </c>
      <c r="P636" s="24">
        <v>1954.4</v>
      </c>
      <c r="Q636" s="25">
        <v>1727.4</v>
      </c>
      <c r="U636" s="18" t="str">
        <f t="shared" si="51"/>
        <v>一勝</v>
      </c>
      <c r="V636" s="12" t="s">
        <v>9729</v>
      </c>
      <c r="W636" s="12" t="s">
        <v>9610</v>
      </c>
      <c r="X636" s="12" t="str">
        <f>IF(OR(C636="櫃間牧場",C636="特捜フジ"),"hit",IF(OR(C636="土井牧場",C636="土井ムギムギ牧場",C636="むぎむぎ",C636="むぎ"),"doi",IF(OR(C636="阪神",C636="タイガースファーム"),"han",IF(OR(C636="健康牧場",C636="ＯＫ牧場"),"oke",VLOOKUP(C636,[1]Owner!$A:$B,2,FALSE)))))</f>
        <v>fuk</v>
      </c>
    </row>
    <row r="637" spans="1:24" ht="11.15" customHeight="1" x14ac:dyDescent="0.65">
      <c r="A637" s="19" t="str">
        <f t="shared" si="50"/>
        <v>9899真下05</v>
      </c>
      <c r="B637" s="10" t="s">
        <v>377</v>
      </c>
      <c r="C637" s="20" t="s">
        <v>346</v>
      </c>
      <c r="D637" s="31">
        <v>5</v>
      </c>
      <c r="E637" s="20" t="s">
        <v>666</v>
      </c>
      <c r="F637" s="10" t="s">
        <v>14</v>
      </c>
      <c r="G637" s="10" t="s">
        <v>33</v>
      </c>
      <c r="H637" s="20" t="s">
        <v>663</v>
      </c>
      <c r="I637" s="20" t="s">
        <v>555</v>
      </c>
      <c r="J637" s="20" t="s">
        <v>667</v>
      </c>
      <c r="N637" s="22">
        <v>4</v>
      </c>
      <c r="O637" s="23">
        <v>2</v>
      </c>
      <c r="P637" s="24">
        <v>1950</v>
      </c>
      <c r="Q637" s="25" t="str">
        <f t="shared" ref="Q637:Q644" si="56">IF(M637="","",IF(M637&lt;=0,P637/10,P637/M637))</f>
        <v/>
      </c>
      <c r="R637" s="12">
        <v>0</v>
      </c>
      <c r="S637" s="12">
        <v>0</v>
      </c>
      <c r="U637" s="18" t="str">
        <f t="shared" si="51"/>
        <v>二勝</v>
      </c>
      <c r="X637" s="12" t="str">
        <f>IF(OR(C637="櫃間牧場",C637="特捜フジ"),"hit",IF(OR(C637="土井牧場",C637="土井ムギムギ牧場",C637="むぎむぎ",C637="むぎ"),"doi",IF(OR(C637="阪神",C637="タイガースファーム"),"han",IF(OR(C637="健康牧場",C637="ＯＫ牧場"),"oke",VLOOKUP(C637,[1]Owner!$A:$B,2,FALSE)))))</f>
        <v>mas</v>
      </c>
    </row>
    <row r="638" spans="1:24" ht="11.15" customHeight="1" x14ac:dyDescent="0.65">
      <c r="A638" s="19" t="str">
        <f t="shared" si="50"/>
        <v>9798戸田01</v>
      </c>
      <c r="B638" s="10" t="s">
        <v>11</v>
      </c>
      <c r="C638" s="20" t="s">
        <v>320</v>
      </c>
      <c r="D638" s="31">
        <v>1</v>
      </c>
      <c r="E638" s="20" t="s">
        <v>321</v>
      </c>
      <c r="F638" s="10" t="s">
        <v>14</v>
      </c>
      <c r="G638" s="10" t="s">
        <v>33</v>
      </c>
      <c r="H638" s="20" t="s">
        <v>322</v>
      </c>
      <c r="I638" s="20" t="s">
        <v>38</v>
      </c>
      <c r="J638" s="20" t="s">
        <v>323</v>
      </c>
      <c r="N638" s="22">
        <v>3</v>
      </c>
      <c r="O638" s="23">
        <v>2</v>
      </c>
      <c r="P638" s="24">
        <v>1940</v>
      </c>
      <c r="Q638" s="25" t="str">
        <f t="shared" si="56"/>
        <v/>
      </c>
      <c r="R638" s="12">
        <v>0</v>
      </c>
      <c r="S638" s="12">
        <v>0</v>
      </c>
      <c r="U638" s="18" t="str">
        <f t="shared" si="51"/>
        <v>二勝</v>
      </c>
      <c r="X638" s="12" t="str">
        <f>IF(OR(C638="櫃間牧場",C638="特捜フジ"),"hit",IF(OR(C638="土井牧場",C638="土井ムギムギ牧場",C638="むぎむぎ",C638="むぎ"),"doi",IF(OR(C638="阪神",C638="タイガースファーム"),"han",IF(OR(C638="健康牧場",C638="ＯＫ牧場"),"oke",VLOOKUP(C638,[1]Owner!$A:$B,2,FALSE)))))</f>
        <v>tod</v>
      </c>
    </row>
    <row r="639" spans="1:24" ht="11.15" customHeight="1" x14ac:dyDescent="0.65">
      <c r="A639" s="19" t="str">
        <f t="shared" si="50"/>
        <v>0607播磨06</v>
      </c>
      <c r="B639" s="10" t="s">
        <v>2579</v>
      </c>
      <c r="C639" s="20" t="s">
        <v>2767</v>
      </c>
      <c r="D639" s="11">
        <v>6</v>
      </c>
      <c r="E639" s="20" t="s">
        <v>2776</v>
      </c>
      <c r="F639" s="10" t="s">
        <v>2279</v>
      </c>
      <c r="G639" s="10" t="s">
        <v>520</v>
      </c>
      <c r="H639" s="21" t="s">
        <v>2386</v>
      </c>
      <c r="I639" s="20" t="s">
        <v>2280</v>
      </c>
      <c r="J639" s="20" t="s">
        <v>646</v>
      </c>
      <c r="K639" s="20" t="s">
        <v>2765</v>
      </c>
      <c r="L639" s="20" t="s">
        <v>2777</v>
      </c>
      <c r="M639" s="21">
        <v>30</v>
      </c>
      <c r="N639" s="22">
        <v>4</v>
      </c>
      <c r="O639" s="23">
        <v>1</v>
      </c>
      <c r="P639" s="24">
        <v>1940</v>
      </c>
      <c r="Q639" s="25">
        <f t="shared" si="56"/>
        <v>64.666666666666671</v>
      </c>
      <c r="R639" s="12">
        <v>0</v>
      </c>
      <c r="S639" s="12">
        <v>0</v>
      </c>
      <c r="U639" s="18" t="str">
        <f t="shared" si="51"/>
        <v>一勝</v>
      </c>
      <c r="X639" s="12" t="str">
        <f>IF(OR(C639="櫃間牧場",C639="特捜フジ"),"hit",IF(OR(C639="土井牧場",C639="土井ムギムギ牧場",C639="むぎむぎ",C639="むぎ"),"doi",IF(OR(C639="阪神",C639="タイガースファーム"),"han",IF(OR(C639="健康牧場",C639="ＯＫ牧場"),"oke",VLOOKUP(C639,[1]Owner!$A:$B,2,FALSE)))))</f>
        <v>har</v>
      </c>
    </row>
    <row r="640" spans="1:24" ht="11.15" customHeight="1" x14ac:dyDescent="0.65">
      <c r="A640" s="19" t="str">
        <f t="shared" si="50"/>
        <v>0910櫃間01</v>
      </c>
      <c r="B640" s="10" t="s">
        <v>3418</v>
      </c>
      <c r="C640" s="20" t="s">
        <v>3631</v>
      </c>
      <c r="D640" s="11">
        <v>1</v>
      </c>
      <c r="E640" s="20" t="s">
        <v>3632</v>
      </c>
      <c r="F640" s="10" t="s">
        <v>14</v>
      </c>
      <c r="G640" s="10" t="s">
        <v>520</v>
      </c>
      <c r="H640" s="20" t="s">
        <v>2023</v>
      </c>
      <c r="I640" s="20" t="s">
        <v>2280</v>
      </c>
      <c r="J640" s="20" t="s">
        <v>1807</v>
      </c>
      <c r="K640" s="20" t="s">
        <v>1261</v>
      </c>
      <c r="L640" s="20" t="s">
        <v>1913</v>
      </c>
      <c r="M640" s="21">
        <v>150</v>
      </c>
      <c r="N640" s="22">
        <v>4</v>
      </c>
      <c r="O640" s="23">
        <v>2</v>
      </c>
      <c r="P640" s="24">
        <v>1940</v>
      </c>
      <c r="Q640" s="25">
        <f t="shared" si="56"/>
        <v>12.933333333333334</v>
      </c>
      <c r="R640" s="12">
        <v>0</v>
      </c>
      <c r="S640" s="12">
        <v>0</v>
      </c>
      <c r="U640" s="18" t="str">
        <f t="shared" si="51"/>
        <v>二勝</v>
      </c>
      <c r="X640" s="12" t="str">
        <f>IF(OR(C640="櫃間牧場",C640="特捜フジ"),"hit",IF(OR(C640="土井牧場",C640="土井ムギムギ牧場",C640="むぎむぎ",C640="むぎ"),"doi",IF(OR(C640="阪神",C640="タイガースファーム"),"han",IF(OR(C640="健康牧場",C640="ＯＫ牧場"),"oke",VLOOKUP(C640,[1]Owner!$A:$B,2,FALSE)))))</f>
        <v>hit</v>
      </c>
    </row>
    <row r="641" spans="1:24" ht="11.15" customHeight="1" x14ac:dyDescent="0.65">
      <c r="A641" s="19" t="str">
        <f t="shared" si="50"/>
        <v>0607光生03</v>
      </c>
      <c r="B641" s="10" t="s">
        <v>2579</v>
      </c>
      <c r="C641" s="20" t="s">
        <v>2608</v>
      </c>
      <c r="D641" s="11">
        <v>3</v>
      </c>
      <c r="E641" s="20" t="s">
        <v>2613</v>
      </c>
      <c r="F641" s="10" t="s">
        <v>14</v>
      </c>
      <c r="G641" s="10" t="s">
        <v>510</v>
      </c>
      <c r="H641" s="21" t="s">
        <v>724</v>
      </c>
      <c r="I641" s="20" t="s">
        <v>2614</v>
      </c>
      <c r="J641" s="20" t="s">
        <v>2615</v>
      </c>
      <c r="K641" s="20" t="s">
        <v>791</v>
      </c>
      <c r="L641" s="20" t="s">
        <v>1913</v>
      </c>
      <c r="M641" s="21">
        <v>20</v>
      </c>
      <c r="N641" s="22">
        <v>6</v>
      </c>
      <c r="O641" s="23">
        <v>2</v>
      </c>
      <c r="P641" s="24">
        <v>1940</v>
      </c>
      <c r="Q641" s="25">
        <f t="shared" si="56"/>
        <v>97</v>
      </c>
      <c r="R641" s="12">
        <v>0</v>
      </c>
      <c r="S641" s="12">
        <v>0</v>
      </c>
      <c r="U641" s="18" t="str">
        <f t="shared" si="51"/>
        <v>二勝</v>
      </c>
      <c r="X641" s="12" t="str">
        <f>IF(OR(C641="櫃間牧場",C641="特捜フジ"),"hit",IF(OR(C641="土井牧場",C641="土井ムギムギ牧場",C641="むぎむぎ",C641="むぎ"),"doi",IF(OR(C641="阪神",C641="タイガースファーム"),"han",IF(OR(C641="健康牧場",C641="ＯＫ牧場"),"oke",VLOOKUP(C641,[1]Owner!$A:$B,2,FALSE)))))</f>
        <v>ymi</v>
      </c>
    </row>
    <row r="642" spans="1:24" ht="11.15" customHeight="1" x14ac:dyDescent="0.65">
      <c r="A642" s="19" t="str">
        <f t="shared" ref="A642:A705" si="57">MID(B642,3,2)&amp;MID(B642,8,2)&amp;MID(C642,1,2)&amp;TEXT(D642,"00")</f>
        <v>0102本木06</v>
      </c>
      <c r="B642" s="10" t="s">
        <v>1206</v>
      </c>
      <c r="C642" s="20" t="s">
        <v>1161</v>
      </c>
      <c r="D642" s="31">
        <v>6</v>
      </c>
      <c r="E642" s="20" t="s">
        <v>1468</v>
      </c>
      <c r="F642" s="10" t="s">
        <v>14</v>
      </c>
      <c r="G642" s="10" t="s">
        <v>33</v>
      </c>
      <c r="H642" s="20" t="s">
        <v>691</v>
      </c>
      <c r="I642" s="20" t="s">
        <v>1469</v>
      </c>
      <c r="J642" s="20" t="s">
        <v>1470</v>
      </c>
      <c r="N642" s="22">
        <v>9</v>
      </c>
      <c r="O642" s="23">
        <v>2</v>
      </c>
      <c r="P642" s="24">
        <v>1940</v>
      </c>
      <c r="Q642" s="25" t="str">
        <f t="shared" si="56"/>
        <v/>
      </c>
      <c r="R642" s="12">
        <v>0</v>
      </c>
      <c r="S642" s="12">
        <v>0</v>
      </c>
      <c r="U642" s="18" t="str">
        <f t="shared" ref="U642:U705" si="58">IF(S642&gt;=1,"G1",IF(R642&gt;=1,"重賞",IF(O642&gt;=2,"二勝",IF(O642=1,"一勝",IF(AND(O642=0,N642&gt;=1),"未勝利","未出走")))))</f>
        <v>二勝</v>
      </c>
      <c r="X642" s="12" t="str">
        <f>IF(OR(C642="櫃間牧場",C642="特捜フジ"),"hit",IF(OR(C642="土井牧場",C642="土井ムギムギ牧場",C642="むぎむぎ",C642="むぎ"),"doi",IF(OR(C642="阪神",C642="タイガースファーム"),"han",IF(OR(C642="健康牧場",C642="ＯＫ牧場"),"oke",VLOOKUP(C642,[1]Owner!$A:$B,2,FALSE)))))</f>
        <v>mot</v>
      </c>
    </row>
    <row r="643" spans="1:24" ht="11.15" customHeight="1" x14ac:dyDescent="0.65">
      <c r="A643" s="19" t="str">
        <f t="shared" si="57"/>
        <v>1516村山05</v>
      </c>
      <c r="B643" s="10" t="s">
        <v>5510</v>
      </c>
      <c r="C643" s="20" t="s">
        <v>4339</v>
      </c>
      <c r="D643" s="11">
        <v>5</v>
      </c>
      <c r="E643" s="20" t="s">
        <v>5648</v>
      </c>
      <c r="F643" s="10" t="s">
        <v>3905</v>
      </c>
      <c r="G643" s="10" t="s">
        <v>3906</v>
      </c>
      <c r="H643" s="20" t="s">
        <v>5673</v>
      </c>
      <c r="I643" s="20" t="s">
        <v>1889</v>
      </c>
      <c r="J643" s="20" t="s">
        <v>2360</v>
      </c>
      <c r="K643" s="20" t="s">
        <v>4356</v>
      </c>
      <c r="L643" s="20" t="s">
        <v>3922</v>
      </c>
      <c r="M643" s="21">
        <v>50</v>
      </c>
      <c r="N643" s="22">
        <v>13</v>
      </c>
      <c r="O643" s="23">
        <v>1</v>
      </c>
      <c r="P643" s="24">
        <v>1937</v>
      </c>
      <c r="Q643" s="25">
        <f t="shared" si="56"/>
        <v>38.74</v>
      </c>
      <c r="R643" s="12">
        <v>0</v>
      </c>
      <c r="S643" s="12">
        <v>0</v>
      </c>
      <c r="U643" s="18" t="str">
        <f t="shared" si="58"/>
        <v>一勝</v>
      </c>
      <c r="X643" s="12" t="str">
        <f>IF(OR(C643="櫃間牧場",C643="特捜フジ"),"hit",IF(OR(C643="土井牧場",C643="土井ムギムギ牧場",C643="むぎむぎ",C643="むぎ"),"doi",IF(OR(C643="阪神",C643="タイガースファーム"),"han",IF(OR(C643="健康牧場",C643="ＯＫ牧場"),"oke",VLOOKUP(C643,[1]Owner!$A:$B,2,FALSE)))))</f>
        <v>mur</v>
      </c>
    </row>
    <row r="644" spans="1:24" ht="11.15" customHeight="1" x14ac:dyDescent="0.65">
      <c r="A644" s="19" t="str">
        <f t="shared" si="57"/>
        <v>1213心平05</v>
      </c>
      <c r="B644" s="10" t="s">
        <v>4405</v>
      </c>
      <c r="C644" s="20" t="s">
        <v>4736</v>
      </c>
      <c r="D644" s="11">
        <v>5</v>
      </c>
      <c r="E644" s="20" t="s">
        <v>4610</v>
      </c>
      <c r="F644" s="10" t="s">
        <v>29</v>
      </c>
      <c r="G644" s="10" t="s">
        <v>15</v>
      </c>
      <c r="H644" s="20" t="s">
        <v>4611</v>
      </c>
      <c r="I644" s="20" t="s">
        <v>2231</v>
      </c>
      <c r="J644" s="20" t="s">
        <v>4019</v>
      </c>
      <c r="K644" s="20" t="s">
        <v>4612</v>
      </c>
      <c r="L644" s="20" t="s">
        <v>1913</v>
      </c>
      <c r="M644" s="21">
        <v>20</v>
      </c>
      <c r="N644" s="22">
        <v>8</v>
      </c>
      <c r="O644" s="23">
        <v>1</v>
      </c>
      <c r="P644" s="24">
        <v>1933.5</v>
      </c>
      <c r="Q644" s="25">
        <f t="shared" si="56"/>
        <v>96.674999999999997</v>
      </c>
      <c r="R644" s="12">
        <v>0</v>
      </c>
      <c r="S644" s="12">
        <v>0</v>
      </c>
      <c r="U644" s="18" t="str">
        <f t="shared" si="58"/>
        <v>一勝</v>
      </c>
      <c r="X644" s="12" t="str">
        <f>IF(OR(C644="櫃間牧場",C644="特捜フジ"),"hit",IF(OR(C644="土井牧場",C644="土井ムギムギ牧場",C644="むぎむぎ",C644="むぎ"),"doi",IF(OR(C644="阪神",C644="タイガースファーム"),"han",IF(OR(C644="健康牧場",C644="ＯＫ牧場"),"oke",VLOOKUP(C644,[1]Owner!$A:$B,2,FALSE)))))</f>
        <v>hsi</v>
      </c>
    </row>
    <row r="645" spans="1:24" ht="11.15" customHeight="1" x14ac:dyDescent="0.65">
      <c r="A645" s="19" t="str">
        <f t="shared" si="57"/>
        <v>1920村山04</v>
      </c>
      <c r="B645" s="10" t="s">
        <v>7651</v>
      </c>
      <c r="C645" s="20" t="s">
        <v>7658</v>
      </c>
      <c r="D645" s="11">
        <v>4</v>
      </c>
      <c r="E645" s="20" t="s">
        <v>7792</v>
      </c>
      <c r="F645" s="10" t="s">
        <v>4766</v>
      </c>
      <c r="G645" s="10" t="s">
        <v>5339</v>
      </c>
      <c r="H645" s="20" t="s">
        <v>7817</v>
      </c>
      <c r="I645" s="20" t="s">
        <v>2231</v>
      </c>
      <c r="J645" s="20" t="s">
        <v>7929</v>
      </c>
      <c r="K645" s="20" t="s">
        <v>7281</v>
      </c>
      <c r="L645" s="20" t="s">
        <v>4770</v>
      </c>
      <c r="M645" s="32">
        <v>4</v>
      </c>
      <c r="N645" s="22">
        <v>4</v>
      </c>
      <c r="O645" s="23">
        <v>2</v>
      </c>
      <c r="P645" s="24">
        <v>1926.1</v>
      </c>
      <c r="Q645" s="25">
        <v>19.849230769230765</v>
      </c>
      <c r="R645" s="12">
        <v>0</v>
      </c>
      <c r="S645" s="12">
        <v>0</v>
      </c>
      <c r="T645" s="12">
        <v>0</v>
      </c>
      <c r="U645" s="18" t="str">
        <f t="shared" si="58"/>
        <v>二勝</v>
      </c>
      <c r="V645" s="12" t="s">
        <v>8030</v>
      </c>
      <c r="W645" s="12" t="s">
        <v>8170</v>
      </c>
      <c r="X645" s="12" t="str">
        <f>IF(OR(C645="櫃間牧場",C645="特捜フジ"),"hit",IF(OR(C645="土井牧場",C645="土井ムギムギ牧場",C645="むぎむぎ",C645="むぎ"),"doi",IF(OR(C645="阪神",C645="タイガースファーム"),"han",IF(OR(C645="健康牧場",C645="ＯＫ牧場"),"oke",VLOOKUP(C645,[1]Owner!$A:$B,2,FALSE)))))</f>
        <v>mur</v>
      </c>
    </row>
    <row r="646" spans="1:24" ht="11.15" customHeight="1" x14ac:dyDescent="0.65">
      <c r="A646" s="19" t="str">
        <f t="shared" si="57"/>
        <v>2122福石06</v>
      </c>
      <c r="B646" s="10" t="s">
        <v>8826</v>
      </c>
      <c r="C646" s="20" t="s">
        <v>8313</v>
      </c>
      <c r="D646" s="11">
        <v>6</v>
      </c>
      <c r="E646" s="20" t="s">
        <v>8801</v>
      </c>
      <c r="F646" s="10" t="s">
        <v>29</v>
      </c>
      <c r="G646" s="10" t="s">
        <v>4408</v>
      </c>
      <c r="H646" s="20" t="s">
        <v>344</v>
      </c>
      <c r="I646" s="20" t="s">
        <v>8944</v>
      </c>
      <c r="J646" s="20" t="s">
        <v>8945</v>
      </c>
      <c r="K646" s="20" t="s">
        <v>8411</v>
      </c>
      <c r="L646" s="20" t="s">
        <v>8946</v>
      </c>
      <c r="M646" s="32">
        <v>1</v>
      </c>
      <c r="N646" s="22">
        <v>8</v>
      </c>
      <c r="O646" s="23">
        <v>2</v>
      </c>
      <c r="P646" s="24">
        <v>1924.6</v>
      </c>
      <c r="Q646" s="25">
        <v>206.8276923076923</v>
      </c>
      <c r="U646" s="18" t="str">
        <f t="shared" si="58"/>
        <v>二勝</v>
      </c>
      <c r="V646" s="12" t="s">
        <v>9037</v>
      </c>
      <c r="W646" s="12" t="s">
        <v>9162</v>
      </c>
      <c r="X646" s="12" t="str">
        <f>IF(OR(C646="櫃間牧場",C646="特捜フジ"),"hit",IF(OR(C646="土井牧場",C646="土井ムギムギ牧場",C646="むぎむぎ",C646="むぎ"),"doi",IF(OR(C646="阪神",C646="タイガースファーム"),"han",IF(OR(C646="健康牧場",C646="ＯＫ牧場"),"oke",VLOOKUP(C646,[1]Owner!$A:$B,2,FALSE)))))</f>
        <v>fuk</v>
      </c>
    </row>
    <row r="647" spans="1:24" ht="11.15" customHeight="1" x14ac:dyDescent="0.65">
      <c r="A647" s="19" t="str">
        <f t="shared" si="57"/>
        <v>1011播磨08</v>
      </c>
      <c r="B647" s="10" t="s">
        <v>3649</v>
      </c>
      <c r="C647" s="20" t="s">
        <v>626</v>
      </c>
      <c r="D647" s="11">
        <v>8</v>
      </c>
      <c r="E647" s="20" t="s">
        <v>3769</v>
      </c>
      <c r="F647" s="10" t="s">
        <v>2279</v>
      </c>
      <c r="G647" s="10" t="s">
        <v>520</v>
      </c>
      <c r="H647" s="20" t="s">
        <v>1267</v>
      </c>
      <c r="I647" s="20" t="s">
        <v>436</v>
      </c>
      <c r="J647" s="20" t="s">
        <v>3770</v>
      </c>
      <c r="K647" s="20" t="s">
        <v>3771</v>
      </c>
      <c r="L647" s="20" t="s">
        <v>1913</v>
      </c>
      <c r="M647" s="21">
        <v>35</v>
      </c>
      <c r="N647" s="22">
        <v>2</v>
      </c>
      <c r="O647" s="23">
        <v>1</v>
      </c>
      <c r="P647" s="24">
        <v>1917.2</v>
      </c>
      <c r="Q647" s="25">
        <f>IF(M647="","",IF(M647&lt;=0,P647/10,P647/M647))</f>
        <v>54.777142857142856</v>
      </c>
      <c r="R647" s="12">
        <v>0</v>
      </c>
      <c r="S647" s="12">
        <v>0</v>
      </c>
      <c r="U647" s="18" t="str">
        <f t="shared" si="58"/>
        <v>一勝</v>
      </c>
      <c r="X647" s="12" t="str">
        <f>IF(OR(C647="櫃間牧場",C647="特捜フジ"),"hit",IF(OR(C647="土井牧場",C647="土井ムギムギ牧場",C647="むぎむぎ",C647="むぎ"),"doi",IF(OR(C647="阪神",C647="タイガースファーム"),"han",IF(OR(C647="健康牧場",C647="ＯＫ牧場"),"oke",VLOOKUP(C647,[1]Owner!$A:$B,2,FALSE)))))</f>
        <v>har</v>
      </c>
    </row>
    <row r="648" spans="1:24" ht="11.15" customHeight="1" x14ac:dyDescent="0.65">
      <c r="A648" s="19" t="str">
        <f t="shared" si="57"/>
        <v>1920心平01</v>
      </c>
      <c r="B648" s="10" t="s">
        <v>7651</v>
      </c>
      <c r="C648" s="20" t="s">
        <v>4402</v>
      </c>
      <c r="D648" s="11">
        <v>1</v>
      </c>
      <c r="E648" s="20" t="s">
        <v>7699</v>
      </c>
      <c r="F648" s="10" t="s">
        <v>4766</v>
      </c>
      <c r="G648" s="10" t="s">
        <v>5335</v>
      </c>
      <c r="H648" s="20" t="s">
        <v>4795</v>
      </c>
      <c r="I648" s="20" t="s">
        <v>2231</v>
      </c>
      <c r="J648" s="20" t="s">
        <v>4703</v>
      </c>
      <c r="K648" s="20" t="s">
        <v>4880</v>
      </c>
      <c r="L648" s="20" t="s">
        <v>1913</v>
      </c>
      <c r="M648" s="32">
        <v>9</v>
      </c>
      <c r="N648" s="22">
        <v>3</v>
      </c>
      <c r="O648" s="23">
        <v>1</v>
      </c>
      <c r="P648" s="24">
        <v>1914</v>
      </c>
      <c r="Q648" s="25">
        <v>14.537606837606836</v>
      </c>
      <c r="R648" s="12">
        <v>0</v>
      </c>
      <c r="S648" s="12">
        <v>0</v>
      </c>
      <c r="T648" s="12">
        <v>0</v>
      </c>
      <c r="U648" s="18" t="str">
        <f t="shared" si="58"/>
        <v>一勝</v>
      </c>
      <c r="V648" s="12" t="s">
        <v>7956</v>
      </c>
      <c r="W648" s="12" t="s">
        <v>8077</v>
      </c>
      <c r="X648" s="12" t="str">
        <f>IF(OR(C648="櫃間牧場",C648="特捜フジ"),"hit",IF(OR(C648="土井牧場",C648="土井ムギムギ牧場",C648="むぎむぎ",C648="むぎ"),"doi",IF(OR(C648="阪神",C648="タイガースファーム"),"han",IF(OR(C648="健康牧場",C648="ＯＫ牧場"),"oke",VLOOKUP(C648,[1]Owner!$A:$B,2,FALSE)))))</f>
        <v>hsi</v>
      </c>
    </row>
    <row r="649" spans="1:24" ht="11.15" customHeight="1" x14ac:dyDescent="0.65">
      <c r="A649" s="19" t="str">
        <f t="shared" si="57"/>
        <v>1920永之07</v>
      </c>
      <c r="B649" s="10" t="s">
        <v>7651</v>
      </c>
      <c r="C649" s="20" t="s">
        <v>5014</v>
      </c>
      <c r="D649" s="11">
        <v>7</v>
      </c>
      <c r="E649" s="20" t="s">
        <v>7755</v>
      </c>
      <c r="F649" s="10" t="s">
        <v>4766</v>
      </c>
      <c r="G649" s="10" t="s">
        <v>4767</v>
      </c>
      <c r="H649" s="20" t="s">
        <v>7813</v>
      </c>
      <c r="I649" s="20" t="s">
        <v>7806</v>
      </c>
      <c r="J649" s="20" t="s">
        <v>6019</v>
      </c>
      <c r="K649" s="20" t="s">
        <v>7281</v>
      </c>
      <c r="L649" s="20" t="s">
        <v>4770</v>
      </c>
      <c r="M649" s="32">
        <v>2</v>
      </c>
      <c r="N649" s="22">
        <v>3</v>
      </c>
      <c r="O649" s="23">
        <v>1</v>
      </c>
      <c r="P649" s="24">
        <v>1912.2</v>
      </c>
      <c r="Q649" s="25">
        <v>57.877692307692314</v>
      </c>
      <c r="R649" s="12">
        <v>0</v>
      </c>
      <c r="S649" s="12">
        <v>0</v>
      </c>
      <c r="T649" s="12">
        <v>0</v>
      </c>
      <c r="U649" s="18" t="str">
        <f t="shared" si="58"/>
        <v>一勝</v>
      </c>
      <c r="V649" s="12" t="s">
        <v>7996</v>
      </c>
      <c r="W649" s="12" t="s">
        <v>8133</v>
      </c>
      <c r="X649" s="12" t="str">
        <f>IF(OR(C649="櫃間牧場",C649="特捜フジ"),"hit",IF(OR(C649="土井牧場",C649="土井ムギムギ牧場",C649="むぎむぎ",C649="むぎ"),"doi",IF(OR(C649="阪神",C649="タイガースファーム"),"han",IF(OR(C649="健康牧場",C649="ＯＫ牧場"),"oke",VLOOKUP(C649,[1]Owner!$A:$B,2,FALSE)))))</f>
        <v>yhi</v>
      </c>
    </row>
    <row r="650" spans="1:24" ht="11.15" customHeight="1" x14ac:dyDescent="0.65">
      <c r="A650" s="19" t="str">
        <f t="shared" si="57"/>
        <v>1213若井03</v>
      </c>
      <c r="B650" s="10" t="s">
        <v>4405</v>
      </c>
      <c r="C650" s="20" t="s">
        <v>4731</v>
      </c>
      <c r="D650" s="11">
        <v>3</v>
      </c>
      <c r="E650" s="20" t="s">
        <v>4485</v>
      </c>
      <c r="F650" s="10" t="s">
        <v>4478</v>
      </c>
      <c r="G650" s="10" t="s">
        <v>4408</v>
      </c>
      <c r="H650" s="20" t="s">
        <v>4486</v>
      </c>
      <c r="I650" s="20" t="s">
        <v>2612</v>
      </c>
      <c r="J650" s="20" t="s">
        <v>3556</v>
      </c>
      <c r="K650" s="20" t="s">
        <v>4487</v>
      </c>
      <c r="L650" s="20" t="s">
        <v>3011</v>
      </c>
      <c r="M650" s="21">
        <v>40</v>
      </c>
      <c r="N650" s="22">
        <v>8</v>
      </c>
      <c r="O650" s="23">
        <v>1</v>
      </c>
      <c r="P650" s="24">
        <v>1911.8</v>
      </c>
      <c r="Q650" s="25">
        <f>IF(M650="","",IF(M650&lt;=0,P650/10,P650/M650))</f>
        <v>47.795000000000002</v>
      </c>
      <c r="R650" s="12">
        <v>0</v>
      </c>
      <c r="S650" s="12">
        <v>0</v>
      </c>
      <c r="U650" s="18" t="str">
        <f t="shared" si="58"/>
        <v>一勝</v>
      </c>
      <c r="X650" s="12" t="str">
        <f>IF(OR(C650="櫃間牧場",C650="特捜フジ"),"hit",IF(OR(C650="土井牧場",C650="土井ムギムギ牧場",C650="むぎむぎ",C650="むぎ"),"doi",IF(OR(C650="阪神",C650="タイガースファーム"),"han",IF(OR(C650="健康牧場",C650="ＯＫ牧場"),"oke",VLOOKUP(C650,[1]Owner!$A:$B,2,FALSE)))))</f>
        <v>wak</v>
      </c>
    </row>
    <row r="651" spans="1:24" ht="11.15" customHeight="1" x14ac:dyDescent="0.65">
      <c r="A651" s="19" t="str">
        <f t="shared" si="57"/>
        <v>2122心平01</v>
      </c>
      <c r="B651" s="10" t="s">
        <v>8826</v>
      </c>
      <c r="C651" s="20" t="s">
        <v>8310</v>
      </c>
      <c r="D651" s="11">
        <v>1</v>
      </c>
      <c r="E651" s="20" t="s">
        <v>8735</v>
      </c>
      <c r="F651" s="10" t="s">
        <v>4478</v>
      </c>
      <c r="G651" s="10" t="s">
        <v>4408</v>
      </c>
      <c r="H651" s="20" t="s">
        <v>1614</v>
      </c>
      <c r="I651" s="20" t="s">
        <v>2231</v>
      </c>
      <c r="J651" s="20" t="s">
        <v>7904</v>
      </c>
      <c r="K651" s="20" t="s">
        <v>8891</v>
      </c>
      <c r="L651" s="20" t="s">
        <v>1913</v>
      </c>
      <c r="M651" s="32">
        <v>10</v>
      </c>
      <c r="N651" s="22">
        <v>4</v>
      </c>
      <c r="O651" s="23">
        <v>1</v>
      </c>
      <c r="P651" s="24">
        <v>1904.6</v>
      </c>
      <c r="Q651" s="25">
        <v>15.89046153846154</v>
      </c>
      <c r="U651" s="18" t="str">
        <f t="shared" si="58"/>
        <v>一勝</v>
      </c>
      <c r="V651" s="12" t="s">
        <v>8982</v>
      </c>
      <c r="W651" s="12" t="s">
        <v>9100</v>
      </c>
      <c r="X651" s="12" t="str">
        <f>IF(OR(C651="櫃間牧場",C651="特捜フジ"),"hit",IF(OR(C651="土井牧場",C651="土井ムギムギ牧場",C651="むぎむぎ",C651="むぎ"),"doi",IF(OR(C651="阪神",C651="タイガースファーム"),"han",IF(OR(C651="健康牧場",C651="ＯＫ牧場"),"oke",VLOOKUP(C651,[1]Owner!$A:$B,2,FALSE)))))</f>
        <v>hsi</v>
      </c>
    </row>
    <row r="652" spans="1:24" ht="11.15" customHeight="1" x14ac:dyDescent="0.65">
      <c r="A652" s="19" t="str">
        <f t="shared" si="57"/>
        <v>1718松山08</v>
      </c>
      <c r="B652" s="10" t="s">
        <v>6476</v>
      </c>
      <c r="C652" s="20" t="s">
        <v>4376</v>
      </c>
      <c r="D652" s="11">
        <v>8</v>
      </c>
      <c r="E652" s="20" t="s">
        <v>6618</v>
      </c>
      <c r="F652" s="10" t="s">
        <v>5142</v>
      </c>
      <c r="G652" s="10" t="s">
        <v>5293</v>
      </c>
      <c r="H652" s="20" t="s">
        <v>5359</v>
      </c>
      <c r="I652" s="20" t="s">
        <v>6715</v>
      </c>
      <c r="J652" s="20" t="s">
        <v>7049</v>
      </c>
      <c r="K652" s="20" t="s">
        <v>7050</v>
      </c>
      <c r="L652" s="20" t="s">
        <v>1913</v>
      </c>
      <c r="M652" s="21">
        <v>60</v>
      </c>
      <c r="N652" s="22">
        <v>6</v>
      </c>
      <c r="O652" s="23">
        <v>2</v>
      </c>
      <c r="P652" s="24">
        <v>1904</v>
      </c>
      <c r="Q652" s="25">
        <f t="shared" ref="Q652:Q659" si="59">IF(M652="","",IF(M652&lt;=0,P652/10,P652/M652))</f>
        <v>31.733333333333334</v>
      </c>
      <c r="R652" s="12">
        <v>0</v>
      </c>
      <c r="S652" s="12">
        <v>0</v>
      </c>
      <c r="U652" s="18" t="str">
        <f t="shared" si="58"/>
        <v>二勝</v>
      </c>
      <c r="V652" s="12" t="s">
        <v>7036</v>
      </c>
      <c r="W652" s="12" t="s">
        <v>6903</v>
      </c>
      <c r="X652" s="12" t="str">
        <f>IF(OR(C652="櫃間牧場",C652="特捜フジ"),"hit",IF(OR(C652="土井牧場",C652="土井ムギムギ牧場",C652="むぎむぎ",C652="むぎ"),"doi",IF(OR(C652="阪神",C652="タイガースファーム"),"han",IF(OR(C652="健康牧場",C652="ＯＫ牧場"),"oke",VLOOKUP(C652,[1]Owner!$A:$B,2,FALSE)))))</f>
        <v>mat</v>
      </c>
    </row>
    <row r="653" spans="1:24" ht="11.15" customHeight="1" x14ac:dyDescent="0.65">
      <c r="A653" s="19" t="str">
        <f t="shared" si="57"/>
        <v>1314心平02</v>
      </c>
      <c r="B653" s="10" t="s">
        <v>5133</v>
      </c>
      <c r="C653" s="20" t="s">
        <v>4402</v>
      </c>
      <c r="D653" s="11">
        <v>2</v>
      </c>
      <c r="E653" s="20" t="s">
        <v>5098</v>
      </c>
      <c r="F653" s="10" t="s">
        <v>4766</v>
      </c>
      <c r="G653" s="10" t="s">
        <v>4774</v>
      </c>
      <c r="H653" s="20" t="s">
        <v>5099</v>
      </c>
      <c r="I653" s="20" t="s">
        <v>5100</v>
      </c>
      <c r="J653" s="20" t="s">
        <v>5101</v>
      </c>
      <c r="K653" s="20" t="s">
        <v>2443</v>
      </c>
      <c r="L653" s="20" t="s">
        <v>2439</v>
      </c>
      <c r="M653" s="21">
        <v>0</v>
      </c>
      <c r="N653" s="22">
        <v>8</v>
      </c>
      <c r="O653" s="23">
        <v>2</v>
      </c>
      <c r="P653" s="24">
        <v>1901</v>
      </c>
      <c r="Q653" s="25">
        <f t="shared" si="59"/>
        <v>190.1</v>
      </c>
      <c r="R653" s="12">
        <v>0</v>
      </c>
      <c r="S653" s="12">
        <v>0</v>
      </c>
      <c r="U653" s="18" t="str">
        <f t="shared" si="58"/>
        <v>二勝</v>
      </c>
      <c r="X653" s="12" t="str">
        <f>IF(OR(C653="櫃間牧場",C653="特捜フジ"),"hit",IF(OR(C653="土井牧場",C653="土井ムギムギ牧場",C653="むぎむぎ",C653="むぎ"),"doi",IF(OR(C653="阪神",C653="タイガースファーム"),"han",IF(OR(C653="健康牧場",C653="ＯＫ牧場"),"oke",VLOOKUP(C653,[1]Owner!$A:$B,2,FALSE)))))</f>
        <v>hsi</v>
      </c>
    </row>
    <row r="654" spans="1:24" ht="11.15" customHeight="1" x14ac:dyDescent="0.65">
      <c r="A654" s="19" t="str">
        <f t="shared" si="57"/>
        <v>9798岡田02</v>
      </c>
      <c r="B654" s="10" t="s">
        <v>11</v>
      </c>
      <c r="C654" s="20" t="s">
        <v>125</v>
      </c>
      <c r="D654" s="31">
        <v>2</v>
      </c>
      <c r="E654" s="20" t="s">
        <v>129</v>
      </c>
      <c r="F654" s="10" t="s">
        <v>14</v>
      </c>
      <c r="G654" s="10" t="s">
        <v>33</v>
      </c>
      <c r="H654" s="20" t="s">
        <v>130</v>
      </c>
      <c r="I654" s="20" t="s">
        <v>17</v>
      </c>
      <c r="J654" s="20" t="s">
        <v>131</v>
      </c>
      <c r="N654" s="22">
        <v>6</v>
      </c>
      <c r="O654" s="23">
        <v>1</v>
      </c>
      <c r="P654" s="24">
        <v>1900</v>
      </c>
      <c r="Q654" s="25" t="str">
        <f t="shared" si="59"/>
        <v/>
      </c>
      <c r="R654" s="12">
        <v>0</v>
      </c>
      <c r="S654" s="12">
        <v>0</v>
      </c>
      <c r="U654" s="18" t="str">
        <f t="shared" si="58"/>
        <v>一勝</v>
      </c>
      <c r="X654" s="12" t="str">
        <f>IF(OR(C654="櫃間牧場",C654="特捜フジ"),"hit",IF(OR(C654="土井牧場",C654="土井ムギムギ牧場",C654="むぎむぎ",C654="むぎ"),"doi",IF(OR(C654="阪神",C654="タイガースファーム"),"han",IF(OR(C654="健康牧場",C654="ＯＫ牧場"),"oke",VLOOKUP(C654,[1]Owner!$A:$B,2,FALSE)))))</f>
        <v>oka</v>
      </c>
    </row>
    <row r="655" spans="1:24" ht="11.15" customHeight="1" x14ac:dyDescent="0.65">
      <c r="A655" s="19" t="str">
        <f t="shared" si="57"/>
        <v>1213健太08</v>
      </c>
      <c r="B655" s="10" t="s">
        <v>4405</v>
      </c>
      <c r="C655" s="20" t="s">
        <v>4732</v>
      </c>
      <c r="D655" s="11">
        <v>8</v>
      </c>
      <c r="E655" s="20" t="s">
        <v>4521</v>
      </c>
      <c r="F655" s="10" t="s">
        <v>4478</v>
      </c>
      <c r="G655" s="10" t="s">
        <v>33</v>
      </c>
      <c r="H655" s="20" t="s">
        <v>4458</v>
      </c>
      <c r="I655" s="20" t="s">
        <v>2231</v>
      </c>
      <c r="J655" s="20" t="s">
        <v>3721</v>
      </c>
      <c r="K655" s="20" t="s">
        <v>4497</v>
      </c>
      <c r="L655" s="20" t="s">
        <v>1913</v>
      </c>
      <c r="M655" s="21">
        <v>20</v>
      </c>
      <c r="N655" s="22">
        <v>4</v>
      </c>
      <c r="O655" s="23">
        <v>2</v>
      </c>
      <c r="P655" s="24">
        <v>1885.3</v>
      </c>
      <c r="Q655" s="25">
        <f t="shared" si="59"/>
        <v>94.265000000000001</v>
      </c>
      <c r="R655" s="12">
        <v>0</v>
      </c>
      <c r="S655" s="12">
        <v>0</v>
      </c>
      <c r="U655" s="18" t="str">
        <f t="shared" si="58"/>
        <v>二勝</v>
      </c>
      <c r="X655" s="12" t="str">
        <f>IF(OR(C655="櫃間牧場",C655="特捜フジ"),"hit",IF(OR(C655="土井牧場",C655="土井ムギムギ牧場",C655="むぎむぎ",C655="むぎ"),"doi",IF(OR(C655="阪神",C655="タイガースファーム"),"han",IF(OR(C655="健康牧場",C655="ＯＫ牧場"),"oke",VLOOKUP(C655,[1]Owner!$A:$B,2,FALSE)))))</f>
        <v>tke</v>
      </c>
    </row>
    <row r="656" spans="1:24" ht="11.15" customHeight="1" x14ac:dyDescent="0.65">
      <c r="A656" s="19" t="str">
        <f t="shared" si="57"/>
        <v>1213心平04</v>
      </c>
      <c r="B656" s="10" t="s">
        <v>4405</v>
      </c>
      <c r="C656" s="20" t="s">
        <v>4736</v>
      </c>
      <c r="D656" s="11">
        <v>4</v>
      </c>
      <c r="E656" s="20" t="s">
        <v>4607</v>
      </c>
      <c r="F656" s="10" t="s">
        <v>4478</v>
      </c>
      <c r="G656" s="10" t="s">
        <v>15</v>
      </c>
      <c r="H656" s="20" t="s">
        <v>4608</v>
      </c>
      <c r="I656" s="20" t="s">
        <v>2231</v>
      </c>
      <c r="J656" s="20" t="s">
        <v>4609</v>
      </c>
      <c r="K656" s="20" t="s">
        <v>4492</v>
      </c>
      <c r="L656" s="20" t="s">
        <v>1913</v>
      </c>
      <c r="M656" s="21">
        <v>30</v>
      </c>
      <c r="N656" s="22">
        <v>4</v>
      </c>
      <c r="O656" s="23">
        <v>2</v>
      </c>
      <c r="P656" s="24">
        <v>1882.7</v>
      </c>
      <c r="Q656" s="25">
        <f t="shared" si="59"/>
        <v>62.756666666666668</v>
      </c>
      <c r="R656" s="12">
        <v>0</v>
      </c>
      <c r="S656" s="12">
        <v>0</v>
      </c>
      <c r="U656" s="18" t="str">
        <f t="shared" si="58"/>
        <v>二勝</v>
      </c>
      <c r="X656" s="12" t="str">
        <f>IF(OR(C656="櫃間牧場",C656="特捜フジ"),"hit",IF(OR(C656="土井牧場",C656="土井ムギムギ牧場",C656="むぎむぎ",C656="むぎ"),"doi",IF(OR(C656="阪神",C656="タイガースファーム"),"han",IF(OR(C656="健康牧場",C656="ＯＫ牧場"),"oke",VLOOKUP(C656,[1]Owner!$A:$B,2,FALSE)))))</f>
        <v>hsi</v>
      </c>
    </row>
    <row r="657" spans="1:24" ht="11.15" customHeight="1" x14ac:dyDescent="0.65">
      <c r="A657" s="19" t="str">
        <f t="shared" si="57"/>
        <v>1011土井03</v>
      </c>
      <c r="B657" s="10" t="s">
        <v>3649</v>
      </c>
      <c r="C657" s="20" t="s">
        <v>3887</v>
      </c>
      <c r="D657" s="11">
        <v>3</v>
      </c>
      <c r="E657" s="20" t="s">
        <v>3890</v>
      </c>
      <c r="F657" s="10" t="s">
        <v>14</v>
      </c>
      <c r="G657" s="10" t="s">
        <v>510</v>
      </c>
      <c r="H657" s="20" t="s">
        <v>1291</v>
      </c>
      <c r="I657" s="20" t="s">
        <v>1551</v>
      </c>
      <c r="J657" s="20" t="s">
        <v>3891</v>
      </c>
      <c r="K657" s="20" t="s">
        <v>2859</v>
      </c>
      <c r="L657" s="20" t="s">
        <v>515</v>
      </c>
      <c r="M657" s="21">
        <v>40</v>
      </c>
      <c r="N657" s="22">
        <v>3</v>
      </c>
      <c r="O657" s="23">
        <v>2</v>
      </c>
      <c r="P657" s="24">
        <v>1880</v>
      </c>
      <c r="Q657" s="25">
        <f t="shared" si="59"/>
        <v>47</v>
      </c>
      <c r="R657" s="12">
        <v>0</v>
      </c>
      <c r="S657" s="12">
        <v>0</v>
      </c>
      <c r="U657" s="18" t="str">
        <f t="shared" si="58"/>
        <v>二勝</v>
      </c>
      <c r="X657" s="12" t="str">
        <f>IF(OR(C657="櫃間牧場",C657="特捜フジ"),"hit",IF(OR(C657="土井牧場",C657="土井ムギムギ牧場",C657="むぎむぎ",C657="むぎ"),"doi",IF(OR(C657="阪神",C657="タイガースファーム"),"han",IF(OR(C657="健康牧場",C657="ＯＫ牧場"),"oke",VLOOKUP(C657,[1]Owner!$A:$B,2,FALSE)))))</f>
        <v>doi</v>
      </c>
    </row>
    <row r="658" spans="1:24" ht="11.15" customHeight="1" x14ac:dyDescent="0.65">
      <c r="A658" s="19" t="str">
        <f t="shared" si="57"/>
        <v>9798大類07</v>
      </c>
      <c r="B658" s="10" t="s">
        <v>11</v>
      </c>
      <c r="C658" s="20" t="s">
        <v>91</v>
      </c>
      <c r="D658" s="31">
        <v>7</v>
      </c>
      <c r="E658" s="20" t="s">
        <v>110</v>
      </c>
      <c r="F658" s="10" t="s">
        <v>29</v>
      </c>
      <c r="G658" s="10" t="s">
        <v>33</v>
      </c>
      <c r="H658" s="20" t="s">
        <v>111</v>
      </c>
      <c r="I658" s="20" t="s">
        <v>112</v>
      </c>
      <c r="J658" s="20" t="s">
        <v>113</v>
      </c>
      <c r="N658" s="22">
        <v>5</v>
      </c>
      <c r="O658" s="23">
        <v>1</v>
      </c>
      <c r="P658" s="24">
        <v>1880</v>
      </c>
      <c r="Q658" s="25" t="str">
        <f t="shared" si="59"/>
        <v/>
      </c>
      <c r="R658" s="12">
        <v>0</v>
      </c>
      <c r="S658" s="12">
        <v>0</v>
      </c>
      <c r="U658" s="18" t="str">
        <f t="shared" si="58"/>
        <v>一勝</v>
      </c>
      <c r="X658" s="12" t="str">
        <f>IF(OR(C658="櫃間牧場",C658="特捜フジ"),"hit",IF(OR(C658="土井牧場",C658="土井ムギムギ牧場",C658="むぎむぎ",C658="むぎ"),"doi",IF(OR(C658="阪神",C658="タイガースファーム"),"han",IF(OR(C658="健康牧場",C658="ＯＫ牧場"),"oke",VLOOKUP(C658,[1]Owner!$A:$B,2,FALSE)))))</f>
        <v>oru</v>
      </c>
    </row>
    <row r="659" spans="1:24" ht="11.15" customHeight="1" x14ac:dyDescent="0.65">
      <c r="A659" s="19" t="str">
        <f t="shared" si="57"/>
        <v>0910土井09</v>
      </c>
      <c r="B659" s="10" t="s">
        <v>3418</v>
      </c>
      <c r="C659" s="20" t="s">
        <v>2713</v>
      </c>
      <c r="D659" s="11">
        <v>9</v>
      </c>
      <c r="E659" s="20" t="s">
        <v>3565</v>
      </c>
      <c r="F659" s="10" t="s">
        <v>14</v>
      </c>
      <c r="G659" s="10" t="s">
        <v>510</v>
      </c>
      <c r="H659" s="20" t="s">
        <v>2020</v>
      </c>
      <c r="I659" s="20" t="s">
        <v>3280</v>
      </c>
      <c r="J659" s="20" t="s">
        <v>3566</v>
      </c>
      <c r="K659" s="20" t="s">
        <v>2378</v>
      </c>
      <c r="L659" s="20" t="s">
        <v>3315</v>
      </c>
      <c r="M659" s="21">
        <v>90</v>
      </c>
      <c r="N659" s="22">
        <v>6</v>
      </c>
      <c r="O659" s="23">
        <v>2</v>
      </c>
      <c r="P659" s="24">
        <v>1880</v>
      </c>
      <c r="Q659" s="25">
        <f t="shared" si="59"/>
        <v>20.888888888888889</v>
      </c>
      <c r="R659" s="12">
        <v>0</v>
      </c>
      <c r="S659" s="12">
        <v>0</v>
      </c>
      <c r="U659" s="18" t="str">
        <f t="shared" si="58"/>
        <v>二勝</v>
      </c>
      <c r="X659" s="12" t="str">
        <f>IF(OR(C659="櫃間牧場",C659="特捜フジ"),"hit",IF(OR(C659="土井牧場",C659="土井ムギムギ牧場",C659="むぎむぎ",C659="むぎ"),"doi",IF(OR(C659="阪神",C659="タイガースファーム"),"han",IF(OR(C659="健康牧場",C659="ＯＫ牧場"),"oke",VLOOKUP(C659,[1]Owner!$A:$B,2,FALSE)))))</f>
        <v>doi</v>
      </c>
    </row>
    <row r="660" spans="1:24" ht="11.15" customHeight="1" x14ac:dyDescent="0.65">
      <c r="A660" s="19" t="str">
        <f t="shared" si="57"/>
        <v>2021阪神07</v>
      </c>
      <c r="B660" s="10" t="s">
        <v>8314</v>
      </c>
      <c r="C660" s="20" t="s">
        <v>4398</v>
      </c>
      <c r="D660" s="11">
        <v>7</v>
      </c>
      <c r="E660" s="20" t="s">
        <v>8264</v>
      </c>
      <c r="F660" s="10" t="s">
        <v>29</v>
      </c>
      <c r="G660" s="10" t="s">
        <v>15</v>
      </c>
      <c r="H660" s="20" t="s">
        <v>8351</v>
      </c>
      <c r="I660" s="20" t="s">
        <v>4677</v>
      </c>
      <c r="J660" s="20" t="s">
        <v>4558</v>
      </c>
      <c r="K660" s="20" t="s">
        <v>4612</v>
      </c>
      <c r="L660" s="20" t="s">
        <v>1913</v>
      </c>
      <c r="M660" s="32">
        <v>3</v>
      </c>
      <c r="N660" s="22">
        <v>5</v>
      </c>
      <c r="O660" s="23">
        <v>1</v>
      </c>
      <c r="P660" s="24">
        <v>1878.8</v>
      </c>
      <c r="Q660" s="25">
        <v>42.237948717948719</v>
      </c>
      <c r="R660" s="12">
        <v>0</v>
      </c>
      <c r="S660" s="12">
        <v>0</v>
      </c>
      <c r="T660" s="12">
        <v>0</v>
      </c>
      <c r="U660" s="18" t="str">
        <f t="shared" si="58"/>
        <v>一勝</v>
      </c>
      <c r="V660" s="12" t="s">
        <v>8660</v>
      </c>
      <c r="W660" s="12" t="s">
        <v>8549</v>
      </c>
      <c r="X660" s="12" t="str">
        <f>IF(OR(C660="櫃間牧場",C660="特捜フジ"),"hit",IF(OR(C660="土井牧場",C660="土井ムギムギ牧場",C660="むぎむぎ",C660="むぎ"),"doi",IF(OR(C660="阪神",C660="タイガースファーム"),"han",IF(OR(C660="健康牧場",C660="ＯＫ牧場"),"oke",VLOOKUP(C660,[1]Owner!$A:$B,2,FALSE)))))</f>
        <v>han</v>
      </c>
    </row>
    <row r="661" spans="1:24" ht="11.15" customHeight="1" x14ac:dyDescent="0.65">
      <c r="A661" s="19" t="str">
        <f t="shared" si="57"/>
        <v>0304播磨01</v>
      </c>
      <c r="B661" s="10" t="s">
        <v>1713</v>
      </c>
      <c r="C661" s="20" t="s">
        <v>626</v>
      </c>
      <c r="D661" s="31">
        <v>1</v>
      </c>
      <c r="E661" s="20" t="s">
        <v>1889</v>
      </c>
      <c r="F661" s="10" t="s">
        <v>14</v>
      </c>
      <c r="G661" s="10" t="s">
        <v>15</v>
      </c>
      <c r="H661" s="20" t="s">
        <v>141</v>
      </c>
      <c r="I661" s="20" t="s">
        <v>38</v>
      </c>
      <c r="J661" s="20" t="s">
        <v>1890</v>
      </c>
      <c r="M661" s="21">
        <v>70</v>
      </c>
      <c r="N661" s="22">
        <v>4</v>
      </c>
      <c r="O661" s="23">
        <v>1</v>
      </c>
      <c r="P661" s="24">
        <v>1870</v>
      </c>
      <c r="Q661" s="25">
        <f t="shared" ref="Q661:Q671" si="60">IF(M661="","",IF(M661&lt;=0,P661/10,P661/M661))</f>
        <v>26.714285714285715</v>
      </c>
      <c r="R661" s="12">
        <v>0</v>
      </c>
      <c r="S661" s="12">
        <v>0</v>
      </c>
      <c r="U661" s="18" t="str">
        <f t="shared" si="58"/>
        <v>一勝</v>
      </c>
      <c r="X661" s="12" t="str">
        <f>IF(OR(C661="櫃間牧場",C661="特捜フジ"),"hit",IF(OR(C661="土井牧場",C661="土井ムギムギ牧場",C661="むぎむぎ",C661="むぎ"),"doi",IF(OR(C661="阪神",C661="タイガースファーム"),"han",IF(OR(C661="健康牧場",C661="ＯＫ牧場"),"oke",VLOOKUP(C661,[1]Owner!$A:$B,2,FALSE)))))</f>
        <v>har</v>
      </c>
    </row>
    <row r="662" spans="1:24" ht="11.15" customHeight="1" x14ac:dyDescent="0.65">
      <c r="A662" s="19" t="str">
        <f t="shared" si="57"/>
        <v>1112阪神09</v>
      </c>
      <c r="B662" s="10" t="s">
        <v>4369</v>
      </c>
      <c r="C662" s="20" t="s">
        <v>4137</v>
      </c>
      <c r="D662" s="11">
        <v>9</v>
      </c>
      <c r="E662" s="20" t="s">
        <v>4156</v>
      </c>
      <c r="F662" s="10" t="s">
        <v>3905</v>
      </c>
      <c r="G662" s="10" t="s">
        <v>3906</v>
      </c>
      <c r="H662" s="20" t="s">
        <v>4157</v>
      </c>
      <c r="I662" s="20" t="s">
        <v>2038</v>
      </c>
      <c r="J662" s="20" t="s">
        <v>4158</v>
      </c>
      <c r="K662" s="20" t="s">
        <v>4159</v>
      </c>
      <c r="L662" s="20" t="s">
        <v>4160</v>
      </c>
      <c r="M662" s="21">
        <v>0</v>
      </c>
      <c r="N662" s="22">
        <v>9</v>
      </c>
      <c r="O662" s="23">
        <v>2</v>
      </c>
      <c r="P662" s="24">
        <v>1870</v>
      </c>
      <c r="Q662" s="25">
        <f t="shared" si="60"/>
        <v>187</v>
      </c>
      <c r="R662" s="12">
        <v>0</v>
      </c>
      <c r="S662" s="12">
        <v>0</v>
      </c>
      <c r="U662" s="18" t="str">
        <f t="shared" si="58"/>
        <v>二勝</v>
      </c>
      <c r="X662" s="12" t="str">
        <f>IF(OR(C662="櫃間牧場",C662="特捜フジ"),"hit",IF(OR(C662="土井牧場",C662="土井ムギムギ牧場",C662="むぎむぎ",C662="むぎ"),"doi",IF(OR(C662="阪神",C662="タイガースファーム"),"han",IF(OR(C662="健康牧場",C662="ＯＫ牧場"),"oke",VLOOKUP(C662,[1]Owner!$A:$B,2,FALSE)))))</f>
        <v>han</v>
      </c>
    </row>
    <row r="663" spans="1:24" ht="11.15" customHeight="1" x14ac:dyDescent="0.65">
      <c r="A663" s="19" t="str">
        <f t="shared" si="57"/>
        <v>0809光生02</v>
      </c>
      <c r="B663" s="10" t="s">
        <v>3162</v>
      </c>
      <c r="C663" s="20" t="s">
        <v>2608</v>
      </c>
      <c r="D663" s="11">
        <v>2</v>
      </c>
      <c r="E663" s="20" t="s">
        <v>3201</v>
      </c>
      <c r="F663" s="10" t="s">
        <v>14</v>
      </c>
      <c r="G663" s="10" t="s">
        <v>520</v>
      </c>
      <c r="H663" s="20" t="s">
        <v>995</v>
      </c>
      <c r="I663" s="20" t="s">
        <v>3202</v>
      </c>
      <c r="J663" s="20" t="s">
        <v>3203</v>
      </c>
      <c r="K663" s="20" t="s">
        <v>3204</v>
      </c>
      <c r="L663" s="20" t="s">
        <v>3205</v>
      </c>
      <c r="M663" s="21">
        <v>10</v>
      </c>
      <c r="N663" s="22">
        <v>6</v>
      </c>
      <c r="O663" s="23">
        <v>2</v>
      </c>
      <c r="P663" s="24">
        <v>1860</v>
      </c>
      <c r="Q663" s="25">
        <f t="shared" si="60"/>
        <v>186</v>
      </c>
      <c r="R663" s="12">
        <v>0</v>
      </c>
      <c r="S663" s="12">
        <v>0</v>
      </c>
      <c r="U663" s="18" t="str">
        <f t="shared" si="58"/>
        <v>二勝</v>
      </c>
      <c r="X663" s="12" t="str">
        <f>IF(OR(C663="櫃間牧場",C663="特捜フジ"),"hit",IF(OR(C663="土井牧場",C663="土井ムギムギ牧場",C663="むぎむぎ",C663="むぎ"),"doi",IF(OR(C663="阪神",C663="タイガースファーム"),"han",IF(OR(C663="健康牧場",C663="ＯＫ牧場"),"oke",VLOOKUP(C663,[1]Owner!$A:$B,2,FALSE)))))</f>
        <v>ymi</v>
      </c>
    </row>
    <row r="664" spans="1:24" ht="11.15" customHeight="1" x14ac:dyDescent="0.65">
      <c r="A664" s="19" t="str">
        <f t="shared" si="57"/>
        <v>2324永之06</v>
      </c>
      <c r="B664" s="10" t="s">
        <v>9878</v>
      </c>
      <c r="C664" s="20" t="s">
        <v>9310</v>
      </c>
      <c r="D664" s="11">
        <v>6</v>
      </c>
      <c r="E664" s="20" t="s">
        <v>9863</v>
      </c>
      <c r="F664" s="10" t="s">
        <v>4413</v>
      </c>
      <c r="G664" s="10" t="s">
        <v>4408</v>
      </c>
      <c r="H664" s="20" t="s">
        <v>9350</v>
      </c>
      <c r="I664" s="20" t="s">
        <v>9909</v>
      </c>
      <c r="J664" s="20" t="s">
        <v>5558</v>
      </c>
      <c r="K664" s="20" t="s">
        <v>4415</v>
      </c>
      <c r="L664" s="20" t="s">
        <v>4416</v>
      </c>
      <c r="M664" s="37">
        <v>5</v>
      </c>
      <c r="N664" s="22">
        <v>6</v>
      </c>
      <c r="O664" s="23">
        <v>2</v>
      </c>
      <c r="P664" s="24">
        <v>1860</v>
      </c>
      <c r="Q664" s="25">
        <f t="shared" si="60"/>
        <v>372</v>
      </c>
      <c r="U664" s="18" t="str">
        <f t="shared" si="58"/>
        <v>二勝</v>
      </c>
      <c r="V664" s="12" t="s">
        <v>10208</v>
      </c>
      <c r="W664" s="36" t="s">
        <v>10237</v>
      </c>
      <c r="X664" s="12" t="str">
        <f>IF(OR(C664="櫃間牧場",C664="特捜フジ"),"hit",IF(OR(C664="土井牧場",C664="土井ムギムギ牧場",C664="むぎむぎ",C664="むぎ"),"doi",IF(OR(C664="阪神",C664="タイガースファーム"),"han",IF(OR(C664="健康牧場",C664="ＯＫ牧場"),"oke",VLOOKUP(C664,[1]Owner!$A:$B,2,FALSE)))))</f>
        <v>yhi</v>
      </c>
    </row>
    <row r="665" spans="1:24" ht="11.15" customHeight="1" x14ac:dyDescent="0.65">
      <c r="A665" s="19" t="str">
        <f t="shared" si="57"/>
        <v>1213健太03</v>
      </c>
      <c r="B665" s="10" t="s">
        <v>4405</v>
      </c>
      <c r="C665" s="20" t="s">
        <v>4732</v>
      </c>
      <c r="D665" s="11">
        <v>3</v>
      </c>
      <c r="E665" s="20" t="s">
        <v>4508</v>
      </c>
      <c r="F665" s="10" t="s">
        <v>4478</v>
      </c>
      <c r="G665" s="10" t="s">
        <v>33</v>
      </c>
      <c r="H665" s="20" t="s">
        <v>1543</v>
      </c>
      <c r="I665" s="20" t="s">
        <v>2231</v>
      </c>
      <c r="J665" s="20" t="s">
        <v>4509</v>
      </c>
      <c r="K665" s="20" t="s">
        <v>4510</v>
      </c>
      <c r="L665" s="20" t="s">
        <v>4426</v>
      </c>
      <c r="M665" s="21">
        <v>40</v>
      </c>
      <c r="N665" s="22">
        <v>5</v>
      </c>
      <c r="O665" s="23">
        <v>2</v>
      </c>
      <c r="P665" s="24">
        <v>1859.4</v>
      </c>
      <c r="Q665" s="25">
        <f t="shared" si="60"/>
        <v>46.484999999999999</v>
      </c>
      <c r="R665" s="12">
        <v>0</v>
      </c>
      <c r="S665" s="12">
        <v>0</v>
      </c>
      <c r="U665" s="18" t="str">
        <f t="shared" si="58"/>
        <v>二勝</v>
      </c>
      <c r="X665" s="12" t="str">
        <f>IF(OR(C665="櫃間牧場",C665="特捜フジ"),"hit",IF(OR(C665="土井牧場",C665="土井ムギムギ牧場",C665="むぎむぎ",C665="むぎ"),"doi",IF(OR(C665="阪神",C665="タイガースファーム"),"han",IF(OR(C665="健康牧場",C665="ＯＫ牧場"),"oke",VLOOKUP(C665,[1]Owner!$A:$B,2,FALSE)))))</f>
        <v>tke</v>
      </c>
    </row>
    <row r="666" spans="1:24" ht="11.15" customHeight="1" x14ac:dyDescent="0.65">
      <c r="A666" s="19" t="str">
        <f t="shared" si="57"/>
        <v>1415みど05</v>
      </c>
      <c r="B666" s="10" t="s">
        <v>5140</v>
      </c>
      <c r="C666" s="28" t="s">
        <v>4754</v>
      </c>
      <c r="D666" s="29">
        <v>5</v>
      </c>
      <c r="E666" s="20" t="s">
        <v>5257</v>
      </c>
      <c r="F666" s="10" t="s">
        <v>5142</v>
      </c>
      <c r="G666" s="10" t="s">
        <v>5293</v>
      </c>
      <c r="H666" s="20" t="s">
        <v>5325</v>
      </c>
      <c r="I666" s="20" t="s">
        <v>2231</v>
      </c>
      <c r="J666" s="20" t="s">
        <v>5060</v>
      </c>
      <c r="K666" s="20" t="s">
        <v>5454</v>
      </c>
      <c r="L666" s="20" t="s">
        <v>1913</v>
      </c>
      <c r="M666" s="21">
        <v>90</v>
      </c>
      <c r="N666" s="22">
        <v>6</v>
      </c>
      <c r="O666" s="23">
        <v>2</v>
      </c>
      <c r="P666" s="24">
        <v>1857.3</v>
      </c>
      <c r="Q666" s="25">
        <f t="shared" si="60"/>
        <v>20.636666666666667</v>
      </c>
      <c r="R666" s="12">
        <v>0</v>
      </c>
      <c r="S666" s="12">
        <v>0</v>
      </c>
      <c r="U666" s="18" t="str">
        <f t="shared" si="58"/>
        <v>二勝</v>
      </c>
      <c r="X666" s="12" t="str">
        <f>IF(OR(C666="櫃間牧場",C666="特捜フジ"),"hit",IF(OR(C666="土井牧場",C666="土井ムギムギ牧場",C666="むぎむぎ",C666="むぎ"),"doi",IF(OR(C666="阪神",C666="タイガースファーム"),"han",IF(OR(C666="健康牧場",C666="ＯＫ牧場"),"oke",VLOOKUP(C666,[1]Owner!$A:$B,2,FALSE)))))</f>
        <v>mid</v>
      </c>
    </row>
    <row r="667" spans="1:24" ht="11.15" customHeight="1" x14ac:dyDescent="0.65">
      <c r="A667" s="19" t="str">
        <f t="shared" si="57"/>
        <v>1112村山10</v>
      </c>
      <c r="B667" s="10" t="s">
        <v>4369</v>
      </c>
      <c r="C667" s="20" t="s">
        <v>4339</v>
      </c>
      <c r="D667" s="11">
        <v>10</v>
      </c>
      <c r="E667" s="20" t="s">
        <v>4364</v>
      </c>
      <c r="F667" s="10" t="s">
        <v>3905</v>
      </c>
      <c r="G667" s="10" t="s">
        <v>3906</v>
      </c>
      <c r="H667" s="20" t="s">
        <v>4252</v>
      </c>
      <c r="I667" s="20" t="s">
        <v>1739</v>
      </c>
      <c r="J667" s="20" t="s">
        <v>1747</v>
      </c>
      <c r="K667" s="20" t="s">
        <v>4365</v>
      </c>
      <c r="L667" s="20" t="s">
        <v>3993</v>
      </c>
      <c r="M667" s="21">
        <v>30</v>
      </c>
      <c r="N667" s="22">
        <v>4</v>
      </c>
      <c r="O667" s="23">
        <v>2</v>
      </c>
      <c r="P667" s="24">
        <v>1857</v>
      </c>
      <c r="Q667" s="25">
        <f t="shared" si="60"/>
        <v>61.9</v>
      </c>
      <c r="R667" s="12">
        <v>0</v>
      </c>
      <c r="S667" s="12">
        <v>0</v>
      </c>
      <c r="U667" s="18" t="str">
        <f t="shared" si="58"/>
        <v>二勝</v>
      </c>
      <c r="X667" s="12" t="str">
        <f>IF(OR(C667="櫃間牧場",C667="特捜フジ"),"hit",IF(OR(C667="土井牧場",C667="土井ムギムギ牧場",C667="むぎむぎ",C667="むぎ"),"doi",IF(OR(C667="阪神",C667="タイガースファーム"),"han",IF(OR(C667="健康牧場",C667="ＯＫ牧場"),"oke",VLOOKUP(C667,[1]Owner!$A:$B,2,FALSE)))))</f>
        <v>mur</v>
      </c>
    </row>
    <row r="668" spans="1:24" ht="11.15" customHeight="1" x14ac:dyDescent="0.65">
      <c r="A668" s="19" t="str">
        <f t="shared" si="57"/>
        <v>1516みど07</v>
      </c>
      <c r="B668" s="10" t="s">
        <v>5510</v>
      </c>
      <c r="C668" s="20" t="s">
        <v>4292</v>
      </c>
      <c r="D668" s="11">
        <v>7</v>
      </c>
      <c r="E668" s="20" t="s">
        <v>5631</v>
      </c>
      <c r="F668" s="10" t="s">
        <v>3905</v>
      </c>
      <c r="G668" s="10" t="s">
        <v>3911</v>
      </c>
      <c r="H668" s="20" t="s">
        <v>4121</v>
      </c>
      <c r="I668" s="20" t="s">
        <v>2231</v>
      </c>
      <c r="J668" s="20" t="s">
        <v>5766</v>
      </c>
      <c r="K668" s="20" t="s">
        <v>4143</v>
      </c>
      <c r="L668" s="20" t="s">
        <v>5834</v>
      </c>
      <c r="M668" s="21">
        <v>100</v>
      </c>
      <c r="N668" s="22">
        <v>5</v>
      </c>
      <c r="O668" s="23">
        <v>2</v>
      </c>
      <c r="P668" s="24">
        <v>1852.9</v>
      </c>
      <c r="Q668" s="25">
        <f t="shared" si="60"/>
        <v>18.529</v>
      </c>
      <c r="R668" s="12">
        <v>0</v>
      </c>
      <c r="S668" s="12">
        <v>0</v>
      </c>
      <c r="U668" s="18" t="str">
        <f t="shared" si="58"/>
        <v>二勝</v>
      </c>
      <c r="X668" s="12" t="str">
        <f>IF(OR(C668="櫃間牧場",C668="特捜フジ"),"hit",IF(OR(C668="土井牧場",C668="土井ムギムギ牧場",C668="むぎむぎ",C668="むぎ"),"doi",IF(OR(C668="阪神",C668="タイガースファーム"),"han",IF(OR(C668="健康牧場",C668="ＯＫ牧場"),"oke",VLOOKUP(C668,[1]Owner!$A:$B,2,FALSE)))))</f>
        <v>mid</v>
      </c>
    </row>
    <row r="669" spans="1:24" ht="11.15" customHeight="1" x14ac:dyDescent="0.65">
      <c r="A669" s="19" t="str">
        <f t="shared" si="57"/>
        <v>1213福石02</v>
      </c>
      <c r="B669" s="10" t="s">
        <v>4405</v>
      </c>
      <c r="C669" s="20" t="s">
        <v>4741</v>
      </c>
      <c r="D669" s="11">
        <v>2</v>
      </c>
      <c r="E669" s="20" t="s">
        <v>4713</v>
      </c>
      <c r="F669" s="10" t="s">
        <v>4413</v>
      </c>
      <c r="G669" s="10" t="s">
        <v>4408</v>
      </c>
      <c r="H669" s="20" t="s">
        <v>4489</v>
      </c>
      <c r="I669" s="20" t="s">
        <v>2231</v>
      </c>
      <c r="J669" s="20" t="s">
        <v>4318</v>
      </c>
      <c r="K669" s="20" t="s">
        <v>2378</v>
      </c>
      <c r="L669" s="20" t="s">
        <v>1913</v>
      </c>
      <c r="M669" s="21">
        <v>70</v>
      </c>
      <c r="N669" s="22">
        <v>8</v>
      </c>
      <c r="O669" s="23">
        <v>2</v>
      </c>
      <c r="P669" s="24">
        <v>1849.6</v>
      </c>
      <c r="Q669" s="25">
        <f t="shared" si="60"/>
        <v>26.42285714285714</v>
      </c>
      <c r="R669" s="12">
        <v>0</v>
      </c>
      <c r="S669" s="12">
        <v>0</v>
      </c>
      <c r="U669" s="18" t="str">
        <f t="shared" si="58"/>
        <v>二勝</v>
      </c>
      <c r="X669" s="12" t="str">
        <f>IF(OR(C669="櫃間牧場",C669="特捜フジ"),"hit",IF(OR(C669="土井牧場",C669="土井ムギムギ牧場",C669="むぎむぎ",C669="むぎ"),"doi",IF(OR(C669="阪神",C669="タイガースファーム"),"han",IF(OR(C669="健康牧場",C669="ＯＫ牧場"),"oke",VLOOKUP(C669,[1]Owner!$A:$B,2,FALSE)))))</f>
        <v>fuk</v>
      </c>
    </row>
    <row r="670" spans="1:24" ht="11.15" customHeight="1" x14ac:dyDescent="0.65">
      <c r="A670" s="19" t="str">
        <f t="shared" si="57"/>
        <v>1819みど07</v>
      </c>
      <c r="B670" s="10" t="s">
        <v>7067</v>
      </c>
      <c r="C670" s="20" t="s">
        <v>4754</v>
      </c>
      <c r="D670" s="11">
        <v>7</v>
      </c>
      <c r="E670" s="20" t="s">
        <v>7104</v>
      </c>
      <c r="F670" s="10" t="s">
        <v>4407</v>
      </c>
      <c r="G670" s="10" t="s">
        <v>5339</v>
      </c>
      <c r="H670" s="20" t="s">
        <v>4436</v>
      </c>
      <c r="I670" s="20" t="s">
        <v>2231</v>
      </c>
      <c r="J670" s="20" t="s">
        <v>3564</v>
      </c>
      <c r="K670" s="20" t="s">
        <v>7290</v>
      </c>
      <c r="L670" s="20" t="s">
        <v>1913</v>
      </c>
      <c r="M670" s="21">
        <v>110</v>
      </c>
      <c r="N670" s="22">
        <v>5</v>
      </c>
      <c r="O670" s="23">
        <v>1</v>
      </c>
      <c r="P670" s="24">
        <v>1849.4</v>
      </c>
      <c r="Q670" s="25">
        <f t="shared" si="60"/>
        <v>16.812727272727273</v>
      </c>
      <c r="R670" s="12">
        <v>0</v>
      </c>
      <c r="S670" s="12">
        <v>0</v>
      </c>
      <c r="T670" s="12">
        <v>0</v>
      </c>
      <c r="U670" s="18" t="str">
        <f t="shared" si="58"/>
        <v>一勝</v>
      </c>
      <c r="V670" s="12" t="s">
        <v>7408</v>
      </c>
      <c r="W670" s="12" t="s">
        <v>7530</v>
      </c>
      <c r="X670" s="12" t="str">
        <f>IF(OR(C670="櫃間牧場",C670="特捜フジ"),"hit",IF(OR(C670="土井牧場",C670="土井ムギムギ牧場",C670="むぎむぎ",C670="むぎ"),"doi",IF(OR(C670="阪神",C670="タイガースファーム"),"han",IF(OR(C670="健康牧場",C670="ＯＫ牧場"),"oke",VLOOKUP(C670,[1]Owner!$A:$B,2,FALSE)))))</f>
        <v>mid</v>
      </c>
    </row>
    <row r="671" spans="1:24" ht="11.15" customHeight="1" x14ac:dyDescent="0.65">
      <c r="A671" s="19" t="str">
        <f t="shared" si="57"/>
        <v>0809光生03</v>
      </c>
      <c r="B671" s="10" t="s">
        <v>3162</v>
      </c>
      <c r="C671" s="20" t="s">
        <v>2608</v>
      </c>
      <c r="D671" s="11">
        <v>3</v>
      </c>
      <c r="E671" s="20" t="s">
        <v>3206</v>
      </c>
      <c r="F671" s="10" t="s">
        <v>2279</v>
      </c>
      <c r="G671" s="10" t="s">
        <v>510</v>
      </c>
      <c r="H671" s="20" t="s">
        <v>2756</v>
      </c>
      <c r="I671" s="20" t="s">
        <v>2614</v>
      </c>
      <c r="J671" s="20" t="s">
        <v>3207</v>
      </c>
      <c r="K671" s="20" t="s">
        <v>2378</v>
      </c>
      <c r="L671" s="20" t="s">
        <v>1913</v>
      </c>
      <c r="M671" s="21">
        <v>70</v>
      </c>
      <c r="N671" s="22">
        <v>7</v>
      </c>
      <c r="O671" s="23">
        <v>2</v>
      </c>
      <c r="P671" s="24">
        <v>1840</v>
      </c>
      <c r="Q671" s="25">
        <f t="shared" si="60"/>
        <v>26.285714285714285</v>
      </c>
      <c r="R671" s="12">
        <v>0</v>
      </c>
      <c r="S671" s="12">
        <v>0</v>
      </c>
      <c r="U671" s="18" t="str">
        <f t="shared" si="58"/>
        <v>二勝</v>
      </c>
      <c r="X671" s="12" t="str">
        <f>IF(OR(C671="櫃間牧場",C671="特捜フジ"),"hit",IF(OR(C671="土井牧場",C671="土井ムギムギ牧場",C671="むぎむぎ",C671="むぎ"),"doi",IF(OR(C671="阪神",C671="タイガースファーム"),"han",IF(OR(C671="健康牧場",C671="ＯＫ牧場"),"oke",VLOOKUP(C671,[1]Owner!$A:$B,2,FALSE)))))</f>
        <v>ymi</v>
      </c>
    </row>
    <row r="672" spans="1:24" ht="11.15" customHeight="1" x14ac:dyDescent="0.65">
      <c r="A672" s="19" t="str">
        <f t="shared" si="57"/>
        <v>2122心平07</v>
      </c>
      <c r="B672" s="10" t="s">
        <v>8826</v>
      </c>
      <c r="C672" s="20" t="s">
        <v>8310</v>
      </c>
      <c r="D672" s="11">
        <v>7</v>
      </c>
      <c r="E672" s="20" t="s">
        <v>8741</v>
      </c>
      <c r="F672" s="10" t="s">
        <v>4478</v>
      </c>
      <c r="G672" s="10" t="s">
        <v>4408</v>
      </c>
      <c r="H672" s="20" t="s">
        <v>8898</v>
      </c>
      <c r="I672" s="20" t="s">
        <v>4547</v>
      </c>
      <c r="J672" s="20" t="s">
        <v>8899</v>
      </c>
      <c r="K672" s="20" t="s">
        <v>8411</v>
      </c>
      <c r="L672" s="20" t="s">
        <v>4484</v>
      </c>
      <c r="M672" s="32">
        <v>3</v>
      </c>
      <c r="N672" s="22">
        <v>4</v>
      </c>
      <c r="O672" s="23">
        <v>2</v>
      </c>
      <c r="P672" s="24">
        <v>1838.2</v>
      </c>
      <c r="Q672" s="25">
        <v>46.613333333333337</v>
      </c>
      <c r="U672" s="18" t="str">
        <f t="shared" si="58"/>
        <v>二勝</v>
      </c>
      <c r="V672" s="12" t="s">
        <v>8988</v>
      </c>
      <c r="W672" s="12" t="s">
        <v>9106</v>
      </c>
      <c r="X672" s="12" t="str">
        <f>IF(OR(C672="櫃間牧場",C672="特捜フジ"),"hit",IF(OR(C672="土井牧場",C672="土井ムギムギ牧場",C672="むぎむぎ",C672="むぎ"),"doi",IF(OR(C672="阪神",C672="タイガースファーム"),"han",IF(OR(C672="健康牧場",C672="ＯＫ牧場"),"oke",VLOOKUP(C672,[1]Owner!$A:$B,2,FALSE)))))</f>
        <v>hsi</v>
      </c>
    </row>
    <row r="673" spans="1:24" ht="11.15" customHeight="1" x14ac:dyDescent="0.65">
      <c r="A673" s="19" t="str">
        <f t="shared" si="57"/>
        <v>2324西原06</v>
      </c>
      <c r="B673" s="10" t="s">
        <v>9878</v>
      </c>
      <c r="C673" s="20" t="s">
        <v>4737</v>
      </c>
      <c r="D673" s="11">
        <v>6</v>
      </c>
      <c r="E673" s="20" t="s">
        <v>9833</v>
      </c>
      <c r="F673" s="10" t="s">
        <v>4413</v>
      </c>
      <c r="G673" s="10" t="s">
        <v>4408</v>
      </c>
      <c r="H673" s="20" t="s">
        <v>7239</v>
      </c>
      <c r="I673" s="20" t="s">
        <v>5369</v>
      </c>
      <c r="J673" s="20" t="s">
        <v>7819</v>
      </c>
      <c r="K673" s="20" t="s">
        <v>791</v>
      </c>
      <c r="L673" s="20" t="s">
        <v>1913</v>
      </c>
      <c r="M673" s="37">
        <v>7</v>
      </c>
      <c r="N673" s="22">
        <v>3</v>
      </c>
      <c r="O673" s="23">
        <v>2</v>
      </c>
      <c r="P673" s="24">
        <v>1815.9</v>
      </c>
      <c r="Q673" s="25">
        <f>IF(M673="","",IF(M673&lt;=0,P673/10,P673/M673))</f>
        <v>259.41428571428571</v>
      </c>
      <c r="U673" s="18" t="str">
        <f t="shared" si="58"/>
        <v>二勝</v>
      </c>
      <c r="V673" s="12" t="s">
        <v>10183</v>
      </c>
      <c r="W673" s="36" t="s">
        <v>10238</v>
      </c>
      <c r="X673" s="12" t="str">
        <f>IF(OR(C673="櫃間牧場",C673="特捜フジ"),"hit",IF(OR(C673="土井牧場",C673="土井ムギムギ牧場",C673="むぎむぎ",C673="むぎ"),"doi",IF(OR(C673="阪神",C673="タイガースファーム"),"han",IF(OR(C673="健康牧場",C673="ＯＫ牧場"),"oke",VLOOKUP(C673,[1]Owner!$A:$B,2,FALSE)))))</f>
        <v>nis</v>
      </c>
    </row>
    <row r="674" spans="1:24" ht="11.15" customHeight="1" x14ac:dyDescent="0.65">
      <c r="A674" s="19" t="str">
        <f t="shared" si="57"/>
        <v>2324心平04</v>
      </c>
      <c r="B674" s="10" t="s">
        <v>9878</v>
      </c>
      <c r="C674" s="20" t="s">
        <v>4736</v>
      </c>
      <c r="D674" s="11">
        <v>4</v>
      </c>
      <c r="E674" s="20" t="s">
        <v>9801</v>
      </c>
      <c r="F674" s="10" t="s">
        <v>4413</v>
      </c>
      <c r="G674" s="10" t="s">
        <v>4421</v>
      </c>
      <c r="H674" s="20" t="s">
        <v>4436</v>
      </c>
      <c r="I674" s="20" t="s">
        <v>4547</v>
      </c>
      <c r="J674" s="20" t="s">
        <v>9940</v>
      </c>
      <c r="K674" s="20" t="s">
        <v>4415</v>
      </c>
      <c r="L674" s="20" t="s">
        <v>4416</v>
      </c>
      <c r="M674" s="37">
        <v>8</v>
      </c>
      <c r="N674" s="22">
        <v>3</v>
      </c>
      <c r="O674" s="23">
        <v>2</v>
      </c>
      <c r="P674" s="24">
        <v>1815.2</v>
      </c>
      <c r="Q674" s="25">
        <f>IF(M674="","",IF(M674&lt;=0,P674/10,P674/M674))</f>
        <v>226.9</v>
      </c>
      <c r="U674" s="18" t="str">
        <f t="shared" si="58"/>
        <v>二勝</v>
      </c>
      <c r="V674" s="12" t="s">
        <v>10151</v>
      </c>
      <c r="W674" s="36" t="s">
        <v>10239</v>
      </c>
      <c r="X674" s="12" t="str">
        <f>IF(OR(C674="櫃間牧場",C674="特捜フジ"),"hit",IF(OR(C674="土井牧場",C674="土井ムギムギ牧場",C674="むぎむぎ",C674="むぎ"),"doi",IF(OR(C674="阪神",C674="タイガースファーム"),"han",IF(OR(C674="健康牧場",C674="ＯＫ牧場"),"oke",VLOOKUP(C674,[1]Owner!$A:$B,2,FALSE)))))</f>
        <v>hsi</v>
      </c>
    </row>
    <row r="675" spans="1:24" ht="11.15" customHeight="1" x14ac:dyDescent="0.65">
      <c r="A675" s="19" t="str">
        <f t="shared" si="57"/>
        <v>2122健太05</v>
      </c>
      <c r="B675" s="10" t="s">
        <v>8826</v>
      </c>
      <c r="C675" s="20" t="s">
        <v>7654</v>
      </c>
      <c r="D675" s="11">
        <v>5</v>
      </c>
      <c r="E675" s="20" t="s">
        <v>8719</v>
      </c>
      <c r="F675" s="10" t="s">
        <v>4478</v>
      </c>
      <c r="G675" s="10" t="s">
        <v>4408</v>
      </c>
      <c r="H675" s="20" t="s">
        <v>1614</v>
      </c>
      <c r="I675" s="20" t="s">
        <v>2231</v>
      </c>
      <c r="J675" s="20" t="s">
        <v>8873</v>
      </c>
      <c r="K675" s="20" t="s">
        <v>4612</v>
      </c>
      <c r="L675" s="20" t="s">
        <v>4484</v>
      </c>
      <c r="M675" s="32">
        <v>8</v>
      </c>
      <c r="N675" s="22">
        <v>6</v>
      </c>
      <c r="O675" s="23">
        <v>1</v>
      </c>
      <c r="P675" s="24">
        <v>1815</v>
      </c>
      <c r="Q675" s="25">
        <v>9.2211538461538449</v>
      </c>
      <c r="U675" s="18" t="str">
        <f t="shared" si="58"/>
        <v>一勝</v>
      </c>
      <c r="V675" s="12" t="s">
        <v>8975</v>
      </c>
      <c r="W675" s="12" t="s">
        <v>9086</v>
      </c>
      <c r="X675" s="12" t="str">
        <f>IF(OR(C675="櫃間牧場",C675="特捜フジ"),"hit",IF(OR(C675="土井牧場",C675="土井ムギムギ牧場",C675="むぎむぎ",C675="むぎ"),"doi",IF(OR(C675="阪神",C675="タイガースファーム"),"han",IF(OR(C675="健康牧場",C675="ＯＫ牧場"),"oke",VLOOKUP(C675,[1]Owner!$A:$B,2,FALSE)))))</f>
        <v>tke</v>
      </c>
    </row>
    <row r="676" spans="1:24" ht="11.15" customHeight="1" x14ac:dyDescent="0.65">
      <c r="A676" s="19" t="str">
        <f t="shared" si="57"/>
        <v>1314藤田06</v>
      </c>
      <c r="B676" s="10" t="s">
        <v>5133</v>
      </c>
      <c r="C676" s="20" t="s">
        <v>4400</v>
      </c>
      <c r="D676" s="11">
        <v>6</v>
      </c>
      <c r="E676" s="20" t="s">
        <v>5045</v>
      </c>
      <c r="F676" s="10" t="s">
        <v>4766</v>
      </c>
      <c r="G676" s="10" t="s">
        <v>4774</v>
      </c>
      <c r="H676" s="20" t="s">
        <v>4834</v>
      </c>
      <c r="I676" s="20" t="s">
        <v>1739</v>
      </c>
      <c r="J676" s="20" t="s">
        <v>5046</v>
      </c>
      <c r="K676" s="20" t="s">
        <v>4861</v>
      </c>
      <c r="L676" s="20" t="s">
        <v>4770</v>
      </c>
      <c r="M676" s="21">
        <v>40</v>
      </c>
      <c r="N676" s="22">
        <v>7</v>
      </c>
      <c r="O676" s="23">
        <v>1</v>
      </c>
      <c r="P676" s="24">
        <v>1814.9</v>
      </c>
      <c r="Q676" s="25">
        <f t="shared" ref="Q676:Q682" si="61">IF(M676="","",IF(M676&lt;=0,P676/10,P676/M676))</f>
        <v>45.372500000000002</v>
      </c>
      <c r="R676" s="12">
        <v>0</v>
      </c>
      <c r="S676" s="12">
        <v>0</v>
      </c>
      <c r="U676" s="18" t="str">
        <f t="shared" si="58"/>
        <v>一勝</v>
      </c>
      <c r="X676" s="12" t="str">
        <f>IF(OR(C676="櫃間牧場",C676="特捜フジ"),"hit",IF(OR(C676="土井牧場",C676="土井ムギムギ牧場",C676="むぎむぎ",C676="むぎ"),"doi",IF(OR(C676="阪神",C676="タイガースファーム"),"han",IF(OR(C676="健康牧場",C676="ＯＫ牧場"),"oke",VLOOKUP(C676,[1]Owner!$A:$B,2,FALSE)))))</f>
        <v>fut</v>
      </c>
    </row>
    <row r="677" spans="1:24" ht="11.15" customHeight="1" x14ac:dyDescent="0.65">
      <c r="A677" s="19" t="str">
        <f t="shared" si="57"/>
        <v>1819播磨05</v>
      </c>
      <c r="B677" s="10" t="s">
        <v>7067</v>
      </c>
      <c r="C677" s="20" t="s">
        <v>4761</v>
      </c>
      <c r="D677" s="11">
        <v>5</v>
      </c>
      <c r="E677" s="20" t="s">
        <v>7092</v>
      </c>
      <c r="F677" s="10" t="s">
        <v>4407</v>
      </c>
      <c r="G677" s="10" t="s">
        <v>4408</v>
      </c>
      <c r="H677" s="20" t="s">
        <v>4541</v>
      </c>
      <c r="I677" s="20" t="s">
        <v>6718</v>
      </c>
      <c r="J677" s="20" t="s">
        <v>7283</v>
      </c>
      <c r="K677" s="20" t="s">
        <v>4437</v>
      </c>
      <c r="L677" s="20" t="s">
        <v>4416</v>
      </c>
      <c r="M677" s="21">
        <v>90</v>
      </c>
      <c r="N677" s="22">
        <v>5</v>
      </c>
      <c r="O677" s="23">
        <v>2</v>
      </c>
      <c r="P677" s="24">
        <v>1810.6</v>
      </c>
      <c r="Q677" s="25">
        <f t="shared" si="61"/>
        <v>20.117777777777778</v>
      </c>
      <c r="R677" s="12">
        <v>0</v>
      </c>
      <c r="S677" s="12">
        <v>0</v>
      </c>
      <c r="T677" s="12">
        <v>0</v>
      </c>
      <c r="U677" s="18" t="str">
        <f t="shared" si="58"/>
        <v>二勝</v>
      </c>
      <c r="V677" s="12" t="s">
        <v>7409</v>
      </c>
      <c r="W677" s="12" t="s">
        <v>7531</v>
      </c>
      <c r="X677" s="12" t="str">
        <f>IF(OR(C677="櫃間牧場",C677="特捜フジ"),"hit",IF(OR(C677="土井牧場",C677="土井ムギムギ牧場",C677="むぎむぎ",C677="むぎ"),"doi",IF(OR(C677="阪神",C677="タイガースファーム"),"han",IF(OR(C677="健康牧場",C677="ＯＫ牧場"),"oke",VLOOKUP(C677,[1]Owner!$A:$B,2,FALSE)))))</f>
        <v>har</v>
      </c>
    </row>
    <row r="678" spans="1:24" ht="11.15" customHeight="1" x14ac:dyDescent="0.65">
      <c r="A678" s="19" t="str">
        <f t="shared" si="57"/>
        <v>1819村山07</v>
      </c>
      <c r="B678" s="10" t="s">
        <v>7067</v>
      </c>
      <c r="C678" s="20" t="s">
        <v>4764</v>
      </c>
      <c r="D678" s="11">
        <v>7</v>
      </c>
      <c r="E678" s="20" t="s">
        <v>7134</v>
      </c>
      <c r="F678" s="10" t="s">
        <v>4407</v>
      </c>
      <c r="G678" s="10" t="s">
        <v>4421</v>
      </c>
      <c r="H678" s="20" t="s">
        <v>4447</v>
      </c>
      <c r="I678" s="20" t="s">
        <v>3165</v>
      </c>
      <c r="J678" s="20" t="s">
        <v>4259</v>
      </c>
      <c r="K678" s="20" t="s">
        <v>791</v>
      </c>
      <c r="L678" s="20" t="s">
        <v>1913</v>
      </c>
      <c r="M678" s="21">
        <v>120</v>
      </c>
      <c r="N678" s="22">
        <v>4</v>
      </c>
      <c r="O678" s="23">
        <v>2</v>
      </c>
      <c r="P678" s="24">
        <v>1810.3</v>
      </c>
      <c r="Q678" s="25">
        <f t="shared" si="61"/>
        <v>15.085833333333333</v>
      </c>
      <c r="R678" s="12">
        <v>0</v>
      </c>
      <c r="S678" s="12">
        <v>0</v>
      </c>
      <c r="T678" s="12">
        <v>0</v>
      </c>
      <c r="U678" s="18" t="str">
        <f t="shared" si="58"/>
        <v>二勝</v>
      </c>
      <c r="V678" s="12" t="s">
        <v>7410</v>
      </c>
      <c r="W678" s="12" t="s">
        <v>7532</v>
      </c>
      <c r="X678" s="12" t="str">
        <f>IF(OR(C678="櫃間牧場",C678="特捜フジ"),"hit",IF(OR(C678="土井牧場",C678="土井ムギムギ牧場",C678="むぎむぎ",C678="むぎ"),"doi",IF(OR(C678="阪神",C678="タイガースファーム"),"han",IF(OR(C678="健康牧場",C678="ＯＫ牧場"),"oke",VLOOKUP(C678,[1]Owner!$A:$B,2,FALSE)))))</f>
        <v>mur</v>
      </c>
    </row>
    <row r="679" spans="1:24" ht="11.15" customHeight="1" x14ac:dyDescent="0.65">
      <c r="A679" s="19" t="str">
        <f t="shared" si="57"/>
        <v>0203大室08</v>
      </c>
      <c r="B679" s="10" t="s">
        <v>1480</v>
      </c>
      <c r="C679" s="20" t="s">
        <v>1207</v>
      </c>
      <c r="D679" s="31">
        <v>8</v>
      </c>
      <c r="E679" s="20" t="s">
        <v>1519</v>
      </c>
      <c r="F679" s="10" t="s">
        <v>29</v>
      </c>
      <c r="G679" s="10" t="s">
        <v>520</v>
      </c>
      <c r="H679" s="20" t="s">
        <v>669</v>
      </c>
      <c r="I679" s="20" t="s">
        <v>38</v>
      </c>
      <c r="J679" s="20" t="s">
        <v>356</v>
      </c>
      <c r="N679" s="22">
        <v>5</v>
      </c>
      <c r="O679" s="23">
        <v>2</v>
      </c>
      <c r="P679" s="24">
        <v>1810</v>
      </c>
      <c r="Q679" s="25" t="str">
        <f t="shared" si="61"/>
        <v/>
      </c>
      <c r="R679" s="12">
        <v>0</v>
      </c>
      <c r="S679" s="12">
        <v>0</v>
      </c>
      <c r="U679" s="18" t="str">
        <f t="shared" si="58"/>
        <v>二勝</v>
      </c>
      <c r="X679" s="12" t="str">
        <f>IF(OR(C679="櫃間牧場",C679="特捜フジ"),"hit",IF(OR(C679="土井牧場",C679="土井ムギムギ牧場",C679="むぎむぎ",C679="むぎ"),"doi",IF(OR(C679="阪神",C679="タイガースファーム"),"han",IF(OR(C679="健康牧場",C679="ＯＫ牧場"),"oke",VLOOKUP(C679,[1]Owner!$A:$B,2,FALSE)))))</f>
        <v>omu</v>
      </c>
    </row>
    <row r="680" spans="1:24" ht="11.15" customHeight="1" x14ac:dyDescent="0.65">
      <c r="A680" s="19" t="str">
        <f t="shared" si="57"/>
        <v>0809西原04</v>
      </c>
      <c r="B680" s="10" t="s">
        <v>3162</v>
      </c>
      <c r="C680" s="20" t="s">
        <v>2673</v>
      </c>
      <c r="D680" s="11">
        <v>4</v>
      </c>
      <c r="E680" s="20" t="s">
        <v>3281</v>
      </c>
      <c r="F680" s="10" t="s">
        <v>14</v>
      </c>
      <c r="G680" s="10" t="s">
        <v>510</v>
      </c>
      <c r="H680" s="20" t="s">
        <v>1291</v>
      </c>
      <c r="I680" s="20" t="s">
        <v>3280</v>
      </c>
      <c r="J680" s="20" t="s">
        <v>3025</v>
      </c>
      <c r="K680" s="20" t="s">
        <v>791</v>
      </c>
      <c r="L680" s="20" t="s">
        <v>1913</v>
      </c>
      <c r="M680" s="21">
        <v>120</v>
      </c>
      <c r="N680" s="22">
        <v>6</v>
      </c>
      <c r="O680" s="23">
        <v>1</v>
      </c>
      <c r="P680" s="24">
        <v>1810</v>
      </c>
      <c r="Q680" s="25">
        <f t="shared" si="61"/>
        <v>15.083333333333334</v>
      </c>
      <c r="R680" s="12">
        <v>0</v>
      </c>
      <c r="S680" s="12">
        <v>0</v>
      </c>
      <c r="U680" s="18" t="str">
        <f t="shared" si="58"/>
        <v>一勝</v>
      </c>
      <c r="X680" s="12" t="str">
        <f>IF(OR(C680="櫃間牧場",C680="特捜フジ"),"hit",IF(OR(C680="土井牧場",C680="土井ムギムギ牧場",C680="むぎむぎ",C680="むぎ"),"doi",IF(OR(C680="阪神",C680="タイガースファーム"),"han",IF(OR(C680="健康牧場",C680="ＯＫ牧場"),"oke",VLOOKUP(C680,[1]Owner!$A:$B,2,FALSE)))))</f>
        <v>nis</v>
      </c>
    </row>
    <row r="681" spans="1:24" ht="11.15" customHeight="1" x14ac:dyDescent="0.65">
      <c r="A681" s="19" t="str">
        <f t="shared" si="57"/>
        <v>0607土井07</v>
      </c>
      <c r="B681" s="10" t="s">
        <v>2579</v>
      </c>
      <c r="C681" s="20" t="s">
        <v>2713</v>
      </c>
      <c r="D681" s="11">
        <v>7</v>
      </c>
      <c r="E681" s="20" t="s">
        <v>2730</v>
      </c>
      <c r="F681" s="10" t="s">
        <v>2279</v>
      </c>
      <c r="G681" s="10" t="s">
        <v>520</v>
      </c>
      <c r="H681" s="21" t="s">
        <v>2571</v>
      </c>
      <c r="I681" s="20" t="s">
        <v>2731</v>
      </c>
      <c r="J681" s="20" t="s">
        <v>2732</v>
      </c>
      <c r="K681" s="20" t="s">
        <v>2378</v>
      </c>
      <c r="L681" s="20" t="s">
        <v>2733</v>
      </c>
      <c r="M681" s="21">
        <v>10</v>
      </c>
      <c r="N681" s="22">
        <v>9</v>
      </c>
      <c r="O681" s="23">
        <v>2</v>
      </c>
      <c r="P681" s="24">
        <v>1810</v>
      </c>
      <c r="Q681" s="25">
        <f t="shared" si="61"/>
        <v>181</v>
      </c>
      <c r="R681" s="12">
        <v>0</v>
      </c>
      <c r="S681" s="12">
        <v>0</v>
      </c>
      <c r="U681" s="18" t="str">
        <f t="shared" si="58"/>
        <v>二勝</v>
      </c>
      <c r="X681" s="12" t="str">
        <f>IF(OR(C681="櫃間牧場",C681="特捜フジ"),"hit",IF(OR(C681="土井牧場",C681="土井ムギムギ牧場",C681="むぎむぎ",C681="むぎ"),"doi",IF(OR(C681="阪神",C681="タイガースファーム"),"han",IF(OR(C681="健康牧場",C681="ＯＫ牧場"),"oke",VLOOKUP(C681,[1]Owner!$A:$B,2,FALSE)))))</f>
        <v>doi</v>
      </c>
    </row>
    <row r="682" spans="1:24" ht="11.15" customHeight="1" x14ac:dyDescent="0.65">
      <c r="A682" s="19" t="str">
        <f t="shared" si="57"/>
        <v>0809福石03</v>
      </c>
      <c r="B682" s="10" t="s">
        <v>3162</v>
      </c>
      <c r="C682" s="20" t="s">
        <v>2791</v>
      </c>
      <c r="D682" s="11">
        <v>3</v>
      </c>
      <c r="E682" s="20" t="s">
        <v>3394</v>
      </c>
      <c r="F682" s="10" t="s">
        <v>14</v>
      </c>
      <c r="G682" s="10" t="s">
        <v>520</v>
      </c>
      <c r="H682" s="20" t="s">
        <v>2484</v>
      </c>
      <c r="I682" s="20" t="s">
        <v>2850</v>
      </c>
      <c r="J682" s="20" t="s">
        <v>1145</v>
      </c>
      <c r="K682" s="20" t="s">
        <v>795</v>
      </c>
      <c r="L682" s="20" t="s">
        <v>1913</v>
      </c>
      <c r="M682" s="21">
        <v>120</v>
      </c>
      <c r="N682" s="22">
        <v>6</v>
      </c>
      <c r="O682" s="23">
        <v>2</v>
      </c>
      <c r="P682" s="24">
        <v>1800</v>
      </c>
      <c r="Q682" s="25">
        <f t="shared" si="61"/>
        <v>15</v>
      </c>
      <c r="R682" s="12">
        <v>0</v>
      </c>
      <c r="S682" s="12">
        <v>0</v>
      </c>
      <c r="U682" s="18" t="str">
        <f t="shared" si="58"/>
        <v>二勝</v>
      </c>
      <c r="X682" s="12" t="str">
        <f>IF(OR(C682="櫃間牧場",C682="特捜フジ"),"hit",IF(OR(C682="土井牧場",C682="土井ムギムギ牧場",C682="むぎむぎ",C682="むぎ"),"doi",IF(OR(C682="阪神",C682="タイガースファーム"),"han",IF(OR(C682="健康牧場",C682="ＯＫ牧場"),"oke",VLOOKUP(C682,[1]Owner!$A:$B,2,FALSE)))))</f>
        <v>fuk</v>
      </c>
    </row>
    <row r="683" spans="1:24" ht="11.15" customHeight="1" x14ac:dyDescent="0.65">
      <c r="A683" s="19" t="str">
        <f t="shared" si="57"/>
        <v>2122村山05</v>
      </c>
      <c r="B683" s="10" t="s">
        <v>8826</v>
      </c>
      <c r="C683" s="20" t="s">
        <v>7658</v>
      </c>
      <c r="D683" s="11">
        <v>5</v>
      </c>
      <c r="E683" s="20" t="s">
        <v>8820</v>
      </c>
      <c r="F683" s="10" t="s">
        <v>29</v>
      </c>
      <c r="G683" s="10" t="s">
        <v>4421</v>
      </c>
      <c r="H683" s="20" t="s">
        <v>8839</v>
      </c>
      <c r="I683" s="20" t="s">
        <v>8317</v>
      </c>
      <c r="J683" s="20" t="s">
        <v>8840</v>
      </c>
      <c r="K683" s="20" t="s">
        <v>8841</v>
      </c>
      <c r="L683" s="20" t="s">
        <v>8403</v>
      </c>
      <c r="M683" s="32">
        <v>2</v>
      </c>
      <c r="N683" s="22">
        <v>6</v>
      </c>
      <c r="O683" s="23">
        <v>2</v>
      </c>
      <c r="P683" s="24">
        <v>1800</v>
      </c>
      <c r="Q683" s="25">
        <v>114.03846153846152</v>
      </c>
      <c r="U683" s="18" t="str">
        <f t="shared" si="58"/>
        <v>二勝</v>
      </c>
      <c r="V683" s="12" t="s">
        <v>9056</v>
      </c>
      <c r="W683" s="12" t="s">
        <v>9181</v>
      </c>
      <c r="X683" s="12" t="str">
        <f>IF(OR(C683="櫃間牧場",C683="特捜フジ"),"hit",IF(OR(C683="土井牧場",C683="土井ムギムギ牧場",C683="むぎむぎ",C683="むぎ"),"doi",IF(OR(C683="阪神",C683="タイガースファーム"),"han",IF(OR(C683="健康牧場",C683="ＯＫ牧場"),"oke",VLOOKUP(C683,[1]Owner!$A:$B,2,FALSE)))))</f>
        <v>mur</v>
      </c>
    </row>
    <row r="684" spans="1:24" ht="11.15" customHeight="1" x14ac:dyDescent="0.65">
      <c r="A684" s="19" t="str">
        <f t="shared" si="57"/>
        <v>0506伸吾06</v>
      </c>
      <c r="B684" s="10" t="s">
        <v>2274</v>
      </c>
      <c r="C684" s="20" t="s">
        <v>768</v>
      </c>
      <c r="D684" s="11">
        <v>6</v>
      </c>
      <c r="E684" s="20" t="s">
        <v>2383</v>
      </c>
      <c r="F684" s="10" t="s">
        <v>14</v>
      </c>
      <c r="G684" s="10" t="s">
        <v>520</v>
      </c>
      <c r="H684" s="20" t="s">
        <v>995</v>
      </c>
      <c r="I684" s="20" t="s">
        <v>1742</v>
      </c>
      <c r="J684" s="20" t="s">
        <v>164</v>
      </c>
      <c r="K684" s="20" t="s">
        <v>823</v>
      </c>
      <c r="L684" s="20" t="s">
        <v>824</v>
      </c>
      <c r="M684" s="21">
        <v>80</v>
      </c>
      <c r="N684" s="22">
        <v>7</v>
      </c>
      <c r="O684" s="23">
        <v>2</v>
      </c>
      <c r="P684" s="24">
        <v>1800</v>
      </c>
      <c r="Q684" s="25">
        <f>IF(M684="","",IF(M684&lt;=0,P684/10,P684/M684))</f>
        <v>22.5</v>
      </c>
      <c r="R684" s="12">
        <v>0</v>
      </c>
      <c r="S684" s="12">
        <v>0</v>
      </c>
      <c r="U684" s="18" t="str">
        <f t="shared" si="58"/>
        <v>二勝</v>
      </c>
      <c r="X684" s="12" t="str">
        <f>IF(OR(C684="櫃間牧場",C684="特捜フジ"),"hit",IF(OR(C684="土井牧場",C684="土井ムギムギ牧場",C684="むぎむぎ",C684="むぎ"),"doi",IF(OR(C684="阪神",C684="タイガースファーム"),"han",IF(OR(C684="健康牧場",C684="ＯＫ牧場"),"oke",VLOOKUP(C684,[1]Owner!$A:$B,2,FALSE)))))</f>
        <v>tsi</v>
      </c>
    </row>
    <row r="685" spans="1:24" ht="11.15" customHeight="1" x14ac:dyDescent="0.65">
      <c r="A685" s="19" t="str">
        <f t="shared" si="57"/>
        <v>9798岡田01</v>
      </c>
      <c r="B685" s="10" t="s">
        <v>11</v>
      </c>
      <c r="C685" s="20" t="s">
        <v>125</v>
      </c>
      <c r="D685" s="31">
        <v>1</v>
      </c>
      <c r="E685" s="20" t="s">
        <v>126</v>
      </c>
      <c r="F685" s="10" t="s">
        <v>14</v>
      </c>
      <c r="G685" s="10" t="s">
        <v>33</v>
      </c>
      <c r="H685" s="20" t="s">
        <v>127</v>
      </c>
      <c r="I685" s="20" t="s">
        <v>38</v>
      </c>
      <c r="J685" s="20" t="s">
        <v>128</v>
      </c>
      <c r="K685" s="12"/>
      <c r="L685" s="12"/>
      <c r="N685" s="22">
        <v>8</v>
      </c>
      <c r="O685" s="23">
        <v>2</v>
      </c>
      <c r="P685" s="24">
        <v>1800</v>
      </c>
      <c r="Q685" s="25" t="str">
        <f>IF(M685="","",IF(M685&lt;=0,P685/10,P685/M685))</f>
        <v/>
      </c>
      <c r="R685" s="12">
        <v>0</v>
      </c>
      <c r="S685" s="12">
        <v>0</v>
      </c>
      <c r="U685" s="18" t="str">
        <f t="shared" si="58"/>
        <v>二勝</v>
      </c>
      <c r="X685" s="12" t="str">
        <f>IF(OR(C685="櫃間牧場",C685="特捜フジ"),"hit",IF(OR(C685="土井牧場",C685="土井ムギムギ牧場",C685="むぎむぎ",C685="むぎ"),"doi",IF(OR(C685="阪神",C685="タイガースファーム"),"han",IF(OR(C685="健康牧場",C685="ＯＫ牧場"),"oke",VLOOKUP(C685,[1]Owner!$A:$B,2,FALSE)))))</f>
        <v>oka</v>
      </c>
    </row>
    <row r="686" spans="1:24" ht="11.15" customHeight="1" x14ac:dyDescent="0.65">
      <c r="A686" s="19" t="str">
        <f t="shared" si="57"/>
        <v>1819阪神08</v>
      </c>
      <c r="B686" s="10" t="s">
        <v>7067</v>
      </c>
      <c r="C686" s="20" t="s">
        <v>4756</v>
      </c>
      <c r="D686" s="11">
        <v>8</v>
      </c>
      <c r="E686" s="20" t="s">
        <v>7075</v>
      </c>
      <c r="F686" s="10" t="s">
        <v>4413</v>
      </c>
      <c r="G686" s="10" t="s">
        <v>4421</v>
      </c>
      <c r="H686" s="20" t="s">
        <v>4552</v>
      </c>
      <c r="I686" s="20" t="s">
        <v>1755</v>
      </c>
      <c r="J686" s="20" t="s">
        <v>4322</v>
      </c>
      <c r="K686" s="20" t="s">
        <v>5446</v>
      </c>
      <c r="L686" s="20" t="s">
        <v>1913</v>
      </c>
      <c r="M686" s="21">
        <v>120</v>
      </c>
      <c r="N686" s="22">
        <v>5</v>
      </c>
      <c r="O686" s="23">
        <v>2</v>
      </c>
      <c r="P686" s="24">
        <v>1798.1</v>
      </c>
      <c r="Q686" s="25">
        <f>IF(M686="","",IF(M686&lt;=0,P686/10,P686/M686))</f>
        <v>14.984166666666665</v>
      </c>
      <c r="R686" s="12">
        <v>0</v>
      </c>
      <c r="S686" s="12">
        <v>0</v>
      </c>
      <c r="T686" s="12">
        <v>0</v>
      </c>
      <c r="U686" s="18" t="str">
        <f t="shared" si="58"/>
        <v>二勝</v>
      </c>
      <c r="V686" s="12" t="s">
        <v>7411</v>
      </c>
      <c r="W686" s="12" t="s">
        <v>7533</v>
      </c>
      <c r="X686" s="12" t="str">
        <f>IF(OR(C686="櫃間牧場",C686="特捜フジ"),"hit",IF(OR(C686="土井牧場",C686="土井ムギムギ牧場",C686="むぎむぎ",C686="むぎ"),"doi",IF(OR(C686="阪神",C686="タイガースファーム"),"han",IF(OR(C686="健康牧場",C686="ＯＫ牧場"),"oke",VLOOKUP(C686,[1]Owner!$A:$B,2,FALSE)))))</f>
        <v>han</v>
      </c>
    </row>
    <row r="687" spans="1:24" ht="11.15" customHeight="1" x14ac:dyDescent="0.65">
      <c r="A687" s="19" t="str">
        <f t="shared" si="57"/>
        <v>1718村山03</v>
      </c>
      <c r="B687" s="10" t="s">
        <v>6476</v>
      </c>
      <c r="C687" s="20" t="s">
        <v>4372</v>
      </c>
      <c r="D687" s="11">
        <v>3</v>
      </c>
      <c r="E687" s="20" t="s">
        <v>6540</v>
      </c>
      <c r="F687" s="10" t="s">
        <v>5142</v>
      </c>
      <c r="G687" s="10" t="s">
        <v>5295</v>
      </c>
      <c r="H687" s="20" t="s">
        <v>5348</v>
      </c>
      <c r="I687" s="20" t="s">
        <v>2231</v>
      </c>
      <c r="J687" s="20" t="s">
        <v>3662</v>
      </c>
      <c r="K687" s="20" t="s">
        <v>6637</v>
      </c>
      <c r="L687" s="20" t="s">
        <v>1913</v>
      </c>
      <c r="M687" s="21">
        <v>120</v>
      </c>
      <c r="N687" s="22">
        <v>4</v>
      </c>
      <c r="O687" s="23">
        <v>2</v>
      </c>
      <c r="P687" s="24">
        <v>1797.2</v>
      </c>
      <c r="Q687" s="25">
        <f>IF(M687="","",IF(M687&lt;=0,P687/10,P687/M687))</f>
        <v>14.976666666666667</v>
      </c>
      <c r="R687" s="12">
        <v>0</v>
      </c>
      <c r="S687" s="12">
        <v>0</v>
      </c>
      <c r="U687" s="18" t="str">
        <f t="shared" si="58"/>
        <v>二勝</v>
      </c>
      <c r="V687" s="12" t="s">
        <v>6970</v>
      </c>
      <c r="W687" s="12" t="s">
        <v>6828</v>
      </c>
      <c r="X687" s="12" t="str">
        <f>IF(OR(C687="櫃間牧場",C687="特捜フジ"),"hit",IF(OR(C687="土井牧場",C687="土井ムギムギ牧場",C687="むぎむぎ",C687="むぎ"),"doi",IF(OR(C687="阪神",C687="タイガースファーム"),"han",IF(OR(C687="健康牧場",C687="ＯＫ牧場"),"oke",VLOOKUP(C687,[1]Owner!$A:$B,2,FALSE)))))</f>
        <v>mur</v>
      </c>
    </row>
    <row r="688" spans="1:24" ht="11.15" customHeight="1" x14ac:dyDescent="0.65">
      <c r="A688" s="19" t="str">
        <f t="shared" si="57"/>
        <v>1516若井03</v>
      </c>
      <c r="B688" s="10" t="s">
        <v>5510</v>
      </c>
      <c r="C688" s="20" t="s">
        <v>5514</v>
      </c>
      <c r="D688" s="11">
        <v>3</v>
      </c>
      <c r="E688" s="20" t="s">
        <v>5656</v>
      </c>
      <c r="F688" s="10" t="s">
        <v>3905</v>
      </c>
      <c r="G688" s="10" t="s">
        <v>3906</v>
      </c>
      <c r="H688" s="20" t="s">
        <v>5665</v>
      </c>
      <c r="I688" s="20" t="s">
        <v>2231</v>
      </c>
      <c r="J688" s="20" t="s">
        <v>4886</v>
      </c>
      <c r="K688" s="20" t="s">
        <v>3929</v>
      </c>
      <c r="L688" s="20" t="s">
        <v>1913</v>
      </c>
      <c r="M688" s="21">
        <v>140</v>
      </c>
      <c r="N688" s="22">
        <v>3</v>
      </c>
      <c r="O688" s="23">
        <v>2</v>
      </c>
      <c r="P688" s="24">
        <v>1796.8</v>
      </c>
      <c r="Q688" s="25">
        <f>IF(M688="","",IF(M688&lt;=0,P688/10,P688/M688))</f>
        <v>12.834285714285715</v>
      </c>
      <c r="R688" s="12">
        <v>0</v>
      </c>
      <c r="S688" s="12">
        <v>0</v>
      </c>
      <c r="U688" s="18" t="str">
        <f t="shared" si="58"/>
        <v>二勝</v>
      </c>
      <c r="X688" s="12" t="str">
        <f>IF(OR(C688="櫃間牧場",C688="特捜フジ"),"hit",IF(OR(C688="土井牧場",C688="土井ムギムギ牧場",C688="むぎむぎ",C688="むぎ"),"doi",IF(OR(C688="阪神",C688="タイガースファーム"),"han",IF(OR(C688="健康牧場",C688="ＯＫ牧場"),"oke",VLOOKUP(C688,[1]Owner!$A:$B,2,FALSE)))))</f>
        <v>wak</v>
      </c>
    </row>
    <row r="689" spans="1:24" ht="11.15" customHeight="1" x14ac:dyDescent="0.65">
      <c r="A689" s="19" t="str">
        <f t="shared" si="57"/>
        <v>2122ＯＫ10</v>
      </c>
      <c r="B689" s="10" t="s">
        <v>8826</v>
      </c>
      <c r="C689" s="20" t="s">
        <v>8308</v>
      </c>
      <c r="D689" s="11">
        <v>10</v>
      </c>
      <c r="E689" s="20" t="s">
        <v>8704</v>
      </c>
      <c r="F689" s="10" t="s">
        <v>4478</v>
      </c>
      <c r="G689" s="10" t="s">
        <v>4421</v>
      </c>
      <c r="H689" s="20" t="s">
        <v>163</v>
      </c>
      <c r="I689" s="20" t="s">
        <v>2231</v>
      </c>
      <c r="J689" s="20" t="s">
        <v>8859</v>
      </c>
      <c r="K689" s="20" t="s">
        <v>8315</v>
      </c>
      <c r="L689" s="20" t="s">
        <v>8851</v>
      </c>
      <c r="M689" s="32">
        <v>4</v>
      </c>
      <c r="N689" s="22">
        <v>4</v>
      </c>
      <c r="O689" s="23">
        <v>2</v>
      </c>
      <c r="P689" s="24">
        <v>1793.4</v>
      </c>
      <c r="Q689" s="25">
        <v>29.443076923076923</v>
      </c>
      <c r="U689" s="18" t="str">
        <f t="shared" si="58"/>
        <v>二勝</v>
      </c>
      <c r="V689" s="12" t="s">
        <v>8960</v>
      </c>
      <c r="W689" s="12" t="s">
        <v>9071</v>
      </c>
      <c r="X689" s="12" t="str">
        <f>IF(OR(C689="櫃間牧場",C689="特捜フジ"),"hit",IF(OR(C689="土井牧場",C689="土井ムギムギ牧場",C689="むぎむぎ",C689="むぎ"),"doi",IF(OR(C689="阪神",C689="タイガースファーム"),"han",IF(OR(C689="健康牧場",C689="ＯＫ牧場"),"oke",VLOOKUP(C689,[1]Owner!$A:$B,2,FALSE)))))</f>
        <v>oke</v>
      </c>
    </row>
    <row r="690" spans="1:24" ht="11.15" customHeight="1" x14ac:dyDescent="0.65">
      <c r="A690" s="19" t="str">
        <f t="shared" si="57"/>
        <v>0304健太10</v>
      </c>
      <c r="B690" s="10" t="s">
        <v>1713</v>
      </c>
      <c r="C690" s="20" t="s">
        <v>156</v>
      </c>
      <c r="D690" s="31">
        <v>10</v>
      </c>
      <c r="E690" s="20" t="s">
        <v>1768</v>
      </c>
      <c r="F690" s="10" t="s">
        <v>29</v>
      </c>
      <c r="G690" s="10" t="s">
        <v>15</v>
      </c>
      <c r="H690" s="20" t="s">
        <v>650</v>
      </c>
      <c r="I690" s="20" t="s">
        <v>26</v>
      </c>
      <c r="J690" s="20" t="s">
        <v>1769</v>
      </c>
      <c r="M690" s="21">
        <v>0</v>
      </c>
      <c r="N690" s="22">
        <v>9</v>
      </c>
      <c r="O690" s="23">
        <v>1</v>
      </c>
      <c r="P690" s="24">
        <v>1790</v>
      </c>
      <c r="Q690" s="25">
        <f t="shared" ref="Q690:Q698" si="62">IF(M690="","",IF(M690&lt;=0,P690/10,P690/M690))</f>
        <v>179</v>
      </c>
      <c r="R690" s="12">
        <v>0</v>
      </c>
      <c r="S690" s="12">
        <v>0</v>
      </c>
      <c r="U690" s="18" t="str">
        <f t="shared" si="58"/>
        <v>一勝</v>
      </c>
      <c r="X690" s="12" t="str">
        <f>IF(OR(C690="櫃間牧場",C690="特捜フジ"),"hit",IF(OR(C690="土井牧場",C690="土井ムギムギ牧場",C690="むぎむぎ",C690="むぎ"),"doi",IF(OR(C690="阪神",C690="タイガースファーム"),"han",IF(OR(C690="健康牧場",C690="ＯＫ牧場"),"oke",VLOOKUP(C690,[1]Owner!$A:$B,2,FALSE)))))</f>
        <v>tke</v>
      </c>
    </row>
    <row r="691" spans="1:24" ht="11.15" customHeight="1" x14ac:dyDescent="0.65">
      <c r="A691" s="19" t="str">
        <f t="shared" si="57"/>
        <v>0708務牧08</v>
      </c>
      <c r="B691" s="10" t="s">
        <v>2844</v>
      </c>
      <c r="C691" s="20" t="s">
        <v>2927</v>
      </c>
      <c r="D691" s="11">
        <v>8</v>
      </c>
      <c r="E691" s="20" t="s">
        <v>2943</v>
      </c>
      <c r="F691" s="10" t="s">
        <v>2279</v>
      </c>
      <c r="G691" s="10" t="s">
        <v>520</v>
      </c>
      <c r="H691" s="20" t="s">
        <v>2484</v>
      </c>
      <c r="I691" s="20" t="s">
        <v>1044</v>
      </c>
      <c r="J691" s="20" t="s">
        <v>2944</v>
      </c>
      <c r="K691" s="20" t="s">
        <v>846</v>
      </c>
      <c r="L691" s="20" t="s">
        <v>2876</v>
      </c>
      <c r="M691" s="21">
        <v>140</v>
      </c>
      <c r="N691" s="22">
        <v>3</v>
      </c>
      <c r="O691" s="23">
        <v>2</v>
      </c>
      <c r="P691" s="24">
        <v>1780</v>
      </c>
      <c r="Q691" s="25">
        <f t="shared" si="62"/>
        <v>12.714285714285714</v>
      </c>
      <c r="R691" s="12">
        <v>0</v>
      </c>
      <c r="S691" s="12">
        <v>0</v>
      </c>
      <c r="U691" s="18" t="str">
        <f t="shared" si="58"/>
        <v>二勝</v>
      </c>
      <c r="X691" s="12" t="str">
        <f>IF(OR(C691="櫃間牧場",C691="特捜フジ"),"hit",IF(OR(C691="土井牧場",C691="土井ムギムギ牧場",C691="むぎむぎ",C691="むぎ"),"doi",IF(OR(C691="阪神",C691="タイガースファーム"),"han",IF(OR(C691="健康牧場",C691="ＯＫ牧場"),"oke",VLOOKUP(C691,[1]Owner!$A:$B,2,FALSE)))))</f>
        <v>ytu</v>
      </c>
    </row>
    <row r="692" spans="1:24" ht="11.15" customHeight="1" x14ac:dyDescent="0.65">
      <c r="A692" s="19" t="str">
        <f t="shared" si="57"/>
        <v>0607福石02</v>
      </c>
      <c r="B692" s="10" t="s">
        <v>2579</v>
      </c>
      <c r="C692" s="20" t="s">
        <v>2791</v>
      </c>
      <c r="D692" s="11">
        <v>2</v>
      </c>
      <c r="E692" s="20" t="s">
        <v>2793</v>
      </c>
      <c r="F692" s="10" t="s">
        <v>14</v>
      </c>
      <c r="G692" s="10" t="s">
        <v>520</v>
      </c>
      <c r="H692" s="21" t="s">
        <v>2571</v>
      </c>
      <c r="I692" s="20" t="s">
        <v>1044</v>
      </c>
      <c r="J692" s="20" t="s">
        <v>2794</v>
      </c>
      <c r="K692" s="20" t="s">
        <v>2378</v>
      </c>
      <c r="L692" s="20" t="s">
        <v>1913</v>
      </c>
      <c r="M692" s="21">
        <v>30</v>
      </c>
      <c r="N692" s="22">
        <v>4</v>
      </c>
      <c r="O692" s="23">
        <v>1</v>
      </c>
      <c r="P692" s="24">
        <v>1780</v>
      </c>
      <c r="Q692" s="25">
        <f t="shared" si="62"/>
        <v>59.333333333333336</v>
      </c>
      <c r="R692" s="12">
        <v>0</v>
      </c>
      <c r="S692" s="12">
        <v>0</v>
      </c>
      <c r="U692" s="18" t="str">
        <f t="shared" si="58"/>
        <v>一勝</v>
      </c>
      <c r="X692" s="12" t="str">
        <f>IF(OR(C692="櫃間牧場",C692="特捜フジ"),"hit",IF(OR(C692="土井牧場",C692="土井ムギムギ牧場",C692="むぎむぎ",C692="むぎ"),"doi",IF(OR(C692="阪神",C692="タイガースファーム"),"han",IF(OR(C692="健康牧場",C692="ＯＫ牧場"),"oke",VLOOKUP(C692,[1]Owner!$A:$B,2,FALSE)))))</f>
        <v>fuk</v>
      </c>
    </row>
    <row r="693" spans="1:24" ht="11.15" customHeight="1" x14ac:dyDescent="0.65">
      <c r="A693" s="19" t="str">
        <f t="shared" si="57"/>
        <v>0708播磨05</v>
      </c>
      <c r="B693" s="10" t="s">
        <v>2844</v>
      </c>
      <c r="C693" s="20" t="s">
        <v>626</v>
      </c>
      <c r="D693" s="11">
        <v>5</v>
      </c>
      <c r="E693" s="20" t="s">
        <v>3075</v>
      </c>
      <c r="F693" s="10" t="s">
        <v>14</v>
      </c>
      <c r="G693" s="10" t="s">
        <v>510</v>
      </c>
      <c r="H693" s="20" t="s">
        <v>1291</v>
      </c>
      <c r="I693" s="20" t="s">
        <v>2804</v>
      </c>
      <c r="J693" s="20" t="s">
        <v>3076</v>
      </c>
      <c r="K693" s="20" t="s">
        <v>3077</v>
      </c>
      <c r="L693" s="20" t="s">
        <v>3078</v>
      </c>
      <c r="M693" s="21">
        <v>100</v>
      </c>
      <c r="N693" s="22">
        <v>4</v>
      </c>
      <c r="O693" s="23">
        <v>2</v>
      </c>
      <c r="P693" s="24">
        <v>1780</v>
      </c>
      <c r="Q693" s="25">
        <f t="shared" si="62"/>
        <v>17.8</v>
      </c>
      <c r="R693" s="12">
        <v>0</v>
      </c>
      <c r="S693" s="12">
        <v>0</v>
      </c>
      <c r="U693" s="18" t="str">
        <f t="shared" si="58"/>
        <v>二勝</v>
      </c>
      <c r="X693" s="12" t="str">
        <f>IF(OR(C693="櫃間牧場",C693="特捜フジ"),"hit",IF(OR(C693="土井牧場",C693="土井ムギムギ牧場",C693="むぎむぎ",C693="むぎ"),"doi",IF(OR(C693="阪神",C693="タイガースファーム"),"han",IF(OR(C693="健康牧場",C693="ＯＫ牧場"),"oke",VLOOKUP(C693,[1]Owner!$A:$B,2,FALSE)))))</f>
        <v>har</v>
      </c>
    </row>
    <row r="694" spans="1:24" ht="11.15" customHeight="1" x14ac:dyDescent="0.65">
      <c r="A694" s="19" t="str">
        <f t="shared" si="57"/>
        <v>0203福石10</v>
      </c>
      <c r="B694" s="10" t="s">
        <v>1480</v>
      </c>
      <c r="C694" s="20" t="s">
        <v>913</v>
      </c>
      <c r="D694" s="31">
        <v>10</v>
      </c>
      <c r="E694" s="20" t="s">
        <v>1710</v>
      </c>
      <c r="F694" s="10" t="s">
        <v>14</v>
      </c>
      <c r="G694" s="10" t="s">
        <v>510</v>
      </c>
      <c r="H694" s="20" t="s">
        <v>1711</v>
      </c>
      <c r="I694" s="20" t="s">
        <v>210</v>
      </c>
      <c r="J694" s="20" t="s">
        <v>1712</v>
      </c>
      <c r="N694" s="22">
        <v>8</v>
      </c>
      <c r="O694" s="23">
        <v>2</v>
      </c>
      <c r="P694" s="24">
        <v>1780</v>
      </c>
      <c r="Q694" s="25" t="str">
        <f t="shared" si="62"/>
        <v/>
      </c>
      <c r="R694" s="12">
        <v>0</v>
      </c>
      <c r="S694" s="12">
        <v>0</v>
      </c>
      <c r="U694" s="18" t="str">
        <f t="shared" si="58"/>
        <v>二勝</v>
      </c>
      <c r="X694" s="12" t="str">
        <f>IF(OR(C694="櫃間牧場",C694="特捜フジ"),"hit",IF(OR(C694="土井牧場",C694="土井ムギムギ牧場",C694="むぎむぎ",C694="むぎ"),"doi",IF(OR(C694="阪神",C694="タイガースファーム"),"han",IF(OR(C694="健康牧場",C694="ＯＫ牧場"),"oke",VLOOKUP(C694,[1]Owner!$A:$B,2,FALSE)))))</f>
        <v>fuk</v>
      </c>
    </row>
    <row r="695" spans="1:24" ht="11.15" customHeight="1" x14ac:dyDescent="0.65">
      <c r="A695" s="19" t="str">
        <f t="shared" si="57"/>
        <v>0304福石06</v>
      </c>
      <c r="B695" s="10" t="s">
        <v>1713</v>
      </c>
      <c r="C695" s="20" t="s">
        <v>913</v>
      </c>
      <c r="D695" s="31">
        <v>6</v>
      </c>
      <c r="E695" s="20" t="s">
        <v>1922</v>
      </c>
      <c r="F695" s="10" t="s">
        <v>14</v>
      </c>
      <c r="G695" s="10" t="s">
        <v>15</v>
      </c>
      <c r="H695" s="20" t="s">
        <v>244</v>
      </c>
      <c r="I695" s="20" t="s">
        <v>26</v>
      </c>
      <c r="J695" s="20" t="s">
        <v>1923</v>
      </c>
      <c r="M695" s="21">
        <v>0</v>
      </c>
      <c r="N695" s="22">
        <v>10</v>
      </c>
      <c r="O695" s="23">
        <v>1</v>
      </c>
      <c r="P695" s="24">
        <v>1780</v>
      </c>
      <c r="Q695" s="25">
        <f t="shared" si="62"/>
        <v>178</v>
      </c>
      <c r="R695" s="12">
        <v>0</v>
      </c>
      <c r="S695" s="12">
        <v>0</v>
      </c>
      <c r="U695" s="18" t="str">
        <f t="shared" si="58"/>
        <v>一勝</v>
      </c>
      <c r="X695" s="12" t="str">
        <f>IF(OR(C695="櫃間牧場",C695="特捜フジ"),"hit",IF(OR(C695="土井牧場",C695="土井ムギムギ牧場",C695="むぎむぎ",C695="むぎ"),"doi",IF(OR(C695="阪神",C695="タイガースファーム"),"han",IF(OR(C695="健康牧場",C695="ＯＫ牧場"),"oke",VLOOKUP(C695,[1]Owner!$A:$B,2,FALSE)))))</f>
        <v>fuk</v>
      </c>
    </row>
    <row r="696" spans="1:24" ht="11.15" customHeight="1" x14ac:dyDescent="0.65">
      <c r="A696" s="19" t="str">
        <f t="shared" si="57"/>
        <v>1718西原06</v>
      </c>
      <c r="B696" s="10" t="s">
        <v>6476</v>
      </c>
      <c r="C696" s="20" t="s">
        <v>4370</v>
      </c>
      <c r="D696" s="11">
        <v>6</v>
      </c>
      <c r="E696" s="20" t="s">
        <v>6492</v>
      </c>
      <c r="F696" s="10" t="s">
        <v>5142</v>
      </c>
      <c r="G696" s="10" t="s">
        <v>5293</v>
      </c>
      <c r="H696" s="20" t="s">
        <v>6633</v>
      </c>
      <c r="I696" s="20" t="s">
        <v>6715</v>
      </c>
      <c r="J696" s="20" t="s">
        <v>6044</v>
      </c>
      <c r="K696" s="20" t="s">
        <v>5450</v>
      </c>
      <c r="L696" s="20" t="s">
        <v>1913</v>
      </c>
      <c r="M696" s="21">
        <v>110</v>
      </c>
      <c r="N696" s="22">
        <v>5</v>
      </c>
      <c r="O696" s="23">
        <v>2</v>
      </c>
      <c r="P696" s="24">
        <v>1775</v>
      </c>
      <c r="Q696" s="25">
        <f t="shared" si="62"/>
        <v>16.136363636363637</v>
      </c>
      <c r="R696" s="12">
        <v>0</v>
      </c>
      <c r="S696" s="12">
        <v>0</v>
      </c>
      <c r="U696" s="18" t="str">
        <f t="shared" si="58"/>
        <v>二勝</v>
      </c>
      <c r="V696" s="12" t="s">
        <v>6932</v>
      </c>
      <c r="W696" s="12" t="s">
        <v>6783</v>
      </c>
      <c r="X696" s="12" t="str">
        <f>IF(OR(C696="櫃間牧場",C696="特捜フジ"),"hit",IF(OR(C696="土井牧場",C696="土井ムギムギ牧場",C696="むぎむぎ",C696="むぎ"),"doi",IF(OR(C696="阪神",C696="タイガースファーム"),"han",IF(OR(C696="健康牧場",C696="ＯＫ牧場"),"oke",VLOOKUP(C696,[1]Owner!$A:$B,2,FALSE)))))</f>
        <v>nis</v>
      </c>
    </row>
    <row r="697" spans="1:24" ht="11.15" customHeight="1" x14ac:dyDescent="0.65">
      <c r="A697" s="19" t="str">
        <f t="shared" si="57"/>
        <v>0506心平05</v>
      </c>
      <c r="B697" s="10" t="s">
        <v>2274</v>
      </c>
      <c r="C697" s="20" t="s">
        <v>186</v>
      </c>
      <c r="D697" s="11">
        <v>5</v>
      </c>
      <c r="E697" s="20" t="s">
        <v>2397</v>
      </c>
      <c r="F697" s="10" t="s">
        <v>14</v>
      </c>
      <c r="G697" s="10" t="s">
        <v>520</v>
      </c>
      <c r="H697" s="20" t="s">
        <v>1321</v>
      </c>
      <c r="I697" s="20" t="s">
        <v>2398</v>
      </c>
      <c r="J697" s="20" t="s">
        <v>2399</v>
      </c>
      <c r="K697" s="20" t="s">
        <v>795</v>
      </c>
      <c r="L697" s="20" t="s">
        <v>1913</v>
      </c>
      <c r="M697" s="21">
        <v>40</v>
      </c>
      <c r="N697" s="22">
        <v>8</v>
      </c>
      <c r="O697" s="23">
        <v>2</v>
      </c>
      <c r="P697" s="24">
        <v>1775</v>
      </c>
      <c r="Q697" s="25">
        <f t="shared" si="62"/>
        <v>44.375</v>
      </c>
      <c r="R697" s="12">
        <v>0</v>
      </c>
      <c r="S697" s="12">
        <v>0</v>
      </c>
      <c r="U697" s="18" t="str">
        <f t="shared" si="58"/>
        <v>二勝</v>
      </c>
      <c r="X697" s="12" t="str">
        <f>IF(OR(C697="櫃間牧場",C697="特捜フジ"),"hit",IF(OR(C697="土井牧場",C697="土井ムギムギ牧場",C697="むぎむぎ",C697="むぎ"),"doi",IF(OR(C697="阪神",C697="タイガースファーム"),"han",IF(OR(C697="健康牧場",C697="ＯＫ牧場"),"oke",VLOOKUP(C697,[1]Owner!$A:$B,2,FALSE)))))</f>
        <v>hsi</v>
      </c>
    </row>
    <row r="698" spans="1:24" ht="11.15" customHeight="1" x14ac:dyDescent="0.65">
      <c r="A698" s="19" t="str">
        <f t="shared" si="57"/>
        <v>1213阪神01</v>
      </c>
      <c r="B698" s="10" t="s">
        <v>4405</v>
      </c>
      <c r="C698" s="20" t="s">
        <v>4734</v>
      </c>
      <c r="D698" s="11">
        <v>1</v>
      </c>
      <c r="E698" s="20" t="s">
        <v>4545</v>
      </c>
      <c r="F698" s="10" t="s">
        <v>4407</v>
      </c>
      <c r="G698" s="10" t="s">
        <v>4408</v>
      </c>
      <c r="H698" s="20" t="s">
        <v>4471</v>
      </c>
      <c r="I698" s="20" t="s">
        <v>3280</v>
      </c>
      <c r="J698" s="20" t="s">
        <v>4546</v>
      </c>
      <c r="K698" s="20" t="s">
        <v>791</v>
      </c>
      <c r="L698" s="20" t="s">
        <v>1913</v>
      </c>
      <c r="M698" s="21">
        <v>30</v>
      </c>
      <c r="N698" s="22">
        <v>6</v>
      </c>
      <c r="O698" s="23">
        <v>2</v>
      </c>
      <c r="P698" s="24">
        <v>1772</v>
      </c>
      <c r="Q698" s="25">
        <f t="shared" si="62"/>
        <v>59.06666666666667</v>
      </c>
      <c r="R698" s="12">
        <v>0</v>
      </c>
      <c r="S698" s="12">
        <v>0</v>
      </c>
      <c r="U698" s="18" t="str">
        <f t="shared" si="58"/>
        <v>二勝</v>
      </c>
      <c r="X698" s="12" t="str">
        <f>IF(OR(C698="櫃間牧場",C698="特捜フジ"),"hit",IF(OR(C698="土井牧場",C698="土井ムギムギ牧場",C698="むぎむぎ",C698="むぎ"),"doi",IF(OR(C698="阪神",C698="タイガースファーム"),"han",IF(OR(C698="健康牧場",C698="ＯＫ牧場"),"oke",VLOOKUP(C698,[1]Owner!$A:$B,2,FALSE)))))</f>
        <v>han</v>
      </c>
    </row>
    <row r="699" spans="1:24" ht="11.15" customHeight="1" x14ac:dyDescent="0.65">
      <c r="A699" s="19" t="str">
        <f t="shared" si="57"/>
        <v>2122ＯＫ08</v>
      </c>
      <c r="B699" s="10" t="s">
        <v>8826</v>
      </c>
      <c r="C699" s="20" t="s">
        <v>8308</v>
      </c>
      <c r="D699" s="11">
        <v>8</v>
      </c>
      <c r="E699" s="20" t="s">
        <v>8702</v>
      </c>
      <c r="F699" s="10" t="s">
        <v>4478</v>
      </c>
      <c r="G699" s="10" t="s">
        <v>4421</v>
      </c>
      <c r="H699" s="20" t="s">
        <v>8856</v>
      </c>
      <c r="I699" s="20" t="s">
        <v>1911</v>
      </c>
      <c r="J699" s="20" t="s">
        <v>8857</v>
      </c>
      <c r="K699" s="20" t="s">
        <v>8426</v>
      </c>
      <c r="L699" s="20" t="s">
        <v>1913</v>
      </c>
      <c r="M699" s="32">
        <v>3</v>
      </c>
      <c r="N699" s="22">
        <v>6</v>
      </c>
      <c r="O699" s="23">
        <v>1</v>
      </c>
      <c r="P699" s="24">
        <v>1766.2</v>
      </c>
      <c r="Q699" s="25">
        <v>47.17230769230769</v>
      </c>
      <c r="U699" s="18" t="str">
        <f t="shared" si="58"/>
        <v>一勝</v>
      </c>
      <c r="V699" s="12" t="s">
        <v>8958</v>
      </c>
      <c r="W699" s="12" t="s">
        <v>9069</v>
      </c>
      <c r="X699" s="12" t="str">
        <f>IF(OR(C699="櫃間牧場",C699="特捜フジ"),"hit",IF(OR(C699="土井牧場",C699="土井ムギムギ牧場",C699="むぎむぎ",C699="むぎ"),"doi",IF(OR(C699="阪神",C699="タイガースファーム"),"han",IF(OR(C699="健康牧場",C699="ＯＫ牧場"),"oke",VLOOKUP(C699,[1]Owner!$A:$B,2,FALSE)))))</f>
        <v>oke</v>
      </c>
    </row>
    <row r="700" spans="1:24" ht="11.15" customHeight="1" x14ac:dyDescent="0.65">
      <c r="A700" s="19" t="str">
        <f t="shared" si="57"/>
        <v>2324川上03</v>
      </c>
      <c r="B700" s="10" t="s">
        <v>9878</v>
      </c>
      <c r="C700" s="20" t="s">
        <v>4672</v>
      </c>
      <c r="D700" s="11">
        <v>3</v>
      </c>
      <c r="E700" s="20" t="s">
        <v>9770</v>
      </c>
      <c r="F700" s="10" t="s">
        <v>4407</v>
      </c>
      <c r="G700" s="10" t="s">
        <v>4408</v>
      </c>
      <c r="H700" s="20" t="s">
        <v>4512</v>
      </c>
      <c r="I700" s="20" t="s">
        <v>9909</v>
      </c>
      <c r="J700" s="20" t="s">
        <v>9926</v>
      </c>
      <c r="K700" s="20" t="s">
        <v>4415</v>
      </c>
      <c r="L700" s="20" t="s">
        <v>4416</v>
      </c>
      <c r="M700" s="37">
        <v>5</v>
      </c>
      <c r="N700" s="22">
        <v>4</v>
      </c>
      <c r="O700" s="23">
        <v>2</v>
      </c>
      <c r="P700" s="24">
        <v>1760.8</v>
      </c>
      <c r="Q700" s="25">
        <f>IF(M700="","",IF(M700&lt;=0,P700/10,P700/M700))</f>
        <v>352.15999999999997</v>
      </c>
      <c r="R700" s="12">
        <v>1</v>
      </c>
      <c r="U700" s="18" t="str">
        <f t="shared" si="58"/>
        <v>重賞</v>
      </c>
      <c r="V700" s="12" t="s">
        <v>10024</v>
      </c>
      <c r="W700" s="36" t="s">
        <v>10240</v>
      </c>
      <c r="X700" s="12" t="str">
        <f>IF(OR(C700="櫃間牧場",C700="特捜フジ"),"hit",IF(OR(C700="土井牧場",C700="土井ムギムギ牧場",C700="むぎむぎ",C700="むぎ"),"doi",IF(OR(C700="阪神",C700="タイガースファーム"),"han",IF(OR(C700="健康牧場",C700="ＯＫ牧場"),"oke",VLOOKUP(C700,[1]Owner!$A:$B,2,FALSE)))))</f>
        <v>kaw</v>
      </c>
    </row>
    <row r="701" spans="1:24" ht="11.15" customHeight="1" x14ac:dyDescent="0.65">
      <c r="A701" s="19" t="str">
        <f t="shared" si="57"/>
        <v>2324小金08</v>
      </c>
      <c r="B701" s="10" t="s">
        <v>9878</v>
      </c>
      <c r="C701" s="20" t="s">
        <v>9237</v>
      </c>
      <c r="D701" s="11">
        <v>8</v>
      </c>
      <c r="E701" s="20" t="s">
        <v>9795</v>
      </c>
      <c r="F701" s="10" t="s">
        <v>4407</v>
      </c>
      <c r="G701" s="10" t="s">
        <v>4408</v>
      </c>
      <c r="H701" s="20" t="s">
        <v>9350</v>
      </c>
      <c r="I701" s="20" t="s">
        <v>9910</v>
      </c>
      <c r="J701" s="20" t="s">
        <v>9938</v>
      </c>
      <c r="K701" s="20" t="s">
        <v>9452</v>
      </c>
      <c r="L701" s="20" t="s">
        <v>1913</v>
      </c>
      <c r="M701" s="37">
        <v>6</v>
      </c>
      <c r="N701" s="22">
        <v>7</v>
      </c>
      <c r="O701" s="23">
        <v>1</v>
      </c>
      <c r="P701" s="24">
        <v>1760.6</v>
      </c>
      <c r="Q701" s="25">
        <f>IF(M701="","",IF(M701&lt;=0,P701/10,P701/M701))</f>
        <v>293.43333333333334</v>
      </c>
      <c r="U701" s="18" t="str">
        <f t="shared" si="58"/>
        <v>一勝</v>
      </c>
      <c r="W701" s="12" t="s">
        <v>10080</v>
      </c>
      <c r="X701" s="12" t="str">
        <f>IF(OR(C701="櫃間牧場",C701="特捜フジ"),"hit",IF(OR(C701="土井牧場",C701="土井ムギムギ牧場",C701="むぎむぎ",C701="むぎ"),"doi",IF(OR(C701="阪神",C701="タイガースファーム"),"han",IF(OR(C701="健康牧場",C701="ＯＫ牧場"),"oke",VLOOKUP(C701,[1]Owner!$A:$B,2,FALSE)))))</f>
        <v>kog</v>
      </c>
    </row>
    <row r="702" spans="1:24" ht="11.15" customHeight="1" x14ac:dyDescent="0.65">
      <c r="A702" s="19" t="str">
        <f t="shared" si="57"/>
        <v>2021小金10</v>
      </c>
      <c r="B702" s="10" t="s">
        <v>8314</v>
      </c>
      <c r="C702" s="20" t="s">
        <v>8309</v>
      </c>
      <c r="D702" s="11">
        <v>10</v>
      </c>
      <c r="E702" s="20" t="s">
        <v>8218</v>
      </c>
      <c r="F702" s="10" t="s">
        <v>29</v>
      </c>
      <c r="G702" s="10" t="s">
        <v>15</v>
      </c>
      <c r="H702" s="20" t="s">
        <v>8327</v>
      </c>
      <c r="I702" s="20" t="s">
        <v>8317</v>
      </c>
      <c r="J702" s="20" t="s">
        <v>7271</v>
      </c>
      <c r="K702" s="20" t="s">
        <v>791</v>
      </c>
      <c r="L702" s="20" t="s">
        <v>1913</v>
      </c>
      <c r="M702" s="32">
        <v>8</v>
      </c>
      <c r="N702" s="22">
        <v>4</v>
      </c>
      <c r="O702" s="23">
        <v>2</v>
      </c>
      <c r="P702" s="24">
        <v>1756.4</v>
      </c>
      <c r="Q702" s="25">
        <v>9.8830769230769242</v>
      </c>
      <c r="R702" s="12">
        <v>0</v>
      </c>
      <c r="S702" s="12">
        <v>0</v>
      </c>
      <c r="T702" s="12">
        <v>0</v>
      </c>
      <c r="U702" s="18" t="str">
        <f t="shared" si="58"/>
        <v>二勝</v>
      </c>
      <c r="V702" s="12" t="s">
        <v>8633</v>
      </c>
      <c r="W702" s="12" t="s">
        <v>8502</v>
      </c>
      <c r="X702" s="12" t="str">
        <f>IF(OR(C702="櫃間牧場",C702="特捜フジ"),"hit",IF(OR(C702="土井牧場",C702="土井ムギムギ牧場",C702="むぎむぎ",C702="むぎ"),"doi",IF(OR(C702="阪神",C702="タイガースファーム"),"han",IF(OR(C702="健康牧場",C702="ＯＫ牧場"),"oke",VLOOKUP(C702,[1]Owner!$A:$B,2,FALSE)))))</f>
        <v>kog</v>
      </c>
    </row>
    <row r="703" spans="1:24" ht="11.15" customHeight="1" x14ac:dyDescent="0.65">
      <c r="A703" s="19" t="str">
        <f t="shared" si="57"/>
        <v>2021福石01</v>
      </c>
      <c r="B703" s="10" t="s">
        <v>8314</v>
      </c>
      <c r="C703" s="20" t="s">
        <v>8313</v>
      </c>
      <c r="D703" s="11">
        <v>1</v>
      </c>
      <c r="E703" s="20" t="s">
        <v>8278</v>
      </c>
      <c r="F703" s="10" t="s">
        <v>4478</v>
      </c>
      <c r="G703" s="10" t="s">
        <v>33</v>
      </c>
      <c r="H703" s="20" t="s">
        <v>8334</v>
      </c>
      <c r="I703" s="20" t="s">
        <v>8317</v>
      </c>
      <c r="J703" s="20" t="s">
        <v>3675</v>
      </c>
      <c r="K703" s="20" t="s">
        <v>791</v>
      </c>
      <c r="L703" s="20" t="s">
        <v>1913</v>
      </c>
      <c r="M703" s="32">
        <v>10</v>
      </c>
      <c r="N703" s="22">
        <v>6</v>
      </c>
      <c r="O703" s="23">
        <v>1</v>
      </c>
      <c r="P703" s="24">
        <v>1751.5</v>
      </c>
      <c r="Q703" s="25">
        <v>4.2338461538461551</v>
      </c>
      <c r="R703" s="12">
        <v>0</v>
      </c>
      <c r="S703" s="12">
        <v>0</v>
      </c>
      <c r="T703" s="12">
        <v>0</v>
      </c>
      <c r="U703" s="18" t="str">
        <f t="shared" si="58"/>
        <v>一勝</v>
      </c>
      <c r="V703" s="12" t="s">
        <v>8665</v>
      </c>
      <c r="W703" s="12" t="s">
        <v>8563</v>
      </c>
      <c r="X703" s="12" t="str">
        <f>IF(OR(C703="櫃間牧場",C703="特捜フジ"),"hit",IF(OR(C703="土井牧場",C703="土井ムギムギ牧場",C703="むぎむぎ",C703="むぎ"),"doi",IF(OR(C703="阪神",C703="タイガースファーム"),"han",IF(OR(C703="健康牧場",C703="ＯＫ牧場"),"oke",VLOOKUP(C703,[1]Owner!$A:$B,2,FALSE)))))</f>
        <v>fuk</v>
      </c>
    </row>
    <row r="704" spans="1:24" ht="11.15" customHeight="1" x14ac:dyDescent="0.65">
      <c r="A704" s="19" t="str">
        <f t="shared" si="57"/>
        <v>1819小金04</v>
      </c>
      <c r="B704" s="10" t="s">
        <v>7067</v>
      </c>
      <c r="C704" s="20" t="s">
        <v>7149</v>
      </c>
      <c r="D704" s="11">
        <v>4</v>
      </c>
      <c r="E704" s="20" t="s">
        <v>7153</v>
      </c>
      <c r="F704" s="10" t="s">
        <v>4407</v>
      </c>
      <c r="G704" s="10" t="s">
        <v>5335</v>
      </c>
      <c r="H704" s="20" t="s">
        <v>4463</v>
      </c>
      <c r="I704" s="20" t="s">
        <v>2231</v>
      </c>
      <c r="J704" s="20" t="s">
        <v>7327</v>
      </c>
      <c r="K704" s="20" t="s">
        <v>7328</v>
      </c>
      <c r="L704" s="20" t="s">
        <v>4416</v>
      </c>
      <c r="M704" s="21">
        <v>120</v>
      </c>
      <c r="N704" s="22">
        <v>7</v>
      </c>
      <c r="O704" s="23">
        <v>1</v>
      </c>
      <c r="P704" s="24">
        <v>1747.8</v>
      </c>
      <c r="Q704" s="25">
        <f>IF(M704="","",IF(M704&lt;=0,P704/10,P704/M704))</f>
        <v>14.565</v>
      </c>
      <c r="R704" s="12">
        <v>0</v>
      </c>
      <c r="S704" s="12">
        <v>0</v>
      </c>
      <c r="T704" s="12">
        <v>0</v>
      </c>
      <c r="U704" s="18" t="str">
        <f t="shared" si="58"/>
        <v>一勝</v>
      </c>
      <c r="V704" s="12" t="s">
        <v>7412</v>
      </c>
      <c r="W704" s="12" t="s">
        <v>7534</v>
      </c>
      <c r="X704" s="12" t="str">
        <f>IF(OR(C704="櫃間牧場",C704="特捜フジ"),"hit",IF(OR(C704="土井牧場",C704="土井ムギムギ牧場",C704="むぎむぎ",C704="むぎ"),"doi",IF(OR(C704="阪神",C704="タイガースファーム"),"han",IF(OR(C704="健康牧場",C704="ＯＫ牧場"),"oke",VLOOKUP(C704,[1]Owner!$A:$B,2,FALSE)))))</f>
        <v>kog</v>
      </c>
    </row>
    <row r="705" spans="1:24" ht="11.15" customHeight="1" x14ac:dyDescent="0.65">
      <c r="A705" s="19" t="str">
        <f t="shared" si="57"/>
        <v>1819心平09</v>
      </c>
      <c r="B705" s="10" t="s">
        <v>7067</v>
      </c>
      <c r="C705" s="20" t="s">
        <v>4760</v>
      </c>
      <c r="D705" s="11">
        <v>9</v>
      </c>
      <c r="E705" s="20" t="s">
        <v>7197</v>
      </c>
      <c r="F705" s="10" t="s">
        <v>4407</v>
      </c>
      <c r="G705" s="10" t="s">
        <v>5335</v>
      </c>
      <c r="H705" s="20" t="s">
        <v>7230</v>
      </c>
      <c r="I705" s="20" t="s">
        <v>7359</v>
      </c>
      <c r="J705" s="20" t="s">
        <v>7360</v>
      </c>
      <c r="K705" s="20" t="s">
        <v>3023</v>
      </c>
      <c r="L705" s="20" t="s">
        <v>1913</v>
      </c>
      <c r="M705" s="21">
        <v>70</v>
      </c>
      <c r="N705" s="22">
        <v>5</v>
      </c>
      <c r="O705" s="23">
        <v>1</v>
      </c>
      <c r="P705" s="24">
        <v>1747.2</v>
      </c>
      <c r="Q705" s="25">
        <f>IF(M705="","",IF(M705&lt;=0,P705/10,P705/M705))</f>
        <v>24.96</v>
      </c>
      <c r="R705" s="12">
        <v>0</v>
      </c>
      <c r="S705" s="12">
        <v>0</v>
      </c>
      <c r="T705" s="12">
        <v>0</v>
      </c>
      <c r="U705" s="18" t="str">
        <f t="shared" si="58"/>
        <v>一勝</v>
      </c>
      <c r="V705" s="12" t="s">
        <v>7413</v>
      </c>
      <c r="W705" s="12" t="s">
        <v>7535</v>
      </c>
      <c r="X705" s="12" t="str">
        <f>IF(OR(C705="櫃間牧場",C705="特捜フジ"),"hit",IF(OR(C705="土井牧場",C705="土井ムギムギ牧場",C705="むぎむぎ",C705="むぎ"),"doi",IF(OR(C705="阪神",C705="タイガースファーム"),"han",IF(OR(C705="健康牧場",C705="ＯＫ牧場"),"oke",VLOOKUP(C705,[1]Owner!$A:$B,2,FALSE)))))</f>
        <v>hsi</v>
      </c>
    </row>
    <row r="706" spans="1:24" ht="11.15" customHeight="1" x14ac:dyDescent="0.65">
      <c r="A706" s="19" t="str">
        <f t="shared" ref="A706:A769" si="63">MID(B706,3,2)&amp;MID(B706,8,2)&amp;MID(C706,1,2)&amp;TEXT(D706,"00")</f>
        <v>2223西原08</v>
      </c>
      <c r="B706" s="10" t="s">
        <v>9192</v>
      </c>
      <c r="C706" s="20" t="s">
        <v>4737</v>
      </c>
      <c r="D706" s="11">
        <v>8</v>
      </c>
      <c r="E706" s="20" t="s">
        <v>9287</v>
      </c>
      <c r="F706" s="10" t="s">
        <v>4407</v>
      </c>
      <c r="G706" s="10" t="s">
        <v>4408</v>
      </c>
      <c r="H706" s="20" t="s">
        <v>9341</v>
      </c>
      <c r="I706" s="20" t="s">
        <v>1755</v>
      </c>
      <c r="J706" s="20" t="s">
        <v>4886</v>
      </c>
      <c r="K706" s="20" t="s">
        <v>9463</v>
      </c>
      <c r="L706" s="20" t="s">
        <v>1913</v>
      </c>
      <c r="M706" s="32">
        <v>8</v>
      </c>
      <c r="N706" s="22">
        <v>5</v>
      </c>
      <c r="O706" s="23">
        <v>1</v>
      </c>
      <c r="P706" s="24">
        <v>1742.6</v>
      </c>
      <c r="Q706" s="25">
        <v>157.26607142857142</v>
      </c>
      <c r="U706" s="18" t="str">
        <f t="shared" ref="U706:U769" si="64">IF(S706&gt;=1,"G1",IF(R706&gt;=1,"重賞",IF(O706&gt;=2,"二勝",IF(O706=1,"一勝",IF(AND(O706=0,N706&gt;=1),"未勝利","未出走")))))</f>
        <v>一勝</v>
      </c>
      <c r="V706" s="12" t="s">
        <v>9704</v>
      </c>
      <c r="W706" s="12" t="s">
        <v>9576</v>
      </c>
      <c r="X706" s="12" t="str">
        <f>IF(OR(C706="櫃間牧場",C706="特捜フジ"),"hit",IF(OR(C706="土井牧場",C706="土井ムギムギ牧場",C706="むぎむぎ",C706="むぎ"),"doi",IF(OR(C706="阪神",C706="タイガースファーム"),"han",IF(OR(C706="健康牧場",C706="ＯＫ牧場"),"oke",VLOOKUP(C706,[1]Owner!$A:$B,2,FALSE)))))</f>
        <v>nis</v>
      </c>
    </row>
    <row r="707" spans="1:24" ht="11.15" customHeight="1" x14ac:dyDescent="0.65">
      <c r="A707" s="19" t="str">
        <f t="shared" si="63"/>
        <v>1415藤田04</v>
      </c>
      <c r="B707" s="10" t="s">
        <v>5140</v>
      </c>
      <c r="C707" s="28" t="s">
        <v>5136</v>
      </c>
      <c r="D707" s="29">
        <v>4</v>
      </c>
      <c r="E707" s="20" t="s">
        <v>5226</v>
      </c>
      <c r="F707" s="10" t="s">
        <v>5142</v>
      </c>
      <c r="G707" s="10" t="s">
        <v>5295</v>
      </c>
      <c r="H707" s="20" t="s">
        <v>5306</v>
      </c>
      <c r="I707" s="20" t="s">
        <v>2231</v>
      </c>
      <c r="J707" s="20" t="s">
        <v>1434</v>
      </c>
      <c r="K707" s="20" t="s">
        <v>5469</v>
      </c>
      <c r="L707" s="20" t="s">
        <v>5469</v>
      </c>
      <c r="M707" s="21">
        <v>70</v>
      </c>
      <c r="N707" s="22">
        <v>7</v>
      </c>
      <c r="O707" s="23">
        <v>1</v>
      </c>
      <c r="P707" s="24">
        <v>1740.6</v>
      </c>
      <c r="Q707" s="25">
        <f>IF(M707="","",IF(M707&lt;=0,P707/10,P707/M707))</f>
        <v>24.865714285714283</v>
      </c>
      <c r="R707" s="12">
        <v>0</v>
      </c>
      <c r="S707" s="12">
        <v>0</v>
      </c>
      <c r="U707" s="18" t="str">
        <f t="shared" si="64"/>
        <v>一勝</v>
      </c>
      <c r="X707" s="12" t="str">
        <f>IF(OR(C707="櫃間牧場",C707="特捜フジ"),"hit",IF(OR(C707="土井牧場",C707="土井ムギムギ牧場",C707="むぎむぎ",C707="むぎ"),"doi",IF(OR(C707="阪神",C707="タイガースファーム"),"han",IF(OR(C707="健康牧場",C707="ＯＫ牧場"),"oke",VLOOKUP(C707,[1]Owner!$A:$B,2,FALSE)))))</f>
        <v>fut</v>
      </c>
    </row>
    <row r="708" spans="1:24" ht="11.15" customHeight="1" x14ac:dyDescent="0.65">
      <c r="A708" s="19" t="str">
        <f t="shared" si="63"/>
        <v>9798竹島06</v>
      </c>
      <c r="B708" s="10" t="s">
        <v>11</v>
      </c>
      <c r="C708" s="20" t="s">
        <v>251</v>
      </c>
      <c r="D708" s="31">
        <v>6</v>
      </c>
      <c r="E708" s="20" t="s">
        <v>267</v>
      </c>
      <c r="F708" s="10" t="s">
        <v>14</v>
      </c>
      <c r="G708" s="10" t="s">
        <v>15</v>
      </c>
      <c r="H708" s="20" t="s">
        <v>268</v>
      </c>
      <c r="I708" s="20" t="s">
        <v>269</v>
      </c>
      <c r="J708" s="20" t="s">
        <v>270</v>
      </c>
      <c r="N708" s="22">
        <v>6</v>
      </c>
      <c r="O708" s="23">
        <v>2</v>
      </c>
      <c r="P708" s="24">
        <v>1740</v>
      </c>
      <c r="Q708" s="25" t="str">
        <f>IF(M708="","",IF(M708&lt;=0,P708/10,P708/M708))</f>
        <v/>
      </c>
      <c r="R708" s="12">
        <v>0</v>
      </c>
      <c r="S708" s="12">
        <v>0</v>
      </c>
      <c r="U708" s="18" t="str">
        <f t="shared" si="64"/>
        <v>二勝</v>
      </c>
      <c r="X708" s="12" t="str">
        <f>IF(OR(C708="櫃間牧場",C708="特捜フジ"),"hit",IF(OR(C708="土井牧場",C708="土井ムギムギ牧場",C708="むぎむぎ",C708="むぎ"),"doi",IF(OR(C708="阪神",C708="タイガースファーム"),"han",IF(OR(C708="健康牧場",C708="ＯＫ牧場"),"oke",VLOOKUP(C708,[1]Owner!$A:$B,2,FALSE)))))</f>
        <v>tak</v>
      </c>
    </row>
    <row r="709" spans="1:24" ht="11.15" customHeight="1" x14ac:dyDescent="0.65">
      <c r="A709" s="19" t="str">
        <f t="shared" si="63"/>
        <v>2021ＯＫ02</v>
      </c>
      <c r="B709" s="10" t="s">
        <v>8314</v>
      </c>
      <c r="C709" s="20" t="s">
        <v>8308</v>
      </c>
      <c r="D709" s="11">
        <v>2</v>
      </c>
      <c r="E709" s="20" t="s">
        <v>8180</v>
      </c>
      <c r="F709" s="10" t="s">
        <v>4478</v>
      </c>
      <c r="G709" s="10" t="s">
        <v>33</v>
      </c>
      <c r="H709" s="20" t="s">
        <v>8316</v>
      </c>
      <c r="I709" s="20" t="s">
        <v>8317</v>
      </c>
      <c r="J709" s="20" t="s">
        <v>4528</v>
      </c>
      <c r="K709" s="20" t="s">
        <v>5462</v>
      </c>
      <c r="L709" s="20" t="s">
        <v>1913</v>
      </c>
      <c r="M709" s="32">
        <v>9</v>
      </c>
      <c r="N709" s="22">
        <v>6</v>
      </c>
      <c r="O709" s="23">
        <v>1</v>
      </c>
      <c r="P709" s="24">
        <v>1735.8</v>
      </c>
      <c r="Q709" s="25">
        <v>5.2348717948717942</v>
      </c>
      <c r="R709" s="12">
        <v>0</v>
      </c>
      <c r="S709" s="12">
        <v>0</v>
      </c>
      <c r="T709" s="12">
        <v>0</v>
      </c>
      <c r="U709" s="18" t="str">
        <f t="shared" si="64"/>
        <v>一勝</v>
      </c>
      <c r="V709" s="12" t="s">
        <v>8604</v>
      </c>
      <c r="W709" s="12" t="s">
        <v>8464</v>
      </c>
      <c r="X709" s="12" t="str">
        <f>IF(OR(C709="櫃間牧場",C709="特捜フジ"),"hit",IF(OR(C709="土井牧場",C709="土井ムギムギ牧場",C709="むぎむぎ",C709="むぎ"),"doi",IF(OR(C709="阪神",C709="タイガースファーム"),"han",IF(OR(C709="健康牧場",C709="ＯＫ牧場"),"oke",VLOOKUP(C709,[1]Owner!$A:$B,2,FALSE)))))</f>
        <v>oke</v>
      </c>
    </row>
    <row r="710" spans="1:24" ht="11.15" customHeight="1" x14ac:dyDescent="0.65">
      <c r="A710" s="19" t="str">
        <f t="shared" si="63"/>
        <v>0607大熊04</v>
      </c>
      <c r="B710" s="10" t="s">
        <v>2579</v>
      </c>
      <c r="C710" s="20" t="s">
        <v>2694</v>
      </c>
      <c r="D710" s="11">
        <v>4</v>
      </c>
      <c r="E710" s="20" t="s">
        <v>2699</v>
      </c>
      <c r="F710" s="10" t="s">
        <v>2279</v>
      </c>
      <c r="G710" s="10" t="s">
        <v>520</v>
      </c>
      <c r="H710" s="21" t="s">
        <v>2023</v>
      </c>
      <c r="I710" s="20" t="s">
        <v>2280</v>
      </c>
      <c r="J710" s="20" t="s">
        <v>2253</v>
      </c>
      <c r="K710" s="20" t="s">
        <v>846</v>
      </c>
      <c r="L710" s="20" t="s">
        <v>515</v>
      </c>
      <c r="M710" s="21">
        <v>40</v>
      </c>
      <c r="N710" s="22">
        <v>5</v>
      </c>
      <c r="O710" s="23">
        <v>1</v>
      </c>
      <c r="P710" s="24">
        <v>1730</v>
      </c>
      <c r="Q710" s="25">
        <f>IF(M710="","",IF(M710&lt;=0,P710/10,P710/M710))</f>
        <v>43.25</v>
      </c>
      <c r="R710" s="12">
        <v>0</v>
      </c>
      <c r="S710" s="12">
        <v>0</v>
      </c>
      <c r="U710" s="18" t="str">
        <f t="shared" si="64"/>
        <v>一勝</v>
      </c>
      <c r="X710" s="12" t="str">
        <f>IF(OR(C710="櫃間牧場",C710="特捜フジ"),"hit",IF(OR(C710="土井牧場",C710="土井ムギムギ牧場",C710="むぎむぎ",C710="むぎ"),"doi",IF(OR(C710="阪神",C710="タイガースファーム"),"han",IF(OR(C710="健康牧場",C710="ＯＫ牧場"),"oke",VLOOKUP(C710,[1]Owner!$A:$B,2,FALSE)))))</f>
        <v>oku</v>
      </c>
    </row>
    <row r="711" spans="1:24" ht="11.15" customHeight="1" x14ac:dyDescent="0.65">
      <c r="A711" s="19" t="str">
        <f t="shared" si="63"/>
        <v>0405本木07</v>
      </c>
      <c r="B711" s="10" t="s">
        <v>1951</v>
      </c>
      <c r="C711" s="20" t="s">
        <v>1161</v>
      </c>
      <c r="D711" s="31">
        <v>7</v>
      </c>
      <c r="E711" s="20" t="s">
        <v>2264</v>
      </c>
      <c r="F711" s="10" t="s">
        <v>14</v>
      </c>
      <c r="G711" s="10" t="s">
        <v>520</v>
      </c>
      <c r="H711" s="20" t="s">
        <v>2123</v>
      </c>
      <c r="I711" s="20" t="s">
        <v>436</v>
      </c>
      <c r="J711" s="20" t="s">
        <v>2265</v>
      </c>
      <c r="K711" s="20" t="s">
        <v>2090</v>
      </c>
      <c r="L711" s="20" t="s">
        <v>82</v>
      </c>
      <c r="M711" s="21">
        <v>0</v>
      </c>
      <c r="N711" s="22">
        <v>6</v>
      </c>
      <c r="O711" s="23">
        <v>2</v>
      </c>
      <c r="P711" s="24">
        <v>1730</v>
      </c>
      <c r="Q711" s="25">
        <f>IF(M711="","",IF(M711&lt;=0,P711/10,P711/M711))</f>
        <v>173</v>
      </c>
      <c r="R711" s="12">
        <v>0</v>
      </c>
      <c r="S711" s="12">
        <v>0</v>
      </c>
      <c r="U711" s="18" t="str">
        <f t="shared" si="64"/>
        <v>二勝</v>
      </c>
      <c r="X711" s="12" t="str">
        <f>IF(OR(C711="櫃間牧場",C711="特捜フジ"),"hit",IF(OR(C711="土井牧場",C711="土井ムギムギ牧場",C711="むぎむぎ",C711="むぎ"),"doi",IF(OR(C711="阪神",C711="タイガースファーム"),"han",IF(OR(C711="健康牧場",C711="ＯＫ牧場"),"oke",VLOOKUP(C711,[1]Owner!$A:$B,2,FALSE)))))</f>
        <v>mot</v>
      </c>
    </row>
    <row r="712" spans="1:24" ht="11.15" customHeight="1" x14ac:dyDescent="0.65">
      <c r="A712" s="19" t="str">
        <f t="shared" si="63"/>
        <v>0203大熊09</v>
      </c>
      <c r="B712" s="10" t="s">
        <v>1480</v>
      </c>
      <c r="C712" s="20" t="s">
        <v>1481</v>
      </c>
      <c r="D712" s="31">
        <v>9</v>
      </c>
      <c r="E712" s="20" t="s">
        <v>1502</v>
      </c>
      <c r="F712" s="10" t="s">
        <v>14</v>
      </c>
      <c r="G712" s="10" t="s">
        <v>520</v>
      </c>
      <c r="H712" s="20" t="s">
        <v>1503</v>
      </c>
      <c r="I712" s="20" t="s">
        <v>1504</v>
      </c>
      <c r="J712" s="20" t="s">
        <v>1505</v>
      </c>
      <c r="N712" s="22">
        <v>7</v>
      </c>
      <c r="O712" s="23">
        <v>2</v>
      </c>
      <c r="P712" s="24">
        <v>1730</v>
      </c>
      <c r="Q712" s="25" t="str">
        <f>IF(M712="","",IF(M712&lt;=0,P712/10,P712/M712))</f>
        <v/>
      </c>
      <c r="R712" s="12">
        <v>0</v>
      </c>
      <c r="S712" s="12">
        <v>0</v>
      </c>
      <c r="U712" s="18" t="str">
        <f t="shared" si="64"/>
        <v>二勝</v>
      </c>
      <c r="X712" s="12" t="str">
        <f>IF(OR(C712="櫃間牧場",C712="特捜フジ"),"hit",IF(OR(C712="土井牧場",C712="土井ムギムギ牧場",C712="むぎむぎ",C712="むぎ"),"doi",IF(OR(C712="阪神",C712="タイガースファーム"),"han",IF(OR(C712="健康牧場",C712="ＯＫ牧場"),"oke",VLOOKUP(C712,[1]Owner!$A:$B,2,FALSE)))))</f>
        <v>oku</v>
      </c>
    </row>
    <row r="713" spans="1:24" ht="11.15" customHeight="1" x14ac:dyDescent="0.65">
      <c r="A713" s="19" t="str">
        <f t="shared" si="63"/>
        <v>0405土井01</v>
      </c>
      <c r="B713" s="10" t="s">
        <v>1951</v>
      </c>
      <c r="C713" s="20" t="s">
        <v>1601</v>
      </c>
      <c r="D713" s="31">
        <v>1</v>
      </c>
      <c r="E713" s="20" t="s">
        <v>2111</v>
      </c>
      <c r="F713" s="10" t="s">
        <v>14</v>
      </c>
      <c r="G713" s="10" t="s">
        <v>510</v>
      </c>
      <c r="H713" s="20" t="s">
        <v>596</v>
      </c>
      <c r="I713" s="20" t="s">
        <v>38</v>
      </c>
      <c r="J713" s="20" t="s">
        <v>222</v>
      </c>
      <c r="K713" s="20" t="s">
        <v>2058</v>
      </c>
      <c r="L713" s="20" t="s">
        <v>82</v>
      </c>
      <c r="M713" s="21">
        <v>110</v>
      </c>
      <c r="N713" s="22">
        <v>7</v>
      </c>
      <c r="O713" s="23">
        <v>1</v>
      </c>
      <c r="P713" s="24">
        <v>1730</v>
      </c>
      <c r="Q713" s="25">
        <f>IF(M713="","",IF(M713&lt;=0,P713/10,P713/M713))</f>
        <v>15.727272727272727</v>
      </c>
      <c r="R713" s="12">
        <v>0</v>
      </c>
      <c r="S713" s="12">
        <v>0</v>
      </c>
      <c r="U713" s="18" t="str">
        <f t="shared" si="64"/>
        <v>一勝</v>
      </c>
      <c r="X713" s="12" t="str">
        <f>IF(OR(C713="櫃間牧場",C713="特捜フジ"),"hit",IF(OR(C713="土井牧場",C713="土井ムギムギ牧場",C713="むぎむぎ",C713="むぎ"),"doi",IF(OR(C713="阪神",C713="タイガースファーム"),"han",IF(OR(C713="健康牧場",C713="ＯＫ牧場"),"oke",VLOOKUP(C713,[1]Owner!$A:$B,2,FALSE)))))</f>
        <v>doi</v>
      </c>
    </row>
    <row r="714" spans="1:24" ht="11.15" customHeight="1" x14ac:dyDescent="0.65">
      <c r="A714" s="19" t="str">
        <f t="shared" si="63"/>
        <v>2021柏倉02</v>
      </c>
      <c r="B714" s="10" t="s">
        <v>8314</v>
      </c>
      <c r="C714" s="20" t="s">
        <v>7652</v>
      </c>
      <c r="D714" s="11">
        <v>2</v>
      </c>
      <c r="E714" s="20" t="s">
        <v>8190</v>
      </c>
      <c r="F714" s="10" t="s">
        <v>4478</v>
      </c>
      <c r="G714" s="10" t="s">
        <v>33</v>
      </c>
      <c r="H714" s="20" t="s">
        <v>8330</v>
      </c>
      <c r="I714" s="20" t="s">
        <v>5235</v>
      </c>
      <c r="J714" s="20" t="s">
        <v>8331</v>
      </c>
      <c r="K714" s="20" t="s">
        <v>5446</v>
      </c>
      <c r="L714" s="20" t="s">
        <v>1913</v>
      </c>
      <c r="M714" s="32">
        <v>8</v>
      </c>
      <c r="N714" s="22">
        <v>5</v>
      </c>
      <c r="O714" s="23">
        <v>2</v>
      </c>
      <c r="P714" s="24">
        <v>1729.6</v>
      </c>
      <c r="Q714" s="25">
        <v>10.978461538461538</v>
      </c>
      <c r="R714" s="12">
        <v>0</v>
      </c>
      <c r="S714" s="12">
        <v>0</v>
      </c>
      <c r="T714" s="12">
        <v>0</v>
      </c>
      <c r="U714" s="18" t="str">
        <f t="shared" si="64"/>
        <v>二勝</v>
      </c>
      <c r="V714" s="12" t="s">
        <v>8614</v>
      </c>
      <c r="W714" s="12" t="s">
        <v>8474</v>
      </c>
      <c r="X714" s="12" t="str">
        <f>IF(OR(C714="櫃間牧場",C714="特捜フジ"),"hit",IF(OR(C714="土井牧場",C714="土井ムギムギ牧場",C714="むぎむぎ",C714="むぎ"),"doi",IF(OR(C714="阪神",C714="タイガースファーム"),"han",IF(OR(C714="健康牧場",C714="ＯＫ牧場"),"oke",VLOOKUP(C714,[1]Owner!$A:$B,2,FALSE)))))</f>
        <v>kas</v>
      </c>
    </row>
    <row r="715" spans="1:24" ht="11.15" customHeight="1" x14ac:dyDescent="0.65">
      <c r="A715" s="19" t="str">
        <f t="shared" si="63"/>
        <v>1516永之01</v>
      </c>
      <c r="B715" s="10" t="s">
        <v>5510</v>
      </c>
      <c r="C715" s="20" t="s">
        <v>5513</v>
      </c>
      <c r="D715" s="11">
        <v>1</v>
      </c>
      <c r="E715" s="20" t="s">
        <v>5575</v>
      </c>
      <c r="F715" s="10" t="s">
        <v>3905</v>
      </c>
      <c r="G715" s="10" t="s">
        <v>3906</v>
      </c>
      <c r="H715" s="20" t="s">
        <v>5666</v>
      </c>
      <c r="I715" s="20" t="s">
        <v>2231</v>
      </c>
      <c r="J715" s="20" t="s">
        <v>5744</v>
      </c>
      <c r="K715" s="20" t="s">
        <v>2378</v>
      </c>
      <c r="L715" s="20" t="s">
        <v>1913</v>
      </c>
      <c r="M715" s="21">
        <v>200</v>
      </c>
      <c r="N715" s="22">
        <v>2</v>
      </c>
      <c r="O715" s="23">
        <v>2</v>
      </c>
      <c r="P715" s="24">
        <v>1729.4</v>
      </c>
      <c r="Q715" s="25">
        <f>IF(M715="","",IF(M715&lt;=0,P715/10,P715/M715))</f>
        <v>8.6470000000000002</v>
      </c>
      <c r="R715" s="12">
        <v>0</v>
      </c>
      <c r="S715" s="12">
        <v>0</v>
      </c>
      <c r="U715" s="18" t="str">
        <f t="shared" si="64"/>
        <v>二勝</v>
      </c>
      <c r="X715" s="12" t="str">
        <f>IF(OR(C715="櫃間牧場",C715="特捜フジ"),"hit",IF(OR(C715="土井牧場",C715="土井ムギムギ牧場",C715="むぎむぎ",C715="むぎ"),"doi",IF(OR(C715="阪神",C715="タイガースファーム"),"han",IF(OR(C715="健康牧場",C715="ＯＫ牧場"),"oke",VLOOKUP(C715,[1]Owner!$A:$B,2,FALSE)))))</f>
        <v>yhi</v>
      </c>
    </row>
    <row r="716" spans="1:24" ht="11.15" customHeight="1" x14ac:dyDescent="0.65">
      <c r="A716" s="19" t="str">
        <f t="shared" si="63"/>
        <v>1516永之04</v>
      </c>
      <c r="B716" s="10" t="s">
        <v>5510</v>
      </c>
      <c r="C716" s="20" t="s">
        <v>5513</v>
      </c>
      <c r="D716" s="11">
        <v>4</v>
      </c>
      <c r="E716" s="20" t="s">
        <v>5578</v>
      </c>
      <c r="F716" s="10" t="s">
        <v>3905</v>
      </c>
      <c r="G716" s="10" t="s">
        <v>3911</v>
      </c>
      <c r="H716" s="20" t="s">
        <v>5688</v>
      </c>
      <c r="I716" s="20" t="s">
        <v>5712</v>
      </c>
      <c r="J716" s="20" t="s">
        <v>5407</v>
      </c>
      <c r="K716" s="20" t="s">
        <v>791</v>
      </c>
      <c r="L716" s="20" t="s">
        <v>1913</v>
      </c>
      <c r="M716" s="21">
        <v>100</v>
      </c>
      <c r="N716" s="22">
        <v>3</v>
      </c>
      <c r="O716" s="23">
        <v>2</v>
      </c>
      <c r="P716" s="24">
        <v>1727.3</v>
      </c>
      <c r="Q716" s="25">
        <f>IF(M716="","",IF(M716&lt;=0,P716/10,P716/M716))</f>
        <v>17.273</v>
      </c>
      <c r="R716" s="12">
        <v>0</v>
      </c>
      <c r="S716" s="12">
        <v>0</v>
      </c>
      <c r="U716" s="18" t="str">
        <f t="shared" si="64"/>
        <v>二勝</v>
      </c>
      <c r="X716" s="12" t="str">
        <f>IF(OR(C716="櫃間牧場",C716="特捜フジ"),"hit",IF(OR(C716="土井牧場",C716="土井ムギムギ牧場",C716="むぎむぎ",C716="むぎ"),"doi",IF(OR(C716="阪神",C716="タイガースファーム"),"han",IF(OR(C716="健康牧場",C716="ＯＫ牧場"),"oke",VLOOKUP(C716,[1]Owner!$A:$B,2,FALSE)))))</f>
        <v>yhi</v>
      </c>
    </row>
    <row r="717" spans="1:24" ht="11.15" customHeight="1" x14ac:dyDescent="0.65">
      <c r="A717" s="19" t="str">
        <f t="shared" si="63"/>
        <v>1920西原04</v>
      </c>
      <c r="B717" s="10" t="s">
        <v>7651</v>
      </c>
      <c r="C717" s="20" t="s">
        <v>7657</v>
      </c>
      <c r="D717" s="11">
        <v>4</v>
      </c>
      <c r="E717" s="20" t="s">
        <v>7722</v>
      </c>
      <c r="F717" s="10" t="s">
        <v>4766</v>
      </c>
      <c r="G717" s="10" t="s">
        <v>4767</v>
      </c>
      <c r="H717" s="20" t="s">
        <v>7860</v>
      </c>
      <c r="I717" s="20" t="s">
        <v>6718</v>
      </c>
      <c r="J717" s="20" t="s">
        <v>7869</v>
      </c>
      <c r="K717" s="20" t="s">
        <v>2378</v>
      </c>
      <c r="L717" s="20" t="s">
        <v>4780</v>
      </c>
      <c r="M717" s="32">
        <v>4</v>
      </c>
      <c r="N717" s="22">
        <v>2</v>
      </c>
      <c r="O717" s="23">
        <v>2</v>
      </c>
      <c r="P717" s="24">
        <v>1725.9</v>
      </c>
      <c r="Q717" s="25">
        <v>65.41423076923077</v>
      </c>
      <c r="R717" s="12">
        <v>0</v>
      </c>
      <c r="S717" s="12">
        <v>0</v>
      </c>
      <c r="T717" s="12">
        <v>0</v>
      </c>
      <c r="U717" s="18" t="str">
        <f t="shared" si="64"/>
        <v>二勝</v>
      </c>
      <c r="V717" s="12" t="s">
        <v>7969</v>
      </c>
      <c r="W717" s="12" t="s">
        <v>8100</v>
      </c>
      <c r="X717" s="12" t="str">
        <f>IF(OR(C717="櫃間牧場",C717="特捜フジ"),"hit",IF(OR(C717="土井牧場",C717="土井ムギムギ牧場",C717="むぎむぎ",C717="むぎ"),"doi",IF(OR(C717="阪神",C717="タイガースファーム"),"han",IF(OR(C717="健康牧場",C717="ＯＫ牧場"),"oke",VLOOKUP(C717,[1]Owner!$A:$B,2,FALSE)))))</f>
        <v>nis</v>
      </c>
    </row>
    <row r="718" spans="1:24" ht="11.15" customHeight="1" x14ac:dyDescent="0.65">
      <c r="A718" s="19" t="str">
        <f t="shared" si="63"/>
        <v>1819柏倉04</v>
      </c>
      <c r="B718" s="10" t="s">
        <v>7067</v>
      </c>
      <c r="C718" s="20" t="s">
        <v>7138</v>
      </c>
      <c r="D718" s="11">
        <v>4</v>
      </c>
      <c r="E718" s="20" t="s">
        <v>7142</v>
      </c>
      <c r="F718" s="10" t="s">
        <v>4413</v>
      </c>
      <c r="G718" s="10" t="s">
        <v>4421</v>
      </c>
      <c r="H718" s="20" t="s">
        <v>7236</v>
      </c>
      <c r="I718" s="20" t="s">
        <v>5370</v>
      </c>
      <c r="J718" s="20" t="s">
        <v>2554</v>
      </c>
      <c r="K718" s="20" t="s">
        <v>5446</v>
      </c>
      <c r="L718" s="20" t="s">
        <v>1913</v>
      </c>
      <c r="M718" s="21">
        <v>120</v>
      </c>
      <c r="N718" s="22">
        <v>5</v>
      </c>
      <c r="O718" s="23">
        <v>1</v>
      </c>
      <c r="P718" s="24">
        <v>1724.8</v>
      </c>
      <c r="Q718" s="25">
        <f>IF(M718="","",IF(M718&lt;=0,P718/10,P718/M718))</f>
        <v>14.373333333333333</v>
      </c>
      <c r="R718" s="12">
        <v>0</v>
      </c>
      <c r="S718" s="12">
        <v>0</v>
      </c>
      <c r="T718" s="12">
        <v>0</v>
      </c>
      <c r="U718" s="18" t="str">
        <f t="shared" si="64"/>
        <v>一勝</v>
      </c>
      <c r="V718" s="12" t="s">
        <v>7414</v>
      </c>
      <c r="W718" s="12" t="s">
        <v>7536</v>
      </c>
      <c r="X718" s="12" t="str">
        <f>IF(OR(C718="櫃間牧場",C718="特捜フジ"),"hit",IF(OR(C718="土井牧場",C718="土井ムギムギ牧場",C718="むぎむぎ",C718="むぎ"),"doi",IF(OR(C718="阪神",C718="タイガースファーム"),"han",IF(OR(C718="健康牧場",C718="ＯＫ牧場"),"oke",VLOOKUP(C718,[1]Owner!$A:$B,2,FALSE)))))</f>
        <v>kas</v>
      </c>
    </row>
    <row r="719" spans="1:24" ht="11.15" customHeight="1" x14ac:dyDescent="0.65">
      <c r="A719" s="19" t="str">
        <f t="shared" si="63"/>
        <v>1516若井02</v>
      </c>
      <c r="B719" s="10" t="s">
        <v>5510</v>
      </c>
      <c r="C719" s="20" t="s">
        <v>5514</v>
      </c>
      <c r="D719" s="11">
        <v>2</v>
      </c>
      <c r="E719" s="20" t="s">
        <v>5655</v>
      </c>
      <c r="F719" s="10" t="s">
        <v>3905</v>
      </c>
      <c r="G719" s="10" t="s">
        <v>3911</v>
      </c>
      <c r="H719" s="20" t="s">
        <v>4171</v>
      </c>
      <c r="I719" s="20" t="s">
        <v>2231</v>
      </c>
      <c r="J719" s="20" t="s">
        <v>5778</v>
      </c>
      <c r="K719" s="20" t="s">
        <v>3992</v>
      </c>
      <c r="L719" s="20" t="s">
        <v>3922</v>
      </c>
      <c r="M719" s="21">
        <v>110</v>
      </c>
      <c r="N719" s="22">
        <v>2</v>
      </c>
      <c r="O719" s="23">
        <v>2</v>
      </c>
      <c r="P719" s="24">
        <v>1724.5</v>
      </c>
      <c r="Q719" s="25">
        <f>IF(M719="","",IF(M719&lt;=0,P719/10,P719/M719))</f>
        <v>15.677272727272728</v>
      </c>
      <c r="R719" s="12">
        <v>0</v>
      </c>
      <c r="S719" s="12">
        <v>0</v>
      </c>
      <c r="U719" s="18" t="str">
        <f t="shared" si="64"/>
        <v>二勝</v>
      </c>
      <c r="X719" s="12" t="str">
        <f>IF(OR(C719="櫃間牧場",C719="特捜フジ"),"hit",IF(OR(C719="土井牧場",C719="土井ムギムギ牧場",C719="むぎむぎ",C719="むぎ"),"doi",IF(OR(C719="阪神",C719="タイガースファーム"),"han",IF(OR(C719="健康牧場",C719="ＯＫ牧場"),"oke",VLOOKUP(C719,[1]Owner!$A:$B,2,FALSE)))))</f>
        <v>wak</v>
      </c>
    </row>
    <row r="720" spans="1:24" ht="11.15" customHeight="1" x14ac:dyDescent="0.65">
      <c r="A720" s="19" t="str">
        <f t="shared" si="63"/>
        <v>1718西原04</v>
      </c>
      <c r="B720" s="10" t="s">
        <v>6476</v>
      </c>
      <c r="C720" s="20" t="s">
        <v>4370</v>
      </c>
      <c r="D720" s="11">
        <v>4</v>
      </c>
      <c r="E720" s="20" t="s">
        <v>6490</v>
      </c>
      <c r="F720" s="10" t="s">
        <v>5142</v>
      </c>
      <c r="G720" s="10" t="s">
        <v>5295</v>
      </c>
      <c r="H720" s="20" t="s">
        <v>5348</v>
      </c>
      <c r="I720" s="20" t="s">
        <v>2231</v>
      </c>
      <c r="J720" s="20" t="s">
        <v>6035</v>
      </c>
      <c r="K720" s="20" t="s">
        <v>3023</v>
      </c>
      <c r="L720" s="20" t="s">
        <v>1913</v>
      </c>
      <c r="M720" s="21">
        <v>200</v>
      </c>
      <c r="N720" s="22">
        <v>4</v>
      </c>
      <c r="O720" s="23">
        <v>2</v>
      </c>
      <c r="P720" s="24">
        <v>1724.5</v>
      </c>
      <c r="Q720" s="25">
        <f>IF(M720="","",IF(M720&lt;=0,P720/10,P720/M720))</f>
        <v>8.6225000000000005</v>
      </c>
      <c r="R720" s="12">
        <v>0</v>
      </c>
      <c r="S720" s="12">
        <v>0</v>
      </c>
      <c r="U720" s="18" t="str">
        <f t="shared" si="64"/>
        <v>二勝</v>
      </c>
      <c r="V720" s="12" t="s">
        <v>6930</v>
      </c>
      <c r="W720" s="12" t="s">
        <v>6781</v>
      </c>
      <c r="X720" s="12" t="str">
        <f>IF(OR(C720="櫃間牧場",C720="特捜フジ"),"hit",IF(OR(C720="土井牧場",C720="土井ムギムギ牧場",C720="むぎむぎ",C720="むぎ"),"doi",IF(OR(C720="阪神",C720="タイガースファーム"),"han",IF(OR(C720="健康牧場",C720="ＯＫ牧場"),"oke",VLOOKUP(C720,[1]Owner!$A:$B,2,FALSE)))))</f>
        <v>nis</v>
      </c>
    </row>
    <row r="721" spans="1:24" ht="11.15" customHeight="1" x14ac:dyDescent="0.65">
      <c r="A721" s="19" t="str">
        <f t="shared" si="63"/>
        <v>2021柏倉08</v>
      </c>
      <c r="B721" s="10" t="s">
        <v>8314</v>
      </c>
      <c r="C721" s="20" t="s">
        <v>7652</v>
      </c>
      <c r="D721" s="11">
        <v>8</v>
      </c>
      <c r="E721" s="20" t="s">
        <v>8196</v>
      </c>
      <c r="F721" s="10" t="s">
        <v>4478</v>
      </c>
      <c r="G721" s="10" t="s">
        <v>15</v>
      </c>
      <c r="H721" s="20" t="s">
        <v>8342</v>
      </c>
      <c r="I721" s="20" t="s">
        <v>5235</v>
      </c>
      <c r="J721" s="20" t="s">
        <v>3884</v>
      </c>
      <c r="K721" s="20" t="s">
        <v>8343</v>
      </c>
      <c r="L721" s="20" t="s">
        <v>1913</v>
      </c>
      <c r="M721" s="32">
        <v>8</v>
      </c>
      <c r="N721" s="22">
        <v>5</v>
      </c>
      <c r="O721" s="23">
        <v>2</v>
      </c>
      <c r="P721" s="24">
        <v>1721.9</v>
      </c>
      <c r="Q721" s="25">
        <v>19.68403846153846</v>
      </c>
      <c r="R721" s="12">
        <v>0</v>
      </c>
      <c r="S721" s="12">
        <v>0</v>
      </c>
      <c r="T721" s="12">
        <v>0</v>
      </c>
      <c r="U721" s="18" t="str">
        <f t="shared" si="64"/>
        <v>二勝</v>
      </c>
      <c r="V721" s="12" t="s">
        <v>8620</v>
      </c>
      <c r="W721" s="12" t="s">
        <v>8480</v>
      </c>
      <c r="X721" s="12" t="str">
        <f>IF(OR(C721="櫃間牧場",C721="特捜フジ"),"hit",IF(OR(C721="土井牧場",C721="土井ムギムギ牧場",C721="むぎむぎ",C721="むぎ"),"doi",IF(OR(C721="阪神",C721="タイガースファーム"),"han",IF(OR(C721="健康牧場",C721="ＯＫ牧場"),"oke",VLOOKUP(C721,[1]Owner!$A:$B,2,FALSE)))))</f>
        <v>kas</v>
      </c>
    </row>
    <row r="722" spans="1:24" ht="11.15" customHeight="1" x14ac:dyDescent="0.65">
      <c r="A722" s="19" t="str">
        <f t="shared" si="63"/>
        <v>1819むぎ09</v>
      </c>
      <c r="B722" s="10" t="s">
        <v>7067</v>
      </c>
      <c r="C722" s="20" t="s">
        <v>4396</v>
      </c>
      <c r="D722" s="11">
        <v>9</v>
      </c>
      <c r="E722" s="20" t="s">
        <v>7178</v>
      </c>
      <c r="F722" s="10" t="s">
        <v>4407</v>
      </c>
      <c r="G722" s="10" t="s">
        <v>4421</v>
      </c>
      <c r="H722" s="20" t="s">
        <v>7219</v>
      </c>
      <c r="I722" s="20" t="s">
        <v>3165</v>
      </c>
      <c r="J722" s="20" t="s">
        <v>4016</v>
      </c>
      <c r="K722" s="20" t="s">
        <v>2378</v>
      </c>
      <c r="L722" s="20" t="s">
        <v>1913</v>
      </c>
      <c r="M722" s="21">
        <v>110</v>
      </c>
      <c r="N722" s="22">
        <v>4</v>
      </c>
      <c r="O722" s="23">
        <v>2</v>
      </c>
      <c r="P722" s="24">
        <v>1721.7</v>
      </c>
      <c r="Q722" s="25">
        <f t="shared" ref="Q722:Q729" si="65">IF(M722="","",IF(M722&lt;=0,P722/10,P722/M722))</f>
        <v>15.651818181818182</v>
      </c>
      <c r="R722" s="12">
        <v>0</v>
      </c>
      <c r="S722" s="12">
        <v>0</v>
      </c>
      <c r="T722" s="12">
        <v>0</v>
      </c>
      <c r="U722" s="18" t="str">
        <f t="shared" si="64"/>
        <v>二勝</v>
      </c>
      <c r="V722" s="12" t="s">
        <v>7415</v>
      </c>
      <c r="W722" s="12" t="s">
        <v>7537</v>
      </c>
      <c r="X722" s="12" t="str">
        <f>IF(OR(C722="櫃間牧場",C722="特捜フジ"),"hit",IF(OR(C722="土井牧場",C722="土井ムギムギ牧場",C722="むぎむぎ",C722="むぎ"),"doi",IF(OR(C722="阪神",C722="タイガースファーム"),"han",IF(OR(C722="健康牧場",C722="ＯＫ牧場"),"oke",VLOOKUP(C722,[1]Owner!$A:$B,2,FALSE)))))</f>
        <v>doi</v>
      </c>
    </row>
    <row r="723" spans="1:24" ht="11.15" customHeight="1" x14ac:dyDescent="0.65">
      <c r="A723" s="19" t="str">
        <f t="shared" si="63"/>
        <v>1718成田02</v>
      </c>
      <c r="B723" s="10" t="s">
        <v>6476</v>
      </c>
      <c r="C723" s="20" t="s">
        <v>6621</v>
      </c>
      <c r="D723" s="11">
        <v>2</v>
      </c>
      <c r="E723" s="20" t="s">
        <v>6623</v>
      </c>
      <c r="F723" s="10" t="s">
        <v>5142</v>
      </c>
      <c r="G723" s="10" t="s">
        <v>5293</v>
      </c>
      <c r="H723" s="20" t="s">
        <v>6638</v>
      </c>
      <c r="I723" s="20" t="s">
        <v>3165</v>
      </c>
      <c r="J723" s="20" t="s">
        <v>5747</v>
      </c>
      <c r="K723" s="20" t="s">
        <v>2378</v>
      </c>
      <c r="L723" s="20" t="s">
        <v>1913</v>
      </c>
      <c r="M723" s="21">
        <v>130</v>
      </c>
      <c r="N723" s="22">
        <v>2</v>
      </c>
      <c r="O723" s="23">
        <v>2</v>
      </c>
      <c r="P723" s="24">
        <v>1721</v>
      </c>
      <c r="Q723" s="25">
        <f t="shared" si="65"/>
        <v>13.238461538461538</v>
      </c>
      <c r="R723" s="12">
        <v>0</v>
      </c>
      <c r="S723" s="12">
        <v>0</v>
      </c>
      <c r="U723" s="18" t="str">
        <f t="shared" si="64"/>
        <v>二勝</v>
      </c>
      <c r="V723" s="12" t="s">
        <v>7040</v>
      </c>
      <c r="W723" s="12" t="s">
        <v>6907</v>
      </c>
      <c r="X723" s="12" t="str">
        <f>IF(OR(C723="櫃間牧場",C723="特捜フジ"),"hit",IF(OR(C723="土井牧場",C723="土井ムギムギ牧場",C723="むぎむぎ",C723="むぎ"),"doi",IF(OR(C723="阪神",C723="タイガースファーム"),"han",IF(OR(C723="健康牧場",C723="ＯＫ牧場"),"oke",VLOOKUP(C723,[1]Owner!$A:$B,2,FALSE)))))</f>
        <v>nar</v>
      </c>
    </row>
    <row r="724" spans="1:24" ht="11.15" customHeight="1" x14ac:dyDescent="0.65">
      <c r="A724" s="19" t="str">
        <f t="shared" si="63"/>
        <v>1819小金08</v>
      </c>
      <c r="B724" s="10" t="s">
        <v>7067</v>
      </c>
      <c r="C724" s="20" t="s">
        <v>7149</v>
      </c>
      <c r="D724" s="11">
        <v>8</v>
      </c>
      <c r="E724" s="20" t="s">
        <v>7157</v>
      </c>
      <c r="F724" s="10" t="s">
        <v>4407</v>
      </c>
      <c r="G724" s="10" t="s">
        <v>4421</v>
      </c>
      <c r="H724" s="20" t="s">
        <v>7229</v>
      </c>
      <c r="I724" s="20" t="s">
        <v>3239</v>
      </c>
      <c r="J724" s="20" t="s">
        <v>7329</v>
      </c>
      <c r="K724" s="20" t="s">
        <v>2378</v>
      </c>
      <c r="L724" s="20" t="s">
        <v>1913</v>
      </c>
      <c r="M724" s="21">
        <v>50</v>
      </c>
      <c r="N724" s="22">
        <v>2</v>
      </c>
      <c r="O724" s="23">
        <v>2</v>
      </c>
      <c r="P724" s="24">
        <v>1721</v>
      </c>
      <c r="Q724" s="25">
        <f t="shared" si="65"/>
        <v>34.42</v>
      </c>
      <c r="R724" s="12">
        <v>0</v>
      </c>
      <c r="S724" s="12">
        <v>0</v>
      </c>
      <c r="T724" s="12">
        <v>0</v>
      </c>
      <c r="U724" s="18" t="str">
        <f t="shared" si="64"/>
        <v>二勝</v>
      </c>
      <c r="V724" s="12" t="s">
        <v>7416</v>
      </c>
      <c r="W724" s="12" t="s">
        <v>7538</v>
      </c>
      <c r="X724" s="12" t="str">
        <f>IF(OR(C724="櫃間牧場",C724="特捜フジ"),"hit",IF(OR(C724="土井牧場",C724="土井ムギムギ牧場",C724="むぎむぎ",C724="むぎ"),"doi",IF(OR(C724="阪神",C724="タイガースファーム"),"han",IF(OR(C724="健康牧場",C724="ＯＫ牧場"),"oke",VLOOKUP(C724,[1]Owner!$A:$B,2,FALSE)))))</f>
        <v>kog</v>
      </c>
    </row>
    <row r="725" spans="1:24" ht="11.15" customHeight="1" x14ac:dyDescent="0.65">
      <c r="A725" s="19" t="str">
        <f t="shared" si="63"/>
        <v>1516むぎ06</v>
      </c>
      <c r="B725" s="10" t="s">
        <v>5510</v>
      </c>
      <c r="C725" s="20" t="s">
        <v>4396</v>
      </c>
      <c r="D725" s="11">
        <v>6</v>
      </c>
      <c r="E725" s="20" t="s">
        <v>5640</v>
      </c>
      <c r="F725" s="10" t="s">
        <v>3905</v>
      </c>
      <c r="G725" s="10" t="s">
        <v>3911</v>
      </c>
      <c r="H725" s="20" t="s">
        <v>5667</v>
      </c>
      <c r="I725" s="20" t="s">
        <v>1551</v>
      </c>
      <c r="J725" s="20" t="s">
        <v>3588</v>
      </c>
      <c r="K725" s="20" t="s">
        <v>4235</v>
      </c>
      <c r="L725" s="20" t="s">
        <v>1913</v>
      </c>
      <c r="M725" s="21">
        <v>50</v>
      </c>
      <c r="N725" s="22">
        <v>6</v>
      </c>
      <c r="O725" s="23">
        <v>2</v>
      </c>
      <c r="P725" s="24">
        <v>1710</v>
      </c>
      <c r="Q725" s="25">
        <f t="shared" si="65"/>
        <v>34.200000000000003</v>
      </c>
      <c r="R725" s="12">
        <v>0</v>
      </c>
      <c r="S725" s="12">
        <v>0</v>
      </c>
      <c r="U725" s="18" t="str">
        <f t="shared" si="64"/>
        <v>二勝</v>
      </c>
      <c r="X725" s="12" t="str">
        <f>IF(OR(C725="櫃間牧場",C725="特捜フジ"),"hit",IF(OR(C725="土井牧場",C725="土井ムギムギ牧場",C725="むぎむぎ",C725="むぎ"),"doi",IF(OR(C725="阪神",C725="タイガースファーム"),"han",IF(OR(C725="健康牧場",C725="ＯＫ牧場"),"oke",VLOOKUP(C725,[1]Owner!$A:$B,2,FALSE)))))</f>
        <v>doi</v>
      </c>
    </row>
    <row r="726" spans="1:24" ht="11.15" customHeight="1" x14ac:dyDescent="0.65">
      <c r="A726" s="19" t="str">
        <f t="shared" si="63"/>
        <v>0910西原10</v>
      </c>
      <c r="B726" s="10" t="s">
        <v>3418</v>
      </c>
      <c r="C726" s="20" t="s">
        <v>2673</v>
      </c>
      <c r="D726" s="11">
        <v>10</v>
      </c>
      <c r="E726" s="20" t="s">
        <v>3529</v>
      </c>
      <c r="F726" s="10" t="s">
        <v>14</v>
      </c>
      <c r="G726" s="10" t="s">
        <v>520</v>
      </c>
      <c r="H726" s="20" t="s">
        <v>2077</v>
      </c>
      <c r="I726" s="20" t="s">
        <v>3530</v>
      </c>
      <c r="J726" s="20" t="s">
        <v>3531</v>
      </c>
      <c r="K726" s="20" t="s">
        <v>3532</v>
      </c>
      <c r="L726" s="20" t="s">
        <v>3533</v>
      </c>
      <c r="M726" s="21">
        <v>30</v>
      </c>
      <c r="N726" s="22">
        <v>7</v>
      </c>
      <c r="O726" s="23">
        <v>2</v>
      </c>
      <c r="P726" s="24">
        <v>1710</v>
      </c>
      <c r="Q726" s="25">
        <f t="shared" si="65"/>
        <v>57</v>
      </c>
      <c r="R726" s="12">
        <v>0</v>
      </c>
      <c r="S726" s="12">
        <v>0</v>
      </c>
      <c r="U726" s="18" t="str">
        <f t="shared" si="64"/>
        <v>二勝</v>
      </c>
      <c r="X726" s="12" t="str">
        <f>IF(OR(C726="櫃間牧場",C726="特捜フジ"),"hit",IF(OR(C726="土井牧場",C726="土井ムギムギ牧場",C726="むぎむぎ",C726="むぎ"),"doi",IF(OR(C726="阪神",C726="タイガースファーム"),"han",IF(OR(C726="健康牧場",C726="ＯＫ牧場"),"oke",VLOOKUP(C726,[1]Owner!$A:$B,2,FALSE)))))</f>
        <v>nis</v>
      </c>
    </row>
    <row r="727" spans="1:24" ht="11.15" customHeight="1" x14ac:dyDescent="0.65">
      <c r="A727" s="19" t="str">
        <f t="shared" si="63"/>
        <v>9900真下04</v>
      </c>
      <c r="B727" s="10" t="s">
        <v>683</v>
      </c>
      <c r="C727" s="20" t="s">
        <v>346</v>
      </c>
      <c r="D727" s="31">
        <v>4</v>
      </c>
      <c r="E727" s="20" t="s">
        <v>947</v>
      </c>
      <c r="F727" s="10" t="s">
        <v>29</v>
      </c>
      <c r="G727" s="10" t="s">
        <v>15</v>
      </c>
      <c r="H727" s="20" t="s">
        <v>948</v>
      </c>
      <c r="I727" s="20" t="s">
        <v>949</v>
      </c>
      <c r="J727" s="20" t="s">
        <v>950</v>
      </c>
      <c r="N727" s="22">
        <v>8</v>
      </c>
      <c r="O727" s="23">
        <v>2</v>
      </c>
      <c r="P727" s="24">
        <v>1710</v>
      </c>
      <c r="Q727" s="25" t="str">
        <f t="shared" si="65"/>
        <v/>
      </c>
      <c r="R727" s="12">
        <v>0</v>
      </c>
      <c r="S727" s="12">
        <v>0</v>
      </c>
      <c r="U727" s="18" t="str">
        <f t="shared" si="64"/>
        <v>二勝</v>
      </c>
      <c r="X727" s="12" t="str">
        <f>IF(OR(C727="櫃間牧場",C727="特捜フジ"),"hit",IF(OR(C727="土井牧場",C727="土井ムギムギ牧場",C727="むぎむぎ",C727="むぎ"),"doi",IF(OR(C727="阪神",C727="タイガースファーム"),"han",IF(OR(C727="健康牧場",C727="ＯＫ牧場"),"oke",VLOOKUP(C727,[1]Owner!$A:$B,2,FALSE)))))</f>
        <v>mas</v>
      </c>
    </row>
    <row r="728" spans="1:24" ht="11.15" customHeight="1" x14ac:dyDescent="0.65">
      <c r="A728" s="19" t="str">
        <f t="shared" si="63"/>
        <v>1314藤田08</v>
      </c>
      <c r="B728" s="10" t="s">
        <v>5133</v>
      </c>
      <c r="C728" s="20" t="s">
        <v>4400</v>
      </c>
      <c r="D728" s="11">
        <v>8</v>
      </c>
      <c r="E728" s="20" t="s">
        <v>5049</v>
      </c>
      <c r="F728" s="10" t="s">
        <v>4766</v>
      </c>
      <c r="G728" s="10" t="s">
        <v>4774</v>
      </c>
      <c r="H728" s="20" t="s">
        <v>4866</v>
      </c>
      <c r="I728" s="20" t="s">
        <v>3280</v>
      </c>
      <c r="J728" s="20" t="s">
        <v>2578</v>
      </c>
      <c r="K728" s="20" t="s">
        <v>2378</v>
      </c>
      <c r="L728" s="20" t="s">
        <v>1913</v>
      </c>
      <c r="M728" s="21">
        <v>70</v>
      </c>
      <c r="N728" s="22">
        <v>4</v>
      </c>
      <c r="O728" s="23">
        <v>2</v>
      </c>
      <c r="P728" s="24">
        <v>1706.6</v>
      </c>
      <c r="Q728" s="25">
        <f t="shared" si="65"/>
        <v>24.38</v>
      </c>
      <c r="R728" s="12">
        <v>0</v>
      </c>
      <c r="S728" s="12">
        <v>0</v>
      </c>
      <c r="U728" s="18" t="str">
        <f t="shared" si="64"/>
        <v>二勝</v>
      </c>
      <c r="X728" s="12" t="str">
        <f>IF(OR(C728="櫃間牧場",C728="特捜フジ"),"hit",IF(OR(C728="土井牧場",C728="土井ムギムギ牧場",C728="むぎむぎ",C728="むぎ"),"doi",IF(OR(C728="阪神",C728="タイガースファーム"),"han",IF(OR(C728="健康牧場",C728="ＯＫ牧場"),"oke",VLOOKUP(C728,[1]Owner!$A:$B,2,FALSE)))))</f>
        <v>fut</v>
      </c>
    </row>
    <row r="729" spans="1:24" ht="11.15" customHeight="1" x14ac:dyDescent="0.65">
      <c r="A729" s="19" t="str">
        <f t="shared" si="63"/>
        <v>1112藤田02</v>
      </c>
      <c r="B729" s="10" t="s">
        <v>4369</v>
      </c>
      <c r="C729" s="20" t="s">
        <v>4200</v>
      </c>
      <c r="D729" s="11">
        <v>2</v>
      </c>
      <c r="E729" s="20" t="s">
        <v>4203</v>
      </c>
      <c r="F729" s="10" t="s">
        <v>3905</v>
      </c>
      <c r="G729" s="10" t="s">
        <v>3953</v>
      </c>
      <c r="H729" s="20" t="s">
        <v>3961</v>
      </c>
      <c r="I729" s="20" t="s">
        <v>2231</v>
      </c>
      <c r="J729" s="20" t="s">
        <v>4204</v>
      </c>
      <c r="K729" s="20" t="s">
        <v>823</v>
      </c>
      <c r="L729" s="20" t="s">
        <v>3283</v>
      </c>
      <c r="M729" s="21">
        <v>60</v>
      </c>
      <c r="N729" s="22">
        <v>5</v>
      </c>
      <c r="O729" s="23">
        <v>2</v>
      </c>
      <c r="P729" s="24">
        <v>1705.2</v>
      </c>
      <c r="Q729" s="25">
        <f t="shared" si="65"/>
        <v>28.42</v>
      </c>
      <c r="R729" s="12">
        <v>0</v>
      </c>
      <c r="S729" s="12">
        <v>0</v>
      </c>
      <c r="U729" s="18" t="str">
        <f t="shared" si="64"/>
        <v>二勝</v>
      </c>
      <c r="X729" s="12" t="str">
        <f>IF(OR(C729="櫃間牧場",C729="特捜フジ"),"hit",IF(OR(C729="土井牧場",C729="土井ムギムギ牧場",C729="むぎむぎ",C729="むぎ"),"doi",IF(OR(C729="阪神",C729="タイガースファーム"),"han",IF(OR(C729="健康牧場",C729="ＯＫ牧場"),"oke",VLOOKUP(C729,[1]Owner!$A:$B,2,FALSE)))))</f>
        <v>fut</v>
      </c>
    </row>
    <row r="730" spans="1:24" ht="11.15" customHeight="1" x14ac:dyDescent="0.65">
      <c r="A730" s="19" t="str">
        <f t="shared" si="63"/>
        <v>2223福石01</v>
      </c>
      <c r="B730" s="10" t="s">
        <v>9192</v>
      </c>
      <c r="C730" s="20" t="s">
        <v>4741</v>
      </c>
      <c r="D730" s="11">
        <v>1</v>
      </c>
      <c r="E730" s="20" t="s">
        <v>9321</v>
      </c>
      <c r="F730" s="10" t="s">
        <v>4407</v>
      </c>
      <c r="G730" s="10" t="s">
        <v>4408</v>
      </c>
      <c r="H730" s="20" t="s">
        <v>9375</v>
      </c>
      <c r="I730" s="20" t="s">
        <v>4657</v>
      </c>
      <c r="J730" s="20" t="s">
        <v>9438</v>
      </c>
      <c r="K730" s="20" t="s">
        <v>9474</v>
      </c>
      <c r="L730" s="20" t="s">
        <v>1913</v>
      </c>
      <c r="M730" s="32">
        <v>7</v>
      </c>
      <c r="N730" s="22">
        <v>4</v>
      </c>
      <c r="O730" s="23">
        <v>1</v>
      </c>
      <c r="P730" s="24">
        <v>1703.3</v>
      </c>
      <c r="Q730" s="25">
        <v>238.80510204081634</v>
      </c>
      <c r="U730" s="18" t="str">
        <f t="shared" si="64"/>
        <v>一勝</v>
      </c>
      <c r="V730" s="12" t="s">
        <v>9728</v>
      </c>
      <c r="W730" s="12" t="s">
        <v>9609</v>
      </c>
      <c r="X730" s="12" t="str">
        <f>IF(OR(C730="櫃間牧場",C730="特捜フジ"),"hit",IF(OR(C730="土井牧場",C730="土井ムギムギ牧場",C730="むぎむぎ",C730="むぎ"),"doi",IF(OR(C730="阪神",C730="タイガースファーム"),"han",IF(OR(C730="健康牧場",C730="ＯＫ牧場"),"oke",VLOOKUP(C730,[1]Owner!$A:$B,2,FALSE)))))</f>
        <v>fuk</v>
      </c>
    </row>
    <row r="731" spans="1:24" ht="11.15" customHeight="1" x14ac:dyDescent="0.65">
      <c r="A731" s="19" t="str">
        <f t="shared" si="63"/>
        <v>1920柏倉04</v>
      </c>
      <c r="B731" s="10" t="s">
        <v>7651</v>
      </c>
      <c r="C731" s="20" t="s">
        <v>7652</v>
      </c>
      <c r="D731" s="11">
        <v>4</v>
      </c>
      <c r="E731" s="20" t="s">
        <v>7662</v>
      </c>
      <c r="F731" s="10" t="s">
        <v>4772</v>
      </c>
      <c r="G731" s="10" t="s">
        <v>4767</v>
      </c>
      <c r="H731" s="20" t="s">
        <v>7802</v>
      </c>
      <c r="I731" s="20" t="s">
        <v>2231</v>
      </c>
      <c r="J731" s="20" t="s">
        <v>4945</v>
      </c>
      <c r="K731" s="20" t="s">
        <v>791</v>
      </c>
      <c r="L731" s="20" t="s">
        <v>1913</v>
      </c>
      <c r="M731" s="32">
        <v>7</v>
      </c>
      <c r="N731" s="22">
        <v>4</v>
      </c>
      <c r="O731" s="23">
        <v>1</v>
      </c>
      <c r="P731" s="24">
        <v>1702.2</v>
      </c>
      <c r="Q731" s="25">
        <v>17.294725274725273</v>
      </c>
      <c r="R731" s="12">
        <v>0</v>
      </c>
      <c r="S731" s="12">
        <v>0</v>
      </c>
      <c r="T731" s="12">
        <v>0</v>
      </c>
      <c r="U731" s="18" t="str">
        <f t="shared" si="64"/>
        <v>一勝</v>
      </c>
      <c r="V731" s="12" t="s">
        <v>7939</v>
      </c>
      <c r="W731" s="12" t="s">
        <v>8040</v>
      </c>
      <c r="X731" s="12" t="str">
        <f>IF(OR(C731="櫃間牧場",C731="特捜フジ"),"hit",IF(OR(C731="土井牧場",C731="土井ムギムギ牧場",C731="むぎむぎ",C731="むぎ"),"doi",IF(OR(C731="阪神",C731="タイガースファーム"),"han",IF(OR(C731="健康牧場",C731="ＯＫ牧場"),"oke",VLOOKUP(C731,[1]Owner!$A:$B,2,FALSE)))))</f>
        <v>kas</v>
      </c>
    </row>
    <row r="732" spans="1:24" ht="11.15" customHeight="1" x14ac:dyDescent="0.65">
      <c r="A732" s="19" t="str">
        <f t="shared" si="63"/>
        <v>1819永之01</v>
      </c>
      <c r="B732" s="10" t="s">
        <v>7067</v>
      </c>
      <c r="C732" s="20" t="s">
        <v>5135</v>
      </c>
      <c r="D732" s="11">
        <v>1</v>
      </c>
      <c r="E732" s="20" t="s">
        <v>7108</v>
      </c>
      <c r="F732" s="10" t="s">
        <v>4407</v>
      </c>
      <c r="G732" s="10" t="s">
        <v>5339</v>
      </c>
      <c r="H732" s="20" t="s">
        <v>7219</v>
      </c>
      <c r="I732" s="20" t="s">
        <v>2231</v>
      </c>
      <c r="J732" s="20" t="s">
        <v>5769</v>
      </c>
      <c r="K732" s="20" t="s">
        <v>7281</v>
      </c>
      <c r="L732" s="20" t="s">
        <v>1913</v>
      </c>
      <c r="M732" s="21">
        <v>200</v>
      </c>
      <c r="N732" s="22">
        <v>3</v>
      </c>
      <c r="O732" s="23">
        <v>2</v>
      </c>
      <c r="P732" s="24">
        <v>1701</v>
      </c>
      <c r="Q732" s="25">
        <f>IF(M732="","",IF(M732&lt;=0,P732/10,P732/M732))</f>
        <v>8.5050000000000008</v>
      </c>
      <c r="R732" s="12">
        <v>0</v>
      </c>
      <c r="S732" s="12">
        <v>0</v>
      </c>
      <c r="T732" s="12">
        <v>0</v>
      </c>
      <c r="U732" s="18" t="str">
        <f t="shared" si="64"/>
        <v>二勝</v>
      </c>
      <c r="V732" s="12" t="s">
        <v>7417</v>
      </c>
      <c r="W732" s="12" t="s">
        <v>7539</v>
      </c>
      <c r="X732" s="12" t="str">
        <f>IF(OR(C732="櫃間牧場",C732="特捜フジ"),"hit",IF(OR(C732="土井牧場",C732="土井ムギムギ牧場",C732="むぎむぎ",C732="むぎ"),"doi",IF(OR(C732="阪神",C732="タイガースファーム"),"han",IF(OR(C732="健康牧場",C732="ＯＫ牧場"),"oke",VLOOKUP(C732,[1]Owner!$A:$B,2,FALSE)))))</f>
        <v>yhi</v>
      </c>
    </row>
    <row r="733" spans="1:24" ht="11.15" customHeight="1" x14ac:dyDescent="0.65">
      <c r="A733" s="19" t="str">
        <f t="shared" si="63"/>
        <v>0607伸吾02</v>
      </c>
      <c r="B733" s="10" t="s">
        <v>2579</v>
      </c>
      <c r="C733" s="20" t="s">
        <v>2632</v>
      </c>
      <c r="D733" s="11">
        <v>2</v>
      </c>
      <c r="E733" s="20" t="s">
        <v>2635</v>
      </c>
      <c r="F733" s="10" t="s">
        <v>2279</v>
      </c>
      <c r="G733" s="10" t="s">
        <v>520</v>
      </c>
      <c r="H733" s="21" t="s">
        <v>2052</v>
      </c>
      <c r="I733" s="20" t="s">
        <v>436</v>
      </c>
      <c r="J733" s="20" t="s">
        <v>783</v>
      </c>
      <c r="K733" s="20" t="s">
        <v>846</v>
      </c>
      <c r="L733" s="20" t="s">
        <v>515</v>
      </c>
      <c r="M733" s="21">
        <v>10</v>
      </c>
      <c r="N733" s="22">
        <v>3</v>
      </c>
      <c r="O733" s="23">
        <v>2</v>
      </c>
      <c r="P733" s="24">
        <v>1700</v>
      </c>
      <c r="Q733" s="25">
        <f>IF(M733="","",IF(M733&lt;=0,P733/10,P733/M733))</f>
        <v>170</v>
      </c>
      <c r="R733" s="12">
        <v>0</v>
      </c>
      <c r="S733" s="12">
        <v>0</v>
      </c>
      <c r="U733" s="18" t="str">
        <f t="shared" si="64"/>
        <v>二勝</v>
      </c>
      <c r="X733" s="12" t="str">
        <f>IF(OR(C733="櫃間牧場",C733="特捜フジ"),"hit",IF(OR(C733="土井牧場",C733="土井ムギムギ牧場",C733="むぎむぎ",C733="むぎ"),"doi",IF(OR(C733="阪神",C733="タイガースファーム"),"han",IF(OR(C733="健康牧場",C733="ＯＫ牧場"),"oke",VLOOKUP(C733,[1]Owner!$A:$B,2,FALSE)))))</f>
        <v>tsi</v>
      </c>
    </row>
    <row r="734" spans="1:24" ht="11.15" customHeight="1" x14ac:dyDescent="0.65">
      <c r="A734" s="19" t="str">
        <f t="shared" si="63"/>
        <v>0708健太02</v>
      </c>
      <c r="B734" s="10" t="s">
        <v>2844</v>
      </c>
      <c r="C734" s="20" t="s">
        <v>156</v>
      </c>
      <c r="D734" s="11">
        <v>2</v>
      </c>
      <c r="E734" s="20" t="s">
        <v>2887</v>
      </c>
      <c r="F734" s="10" t="s">
        <v>14</v>
      </c>
      <c r="G734" s="10" t="s">
        <v>510</v>
      </c>
      <c r="H734" s="20" t="s">
        <v>1131</v>
      </c>
      <c r="I734" s="20" t="s">
        <v>2612</v>
      </c>
      <c r="J734" s="20" t="s">
        <v>1583</v>
      </c>
      <c r="K734" s="20" t="s">
        <v>2888</v>
      </c>
      <c r="L734" s="20" t="s">
        <v>515</v>
      </c>
      <c r="M734" s="21">
        <v>210</v>
      </c>
      <c r="N734" s="22">
        <v>4</v>
      </c>
      <c r="O734" s="23">
        <v>2</v>
      </c>
      <c r="P734" s="24">
        <v>1700</v>
      </c>
      <c r="Q734" s="25">
        <f>IF(M734="","",IF(M734&lt;=0,P734/10,P734/M734))</f>
        <v>8.0952380952380949</v>
      </c>
      <c r="R734" s="12">
        <v>0</v>
      </c>
      <c r="S734" s="12">
        <v>0</v>
      </c>
      <c r="U734" s="18" t="str">
        <f t="shared" si="64"/>
        <v>二勝</v>
      </c>
      <c r="X734" s="12" t="str">
        <f>IF(OR(C734="櫃間牧場",C734="特捜フジ"),"hit",IF(OR(C734="土井牧場",C734="土井ムギムギ牧場",C734="むぎむぎ",C734="むぎ"),"doi",IF(OR(C734="阪神",C734="タイガースファーム"),"han",IF(OR(C734="健康牧場",C734="ＯＫ牧場"),"oke",VLOOKUP(C734,[1]Owner!$A:$B,2,FALSE)))))</f>
        <v>tke</v>
      </c>
    </row>
    <row r="735" spans="1:24" ht="11.15" customHeight="1" x14ac:dyDescent="0.65">
      <c r="A735" s="19" t="str">
        <f t="shared" si="63"/>
        <v>0304本木08</v>
      </c>
      <c r="B735" s="10" t="s">
        <v>1713</v>
      </c>
      <c r="C735" s="20" t="s">
        <v>1161</v>
      </c>
      <c r="D735" s="31">
        <v>8</v>
      </c>
      <c r="E735" s="20" t="s">
        <v>1945</v>
      </c>
      <c r="F735" s="10" t="s">
        <v>14</v>
      </c>
      <c r="G735" s="10" t="s">
        <v>15</v>
      </c>
      <c r="H735" s="20" t="s">
        <v>1885</v>
      </c>
      <c r="I735" s="20" t="s">
        <v>395</v>
      </c>
      <c r="J735" s="20" t="s">
        <v>1946</v>
      </c>
      <c r="M735" s="21">
        <v>0</v>
      </c>
      <c r="N735" s="22">
        <v>9</v>
      </c>
      <c r="O735" s="23">
        <v>2</v>
      </c>
      <c r="P735" s="24">
        <v>1700</v>
      </c>
      <c r="Q735" s="25">
        <f>IF(M735="","",IF(M735&lt;=0,P735/10,P735/M735))</f>
        <v>170</v>
      </c>
      <c r="R735" s="12">
        <v>0</v>
      </c>
      <c r="S735" s="12">
        <v>0</v>
      </c>
      <c r="U735" s="18" t="str">
        <f t="shared" si="64"/>
        <v>二勝</v>
      </c>
      <c r="X735" s="12" t="str">
        <f>IF(OR(C735="櫃間牧場",C735="特捜フジ"),"hit",IF(OR(C735="土井牧場",C735="土井ムギムギ牧場",C735="むぎむぎ",C735="むぎ"),"doi",IF(OR(C735="阪神",C735="タイガースファーム"),"han",IF(OR(C735="健康牧場",C735="ＯＫ牧場"),"oke",VLOOKUP(C735,[1]Owner!$A:$B,2,FALSE)))))</f>
        <v>mot</v>
      </c>
    </row>
    <row r="736" spans="1:24" ht="11.15" customHeight="1" x14ac:dyDescent="0.65">
      <c r="A736" s="19" t="str">
        <f t="shared" si="63"/>
        <v>1213村山02</v>
      </c>
      <c r="B736" s="10" t="s">
        <v>4405</v>
      </c>
      <c r="C736" s="20" t="s">
        <v>4738</v>
      </c>
      <c r="D736" s="11">
        <v>2</v>
      </c>
      <c r="E736" s="20" t="s">
        <v>4652</v>
      </c>
      <c r="F736" s="10" t="s">
        <v>4413</v>
      </c>
      <c r="G736" s="10" t="s">
        <v>4408</v>
      </c>
      <c r="H736" s="20" t="s">
        <v>4486</v>
      </c>
      <c r="I736" s="20" t="s">
        <v>2231</v>
      </c>
      <c r="J736" s="20" t="s">
        <v>4653</v>
      </c>
      <c r="K736" s="20" t="s">
        <v>3929</v>
      </c>
      <c r="L736" s="20" t="s">
        <v>4416</v>
      </c>
      <c r="M736" s="21">
        <v>20</v>
      </c>
      <c r="N736" s="22">
        <v>5</v>
      </c>
      <c r="O736" s="23">
        <v>1</v>
      </c>
      <c r="P736" s="24">
        <v>1696.1</v>
      </c>
      <c r="Q736" s="25">
        <f>IF(M736="","",IF(M736&lt;=0,P736/10,P736/M736))</f>
        <v>84.804999999999993</v>
      </c>
      <c r="R736" s="12">
        <v>0</v>
      </c>
      <c r="S736" s="12">
        <v>0</v>
      </c>
      <c r="U736" s="18" t="str">
        <f t="shared" si="64"/>
        <v>一勝</v>
      </c>
      <c r="X736" s="12" t="str">
        <f>IF(OR(C736="櫃間牧場",C736="特捜フジ"),"hit",IF(OR(C736="土井牧場",C736="土井ムギムギ牧場",C736="むぎむぎ",C736="むぎ"),"doi",IF(OR(C736="阪神",C736="タイガースファーム"),"han",IF(OR(C736="健康牧場",C736="ＯＫ牧場"),"oke",VLOOKUP(C736,[1]Owner!$A:$B,2,FALSE)))))</f>
        <v>mur</v>
      </c>
    </row>
    <row r="737" spans="1:24" ht="11.15" customHeight="1" x14ac:dyDescent="0.65">
      <c r="A737" s="19" t="str">
        <f t="shared" si="63"/>
        <v>2122播磨10</v>
      </c>
      <c r="B737" s="10" t="s">
        <v>8826</v>
      </c>
      <c r="C737" s="20" t="s">
        <v>8311</v>
      </c>
      <c r="D737" s="11">
        <v>10</v>
      </c>
      <c r="E737" s="20" t="s">
        <v>8775</v>
      </c>
      <c r="F737" s="10" t="s">
        <v>29</v>
      </c>
      <c r="G737" s="10" t="s">
        <v>4408</v>
      </c>
      <c r="H737" s="20" t="s">
        <v>657</v>
      </c>
      <c r="I737" s="20" t="s">
        <v>5369</v>
      </c>
      <c r="J737" s="20" t="s">
        <v>3591</v>
      </c>
      <c r="K737" s="20" t="s">
        <v>5446</v>
      </c>
      <c r="L737" s="20" t="s">
        <v>1913</v>
      </c>
      <c r="M737" s="32">
        <v>2</v>
      </c>
      <c r="N737" s="22">
        <v>6</v>
      </c>
      <c r="O737" s="23">
        <v>1</v>
      </c>
      <c r="P737" s="24">
        <v>1692.6</v>
      </c>
      <c r="Q737" s="25">
        <v>34.059999999999995</v>
      </c>
      <c r="U737" s="18" t="str">
        <f t="shared" si="64"/>
        <v>一勝</v>
      </c>
      <c r="V737" s="12" t="s">
        <v>9021</v>
      </c>
      <c r="W737" s="12" t="s">
        <v>9136</v>
      </c>
      <c r="X737" s="12" t="str">
        <f>IF(OR(C737="櫃間牧場",C737="特捜フジ"),"hit",IF(OR(C737="土井牧場",C737="土井ムギムギ牧場",C737="むぎむぎ",C737="むぎ"),"doi",IF(OR(C737="阪神",C737="タイガースファーム"),"han",IF(OR(C737="健康牧場",C737="ＯＫ牧場"),"oke",VLOOKUP(C737,[1]Owner!$A:$B,2,FALSE)))))</f>
        <v>har</v>
      </c>
    </row>
    <row r="738" spans="1:24" ht="11.15" customHeight="1" x14ac:dyDescent="0.65">
      <c r="A738" s="19" t="str">
        <f t="shared" si="63"/>
        <v>1415福石09</v>
      </c>
      <c r="B738" s="10" t="s">
        <v>5140</v>
      </c>
      <c r="C738" s="28" t="s">
        <v>4757</v>
      </c>
      <c r="D738" s="29">
        <v>9</v>
      </c>
      <c r="E738" s="20" t="s">
        <v>5221</v>
      </c>
      <c r="F738" s="10" t="s">
        <v>5142</v>
      </c>
      <c r="G738" s="10" t="s">
        <v>5295</v>
      </c>
      <c r="H738" s="20" t="s">
        <v>5349</v>
      </c>
      <c r="I738" s="20" t="s">
        <v>3239</v>
      </c>
      <c r="J738" s="20" t="s">
        <v>5412</v>
      </c>
      <c r="K738" s="20" t="s">
        <v>5442</v>
      </c>
      <c r="L738" s="20" t="s">
        <v>5486</v>
      </c>
      <c r="M738" s="21">
        <v>20</v>
      </c>
      <c r="N738" s="22">
        <v>4</v>
      </c>
      <c r="O738" s="23">
        <v>2</v>
      </c>
      <c r="P738" s="24">
        <v>1690</v>
      </c>
      <c r="Q738" s="25">
        <f t="shared" ref="Q738:Q743" si="66">IF(M738="","",IF(M738&lt;=0,P738/10,P738/M738))</f>
        <v>84.5</v>
      </c>
      <c r="R738" s="12">
        <v>0</v>
      </c>
      <c r="S738" s="12">
        <v>0</v>
      </c>
      <c r="U738" s="18" t="str">
        <f t="shared" si="64"/>
        <v>二勝</v>
      </c>
      <c r="X738" s="12" t="str">
        <f>IF(OR(C738="櫃間牧場",C738="特捜フジ"),"hit",IF(OR(C738="土井牧場",C738="土井ムギムギ牧場",C738="むぎむぎ",C738="むぎ"),"doi",IF(OR(C738="阪神",C738="タイガースファーム"),"han",IF(OR(C738="健康牧場",C738="ＯＫ牧場"),"oke",VLOOKUP(C738,[1]Owner!$A:$B,2,FALSE)))))</f>
        <v>fuk</v>
      </c>
    </row>
    <row r="739" spans="1:24" ht="11.15" customHeight="1" x14ac:dyDescent="0.65">
      <c r="A739" s="19" t="str">
        <f t="shared" si="63"/>
        <v>0405西原02</v>
      </c>
      <c r="B739" s="10" t="s">
        <v>1951</v>
      </c>
      <c r="C739" s="20" t="s">
        <v>2175</v>
      </c>
      <c r="D739" s="31">
        <v>2</v>
      </c>
      <c r="E739" s="20" t="s">
        <v>2178</v>
      </c>
      <c r="F739" s="10" t="s">
        <v>14</v>
      </c>
      <c r="G739" s="10" t="s">
        <v>510</v>
      </c>
      <c r="H739" s="20" t="s">
        <v>1291</v>
      </c>
      <c r="I739" s="20" t="s">
        <v>38</v>
      </c>
      <c r="J739" s="20" t="s">
        <v>749</v>
      </c>
      <c r="K739" s="20" t="s">
        <v>1989</v>
      </c>
      <c r="L739" s="20" t="s">
        <v>515</v>
      </c>
      <c r="M739" s="21">
        <v>100</v>
      </c>
      <c r="N739" s="22">
        <v>5</v>
      </c>
      <c r="O739" s="23">
        <v>1</v>
      </c>
      <c r="P739" s="24">
        <v>1690</v>
      </c>
      <c r="Q739" s="25">
        <f t="shared" si="66"/>
        <v>16.899999999999999</v>
      </c>
      <c r="R739" s="12">
        <v>0</v>
      </c>
      <c r="S739" s="12">
        <v>0</v>
      </c>
      <c r="U739" s="18" t="str">
        <f t="shared" si="64"/>
        <v>一勝</v>
      </c>
      <c r="X739" s="12" t="str">
        <f>IF(OR(C739="櫃間牧場",C739="特捜フジ"),"hit",IF(OR(C739="土井牧場",C739="土井ムギムギ牧場",C739="むぎむぎ",C739="むぎ"),"doi",IF(OR(C739="阪神",C739="タイガースファーム"),"han",IF(OR(C739="健康牧場",C739="ＯＫ牧場"),"oke",VLOOKUP(C739,[1]Owner!$A:$B,2,FALSE)))))</f>
        <v>nis</v>
      </c>
    </row>
    <row r="740" spans="1:24" ht="11.15" customHeight="1" x14ac:dyDescent="0.65">
      <c r="A740" s="19" t="str">
        <f t="shared" si="63"/>
        <v>1314みど03</v>
      </c>
      <c r="B740" s="10" t="s">
        <v>5133</v>
      </c>
      <c r="C740" s="20" t="s">
        <v>4403</v>
      </c>
      <c r="D740" s="11">
        <v>3</v>
      </c>
      <c r="E740" s="20" t="s">
        <v>4773</v>
      </c>
      <c r="F740" s="10" t="s">
        <v>4766</v>
      </c>
      <c r="G740" s="10" t="s">
        <v>4774</v>
      </c>
      <c r="H740" s="20" t="s">
        <v>4775</v>
      </c>
      <c r="I740" s="20" t="s">
        <v>2231</v>
      </c>
      <c r="J740" s="20" t="s">
        <v>4776</v>
      </c>
      <c r="K740" s="20" t="s">
        <v>4777</v>
      </c>
      <c r="L740" s="20" t="s">
        <v>4770</v>
      </c>
      <c r="M740" s="21">
        <v>200</v>
      </c>
      <c r="N740" s="22">
        <v>6</v>
      </c>
      <c r="O740" s="23">
        <v>2</v>
      </c>
      <c r="P740" s="24">
        <v>1690</v>
      </c>
      <c r="Q740" s="25">
        <f t="shared" si="66"/>
        <v>8.4499999999999993</v>
      </c>
      <c r="R740" s="12">
        <v>0</v>
      </c>
      <c r="S740" s="12">
        <v>0</v>
      </c>
      <c r="U740" s="18" t="str">
        <f t="shared" si="64"/>
        <v>二勝</v>
      </c>
      <c r="X740" s="12" t="str">
        <f>IF(OR(C740="櫃間牧場",C740="特捜フジ"),"hit",IF(OR(C740="土井牧場",C740="土井ムギムギ牧場",C740="むぎむぎ",C740="むぎ"),"doi",IF(OR(C740="阪神",C740="タイガースファーム"),"han",IF(OR(C740="健康牧場",C740="ＯＫ牧場"),"oke",VLOOKUP(C740,[1]Owner!$A:$B,2,FALSE)))))</f>
        <v>mid</v>
      </c>
    </row>
    <row r="741" spans="1:24" ht="11.15" customHeight="1" x14ac:dyDescent="0.65">
      <c r="A741" s="19" t="str">
        <f t="shared" si="63"/>
        <v>1011西原02</v>
      </c>
      <c r="B741" s="10" t="s">
        <v>3649</v>
      </c>
      <c r="C741" s="20" t="s">
        <v>2175</v>
      </c>
      <c r="D741" s="11">
        <v>2</v>
      </c>
      <c r="E741" s="20" t="s">
        <v>3718</v>
      </c>
      <c r="F741" s="10" t="s">
        <v>14</v>
      </c>
      <c r="G741" s="10" t="s">
        <v>520</v>
      </c>
      <c r="H741" s="20" t="s">
        <v>2041</v>
      </c>
      <c r="I741" s="20" t="s">
        <v>3165</v>
      </c>
      <c r="J741" s="20" t="s">
        <v>352</v>
      </c>
      <c r="K741" s="20" t="s">
        <v>791</v>
      </c>
      <c r="L741" s="20" t="s">
        <v>1913</v>
      </c>
      <c r="M741" s="21">
        <v>70</v>
      </c>
      <c r="N741" s="22">
        <v>7</v>
      </c>
      <c r="O741" s="23">
        <v>2</v>
      </c>
      <c r="P741" s="24">
        <v>1690</v>
      </c>
      <c r="Q741" s="25">
        <f t="shared" si="66"/>
        <v>24.142857142857142</v>
      </c>
      <c r="R741" s="12">
        <v>0</v>
      </c>
      <c r="S741" s="12">
        <v>0</v>
      </c>
      <c r="U741" s="18" t="str">
        <f t="shared" si="64"/>
        <v>二勝</v>
      </c>
      <c r="X741" s="12" t="str">
        <f>IF(OR(C741="櫃間牧場",C741="特捜フジ"),"hit",IF(OR(C741="土井牧場",C741="土井ムギムギ牧場",C741="むぎむぎ",C741="むぎ"),"doi",IF(OR(C741="阪神",C741="タイガースファーム"),"han",IF(OR(C741="健康牧場",C741="ＯＫ牧場"),"oke",VLOOKUP(C741,[1]Owner!$A:$B,2,FALSE)))))</f>
        <v>nis</v>
      </c>
    </row>
    <row r="742" spans="1:24" ht="11.15" customHeight="1" x14ac:dyDescent="0.65">
      <c r="A742" s="19" t="str">
        <f t="shared" si="63"/>
        <v>1516播磨08</v>
      </c>
      <c r="B742" s="10" t="s">
        <v>5510</v>
      </c>
      <c r="C742" s="20" t="s">
        <v>4105</v>
      </c>
      <c r="D742" s="11">
        <v>8</v>
      </c>
      <c r="E742" s="20" t="s">
        <v>5562</v>
      </c>
      <c r="F742" s="10" t="s">
        <v>3910</v>
      </c>
      <c r="G742" s="10" t="s">
        <v>3906</v>
      </c>
      <c r="H742" s="20" t="s">
        <v>5665</v>
      </c>
      <c r="I742" s="20" t="s">
        <v>2231</v>
      </c>
      <c r="J742" s="20" t="s">
        <v>2100</v>
      </c>
      <c r="K742" s="20" t="s">
        <v>4020</v>
      </c>
      <c r="L742" s="20" t="s">
        <v>1913</v>
      </c>
      <c r="M742" s="21">
        <v>120</v>
      </c>
      <c r="N742" s="22">
        <v>4</v>
      </c>
      <c r="O742" s="23">
        <v>1</v>
      </c>
      <c r="P742" s="24">
        <v>1688.4</v>
      </c>
      <c r="Q742" s="25">
        <f t="shared" si="66"/>
        <v>14.07</v>
      </c>
      <c r="R742" s="12">
        <v>0</v>
      </c>
      <c r="S742" s="12">
        <v>0</v>
      </c>
      <c r="U742" s="18" t="str">
        <f t="shared" si="64"/>
        <v>一勝</v>
      </c>
      <c r="X742" s="12" t="str">
        <f>IF(OR(C742="櫃間牧場",C742="特捜フジ"),"hit",IF(OR(C742="土井牧場",C742="土井ムギムギ牧場",C742="むぎむぎ",C742="むぎ"),"doi",IF(OR(C742="阪神",C742="タイガースファーム"),"han",IF(OR(C742="健康牧場",C742="ＯＫ牧場"),"oke",VLOOKUP(C742,[1]Owner!$A:$B,2,FALSE)))))</f>
        <v>har</v>
      </c>
    </row>
    <row r="743" spans="1:24" ht="11.15" customHeight="1" x14ac:dyDescent="0.65">
      <c r="A743" s="19" t="str">
        <f t="shared" si="63"/>
        <v>0607福石10</v>
      </c>
      <c r="B743" s="10" t="s">
        <v>2579</v>
      </c>
      <c r="C743" s="20" t="s">
        <v>2791</v>
      </c>
      <c r="D743" s="11">
        <v>10</v>
      </c>
      <c r="E743" s="20" t="s">
        <v>2813</v>
      </c>
      <c r="F743" s="10" t="s">
        <v>14</v>
      </c>
      <c r="G743" s="10" t="s">
        <v>520</v>
      </c>
      <c r="H743" s="21" t="s">
        <v>2035</v>
      </c>
      <c r="I743" s="20" t="s">
        <v>2814</v>
      </c>
      <c r="J743" s="20" t="s">
        <v>2815</v>
      </c>
      <c r="K743" s="20" t="s">
        <v>2054</v>
      </c>
      <c r="L743" s="20" t="s">
        <v>1554</v>
      </c>
      <c r="M743" s="21">
        <v>20</v>
      </c>
      <c r="N743" s="22">
        <v>17</v>
      </c>
      <c r="O743" s="23">
        <v>1</v>
      </c>
      <c r="P743" s="24">
        <v>1685</v>
      </c>
      <c r="Q743" s="25">
        <f t="shared" si="66"/>
        <v>84.25</v>
      </c>
      <c r="R743" s="12">
        <v>0</v>
      </c>
      <c r="S743" s="12">
        <v>0</v>
      </c>
      <c r="U743" s="18" t="str">
        <f t="shared" si="64"/>
        <v>一勝</v>
      </c>
      <c r="X743" s="12" t="str">
        <f>IF(OR(C743="櫃間牧場",C743="特捜フジ"),"hit",IF(OR(C743="土井牧場",C743="土井ムギムギ牧場",C743="むぎむぎ",C743="むぎ"),"doi",IF(OR(C743="阪神",C743="タイガースファーム"),"han",IF(OR(C743="健康牧場",C743="ＯＫ牧場"),"oke",VLOOKUP(C743,[1]Owner!$A:$B,2,FALSE)))))</f>
        <v>fuk</v>
      </c>
    </row>
    <row r="744" spans="1:24" ht="11.15" customHeight="1" x14ac:dyDescent="0.65">
      <c r="A744" s="19" t="str">
        <f t="shared" si="63"/>
        <v>2122柏倉07</v>
      </c>
      <c r="B744" s="10" t="s">
        <v>8826</v>
      </c>
      <c r="C744" s="20" t="s">
        <v>7652</v>
      </c>
      <c r="D744" s="11">
        <v>7</v>
      </c>
      <c r="E744" s="20" t="s">
        <v>8711</v>
      </c>
      <c r="F744" s="10" t="s">
        <v>4478</v>
      </c>
      <c r="G744" s="10" t="s">
        <v>4421</v>
      </c>
      <c r="H744" s="20" t="s">
        <v>8856</v>
      </c>
      <c r="I744" s="20" t="s">
        <v>4657</v>
      </c>
      <c r="J744" s="20" t="s">
        <v>5626</v>
      </c>
      <c r="K744" s="20" t="s">
        <v>5446</v>
      </c>
      <c r="L744" s="20" t="s">
        <v>1913</v>
      </c>
      <c r="M744" s="32">
        <v>7</v>
      </c>
      <c r="N744" s="22">
        <v>4</v>
      </c>
      <c r="O744" s="23">
        <v>2</v>
      </c>
      <c r="P744" s="24">
        <v>1680</v>
      </c>
      <c r="Q744" s="25">
        <v>16.505494505494504</v>
      </c>
      <c r="U744" s="18" t="str">
        <f t="shared" si="64"/>
        <v>二勝</v>
      </c>
      <c r="V744" s="12" t="s">
        <v>8967</v>
      </c>
      <c r="W744" s="12" t="s">
        <v>9078</v>
      </c>
      <c r="X744" s="12" t="str">
        <f>IF(OR(C744="櫃間牧場",C744="特捜フジ"),"hit",IF(OR(C744="土井牧場",C744="土井ムギムギ牧場",C744="むぎむぎ",C744="むぎ"),"doi",IF(OR(C744="阪神",C744="タイガースファーム"),"han",IF(OR(C744="健康牧場",C744="ＯＫ牧場"),"oke",VLOOKUP(C744,[1]Owner!$A:$B,2,FALSE)))))</f>
        <v>kas</v>
      </c>
    </row>
    <row r="745" spans="1:24" ht="11.15" customHeight="1" x14ac:dyDescent="0.65">
      <c r="A745" s="19" t="str">
        <f t="shared" si="63"/>
        <v>0304杉田09</v>
      </c>
      <c r="B745" s="10" t="s">
        <v>1713</v>
      </c>
      <c r="C745" s="20" t="s">
        <v>1337</v>
      </c>
      <c r="D745" s="31">
        <v>9</v>
      </c>
      <c r="E745" s="20" t="s">
        <v>1825</v>
      </c>
      <c r="F745" s="10" t="s">
        <v>14</v>
      </c>
      <c r="G745" s="10" t="s">
        <v>33</v>
      </c>
      <c r="H745" s="20" t="s">
        <v>1558</v>
      </c>
      <c r="I745" s="20" t="s">
        <v>706</v>
      </c>
      <c r="J745" s="20" t="s">
        <v>1826</v>
      </c>
      <c r="M745" s="21">
        <v>0</v>
      </c>
      <c r="N745" s="22">
        <v>5</v>
      </c>
      <c r="O745" s="23">
        <v>2</v>
      </c>
      <c r="P745" s="24">
        <v>1680</v>
      </c>
      <c r="Q745" s="25">
        <f>IF(M745="","",IF(M745&lt;=0,P745/10,P745/M745))</f>
        <v>168</v>
      </c>
      <c r="R745" s="12">
        <v>0</v>
      </c>
      <c r="S745" s="12">
        <v>0</v>
      </c>
      <c r="U745" s="18" t="str">
        <f t="shared" si="64"/>
        <v>二勝</v>
      </c>
      <c r="X745" s="12" t="str">
        <f>IF(OR(C745="櫃間牧場",C745="特捜フジ"),"hit",IF(OR(C745="土井牧場",C745="土井ムギムギ牧場",C745="むぎむぎ",C745="むぎ"),"doi",IF(OR(C745="阪神",C745="タイガースファーム"),"han",IF(OR(C745="健康牧場",C745="ＯＫ牧場"),"oke",VLOOKUP(C745,[1]Owner!$A:$B,2,FALSE)))))</f>
        <v>sug</v>
      </c>
    </row>
    <row r="746" spans="1:24" ht="11.15" customHeight="1" x14ac:dyDescent="0.65">
      <c r="A746" s="19" t="str">
        <f t="shared" si="63"/>
        <v>0102健太03</v>
      </c>
      <c r="B746" s="10" t="s">
        <v>1206</v>
      </c>
      <c r="C746" s="20" t="s">
        <v>156</v>
      </c>
      <c r="D746" s="31">
        <v>3</v>
      </c>
      <c r="E746" s="20" t="s">
        <v>1282</v>
      </c>
      <c r="F746" s="10" t="s">
        <v>29</v>
      </c>
      <c r="G746" s="10" t="s">
        <v>15</v>
      </c>
      <c r="H746" s="20" t="s">
        <v>948</v>
      </c>
      <c r="I746" s="20" t="s">
        <v>38</v>
      </c>
      <c r="J746" s="20" t="s">
        <v>873</v>
      </c>
      <c r="N746" s="22">
        <v>8</v>
      </c>
      <c r="O746" s="23">
        <v>1</v>
      </c>
      <c r="P746" s="24">
        <v>1680</v>
      </c>
      <c r="Q746" s="25" t="str">
        <f>IF(M746="","",IF(M746&lt;=0,P746/10,P746/M746))</f>
        <v/>
      </c>
      <c r="R746" s="12">
        <v>0</v>
      </c>
      <c r="S746" s="12">
        <v>0</v>
      </c>
      <c r="U746" s="18" t="str">
        <f t="shared" si="64"/>
        <v>一勝</v>
      </c>
      <c r="X746" s="12" t="str">
        <f>IF(OR(C746="櫃間牧場",C746="特捜フジ"),"hit",IF(OR(C746="土井牧場",C746="土井ムギムギ牧場",C746="むぎむぎ",C746="むぎ"),"doi",IF(OR(C746="阪神",C746="タイガースファーム"),"han",IF(OR(C746="健康牧場",C746="ＯＫ牧場"),"oke",VLOOKUP(C746,[1]Owner!$A:$B,2,FALSE)))))</f>
        <v>tke</v>
      </c>
    </row>
    <row r="747" spans="1:24" ht="11.15" customHeight="1" x14ac:dyDescent="0.65">
      <c r="A747" s="19" t="str">
        <f t="shared" si="63"/>
        <v>0506大熊05</v>
      </c>
      <c r="B747" s="10" t="s">
        <v>2274</v>
      </c>
      <c r="C747" s="20" t="s">
        <v>1481</v>
      </c>
      <c r="D747" s="11">
        <v>5</v>
      </c>
      <c r="E747" s="20" t="s">
        <v>2289</v>
      </c>
      <c r="F747" s="10" t="s">
        <v>14</v>
      </c>
      <c r="G747" s="10" t="s">
        <v>520</v>
      </c>
      <c r="H747" s="20" t="s">
        <v>1974</v>
      </c>
      <c r="I747" s="20" t="s">
        <v>2290</v>
      </c>
      <c r="J747" s="20" t="s">
        <v>2291</v>
      </c>
      <c r="K747" s="20" t="s">
        <v>1958</v>
      </c>
      <c r="L747" s="20" t="s">
        <v>2292</v>
      </c>
      <c r="M747" s="21">
        <v>10</v>
      </c>
      <c r="N747" s="22">
        <v>9</v>
      </c>
      <c r="O747" s="23">
        <v>1</v>
      </c>
      <c r="P747" s="24">
        <v>1680</v>
      </c>
      <c r="Q747" s="25">
        <f>IF(M747="","",IF(M747&lt;=0,P747/10,P747/M747))</f>
        <v>168</v>
      </c>
      <c r="R747" s="12">
        <v>0</v>
      </c>
      <c r="S747" s="12">
        <v>0</v>
      </c>
      <c r="U747" s="18" t="str">
        <f t="shared" si="64"/>
        <v>一勝</v>
      </c>
      <c r="X747" s="12" t="str">
        <f>IF(OR(C747="櫃間牧場",C747="特捜フジ"),"hit",IF(OR(C747="土井牧場",C747="土井ムギムギ牧場",C747="むぎむぎ",C747="むぎ"),"doi",IF(OR(C747="阪神",C747="タイガースファーム"),"han",IF(OR(C747="健康牧場",C747="ＯＫ牧場"),"oke",VLOOKUP(C747,[1]Owner!$A:$B,2,FALSE)))))</f>
        <v>oku</v>
      </c>
    </row>
    <row r="748" spans="1:24" ht="11.15" customHeight="1" x14ac:dyDescent="0.65">
      <c r="A748" s="19" t="str">
        <f t="shared" si="63"/>
        <v>1718永之03</v>
      </c>
      <c r="B748" s="10" t="s">
        <v>6476</v>
      </c>
      <c r="C748" s="20" t="s">
        <v>6517</v>
      </c>
      <c r="D748" s="11">
        <v>3</v>
      </c>
      <c r="E748" s="20" t="s">
        <v>6520</v>
      </c>
      <c r="F748" s="10" t="s">
        <v>5142</v>
      </c>
      <c r="G748" s="10" t="s">
        <v>5295</v>
      </c>
      <c r="H748" s="20" t="s">
        <v>5306</v>
      </c>
      <c r="I748" s="20" t="s">
        <v>2231</v>
      </c>
      <c r="J748" s="20" t="s">
        <v>5742</v>
      </c>
      <c r="K748" s="20" t="s">
        <v>4202</v>
      </c>
      <c r="L748" s="20" t="s">
        <v>4202</v>
      </c>
      <c r="M748" s="21">
        <v>80</v>
      </c>
      <c r="N748" s="22">
        <v>7</v>
      </c>
      <c r="O748" s="23">
        <v>1</v>
      </c>
      <c r="P748" s="24">
        <v>1678.3</v>
      </c>
      <c r="Q748" s="25">
        <f>IF(M748="","",IF(M748&lt;=0,P748/10,P748/M748))</f>
        <v>20.978749999999998</v>
      </c>
      <c r="R748" s="12">
        <v>0</v>
      </c>
      <c r="S748" s="12">
        <v>0</v>
      </c>
      <c r="U748" s="18" t="str">
        <f t="shared" si="64"/>
        <v>一勝</v>
      </c>
      <c r="V748" s="12" t="s">
        <v>6957</v>
      </c>
      <c r="W748" s="12" t="s">
        <v>6808</v>
      </c>
      <c r="X748" s="12" t="str">
        <f>IF(OR(C748="櫃間牧場",C748="特捜フジ"),"hit",IF(OR(C748="土井牧場",C748="土井ムギムギ牧場",C748="むぎむぎ",C748="むぎ"),"doi",IF(OR(C748="阪神",C748="タイガースファーム"),"han",IF(OR(C748="健康牧場",C748="ＯＫ牧場"),"oke",VLOOKUP(C748,[1]Owner!$A:$B,2,FALSE)))))</f>
        <v>yhi</v>
      </c>
    </row>
    <row r="749" spans="1:24" ht="11.15" customHeight="1" x14ac:dyDescent="0.65">
      <c r="A749" s="19" t="str">
        <f t="shared" si="63"/>
        <v>2223むぎ01</v>
      </c>
      <c r="B749" s="10" t="s">
        <v>9192</v>
      </c>
      <c r="C749" s="20" t="s">
        <v>4396</v>
      </c>
      <c r="D749" s="11">
        <v>1</v>
      </c>
      <c r="E749" s="20" t="s">
        <v>9331</v>
      </c>
      <c r="F749" s="10" t="s">
        <v>4407</v>
      </c>
      <c r="G749" s="10" t="s">
        <v>4408</v>
      </c>
      <c r="H749" s="20" t="s">
        <v>8868</v>
      </c>
      <c r="I749" s="20" t="s">
        <v>5193</v>
      </c>
      <c r="J749" s="20" t="s">
        <v>9444</v>
      </c>
      <c r="K749" s="20" t="s">
        <v>8876</v>
      </c>
      <c r="L749" s="20" t="s">
        <v>1913</v>
      </c>
      <c r="M749" s="32">
        <v>7</v>
      </c>
      <c r="N749" s="22">
        <v>6</v>
      </c>
      <c r="O749" s="23">
        <v>1</v>
      </c>
      <c r="P749" s="24">
        <v>1675.2</v>
      </c>
      <c r="Q749" s="25">
        <v>476.50612244897962</v>
      </c>
      <c r="U749" s="18" t="str">
        <f t="shared" si="64"/>
        <v>一勝</v>
      </c>
      <c r="V749" s="12" t="s">
        <v>9738</v>
      </c>
      <c r="W749" s="12" t="s">
        <v>9619</v>
      </c>
      <c r="X749" s="12" t="str">
        <f>IF(OR(C749="櫃間牧場",C749="特捜フジ"),"hit",IF(OR(C749="土井牧場",C749="土井ムギムギ牧場",C749="むぎむぎ",C749="むぎ"),"doi",IF(OR(C749="阪神",C749="タイガースファーム"),"han",IF(OR(C749="健康牧場",C749="ＯＫ牧場"),"oke",VLOOKUP(C749,[1]Owner!$A:$B,2,FALSE)))))</f>
        <v>doi</v>
      </c>
    </row>
    <row r="750" spans="1:24" ht="11.15" customHeight="1" x14ac:dyDescent="0.65">
      <c r="A750" s="19" t="str">
        <f t="shared" si="63"/>
        <v>1213むぎ01</v>
      </c>
      <c r="B750" s="10" t="s">
        <v>4405</v>
      </c>
      <c r="C750" s="20" t="s">
        <v>4396</v>
      </c>
      <c r="D750" s="11">
        <v>1</v>
      </c>
      <c r="E750" s="20" t="s">
        <v>4443</v>
      </c>
      <c r="F750" s="10" t="s">
        <v>4407</v>
      </c>
      <c r="G750" s="10" t="s">
        <v>4408</v>
      </c>
      <c r="H750" s="20" t="s">
        <v>4444</v>
      </c>
      <c r="I750" s="20" t="s">
        <v>2231</v>
      </c>
      <c r="J750" s="20" t="s">
        <v>2173</v>
      </c>
      <c r="K750" s="20" t="s">
        <v>4445</v>
      </c>
      <c r="L750" s="20" t="s">
        <v>4432</v>
      </c>
      <c r="M750" s="21">
        <v>90</v>
      </c>
      <c r="N750" s="22">
        <v>4</v>
      </c>
      <c r="O750" s="23">
        <v>2</v>
      </c>
      <c r="P750" s="24">
        <v>1668.9</v>
      </c>
      <c r="Q750" s="25">
        <f>IF(M750="","",IF(M750&lt;=0,P750/10,P750/M750))</f>
        <v>18.543333333333333</v>
      </c>
      <c r="R750" s="12">
        <v>0</v>
      </c>
      <c r="S750" s="12">
        <v>0</v>
      </c>
      <c r="U750" s="18" t="str">
        <f t="shared" si="64"/>
        <v>二勝</v>
      </c>
      <c r="X750" s="12" t="str">
        <f>IF(OR(C750="櫃間牧場",C750="特捜フジ"),"hit",IF(OR(C750="土井牧場",C750="土井ムギムギ牧場",C750="むぎむぎ",C750="むぎ"),"doi",IF(OR(C750="阪神",C750="タイガースファーム"),"han",IF(OR(C750="健康牧場",C750="ＯＫ牧場"),"oke",VLOOKUP(C750,[1]Owner!$A:$B,2,FALSE)))))</f>
        <v>doi</v>
      </c>
    </row>
    <row r="751" spans="1:24" ht="11.15" customHeight="1" x14ac:dyDescent="0.65">
      <c r="A751" s="19" t="str">
        <f t="shared" si="63"/>
        <v>2122むぎ09</v>
      </c>
      <c r="B751" s="10" t="s">
        <v>8826</v>
      </c>
      <c r="C751" s="20" t="s">
        <v>4396</v>
      </c>
      <c r="D751" s="11">
        <v>9</v>
      </c>
      <c r="E751" s="20" t="s">
        <v>8814</v>
      </c>
      <c r="F751" s="10" t="s">
        <v>4478</v>
      </c>
      <c r="G751" s="10" t="s">
        <v>4408</v>
      </c>
      <c r="H751" s="20" t="s">
        <v>5336</v>
      </c>
      <c r="I751" s="20" t="s">
        <v>8317</v>
      </c>
      <c r="J751" s="20" t="s">
        <v>5013</v>
      </c>
      <c r="K751" s="20" t="s">
        <v>8837</v>
      </c>
      <c r="L751" s="20" t="s">
        <v>1913</v>
      </c>
      <c r="M751" s="32">
        <v>4</v>
      </c>
      <c r="N751" s="22">
        <v>4</v>
      </c>
      <c r="O751" s="23">
        <v>1</v>
      </c>
      <c r="P751" s="24">
        <v>1665.4</v>
      </c>
      <c r="Q751" s="25">
        <v>37.966153846153851</v>
      </c>
      <c r="U751" s="18" t="str">
        <f t="shared" si="64"/>
        <v>一勝</v>
      </c>
      <c r="V751" s="12" t="s">
        <v>9050</v>
      </c>
      <c r="W751" s="12" t="s">
        <v>9175</v>
      </c>
      <c r="X751" s="12" t="str">
        <f>IF(OR(C751="櫃間牧場",C751="特捜フジ"),"hit",IF(OR(C751="土井牧場",C751="土井ムギムギ牧場",C751="むぎむぎ",C751="むぎ"),"doi",IF(OR(C751="阪神",C751="タイガースファーム"),"han",IF(OR(C751="健康牧場",C751="ＯＫ牧場"),"oke",VLOOKUP(C751,[1]Owner!$A:$B,2,FALSE)))))</f>
        <v>doi</v>
      </c>
    </row>
    <row r="752" spans="1:24" ht="11.15" customHeight="1" x14ac:dyDescent="0.65">
      <c r="A752" s="19" t="str">
        <f t="shared" si="63"/>
        <v>0607特捜04</v>
      </c>
      <c r="B752" s="10" t="s">
        <v>2579</v>
      </c>
      <c r="C752" s="20" t="s">
        <v>2740</v>
      </c>
      <c r="D752" s="11">
        <v>4</v>
      </c>
      <c r="E752" s="20" t="s">
        <v>2749</v>
      </c>
      <c r="F752" s="10" t="s">
        <v>14</v>
      </c>
      <c r="G752" s="10" t="s">
        <v>520</v>
      </c>
      <c r="H752" s="21" t="s">
        <v>2697</v>
      </c>
      <c r="I752" s="20" t="s">
        <v>2276</v>
      </c>
      <c r="J752" s="20" t="s">
        <v>2750</v>
      </c>
      <c r="K752" s="20" t="s">
        <v>791</v>
      </c>
      <c r="L752" s="20" t="s">
        <v>1913</v>
      </c>
      <c r="M752" s="21">
        <v>50</v>
      </c>
      <c r="N752" s="22">
        <v>4</v>
      </c>
      <c r="O752" s="23">
        <v>2</v>
      </c>
      <c r="P752" s="24">
        <v>1660</v>
      </c>
      <c r="Q752" s="25">
        <f>IF(M752="","",IF(M752&lt;=0,P752/10,P752/M752))</f>
        <v>33.200000000000003</v>
      </c>
      <c r="R752" s="12">
        <v>0</v>
      </c>
      <c r="S752" s="12">
        <v>0</v>
      </c>
      <c r="U752" s="18" t="str">
        <f t="shared" si="64"/>
        <v>二勝</v>
      </c>
      <c r="X752" s="12" t="str">
        <f>IF(OR(C752="櫃間牧場",C752="特捜フジ"),"hit",IF(OR(C752="土井牧場",C752="土井ムギムギ牧場",C752="むぎむぎ",C752="むぎ"),"doi",IF(OR(C752="阪神",C752="タイガースファーム"),"han",IF(OR(C752="健康牧場",C752="ＯＫ牧場"),"oke",VLOOKUP(C752,[1]Owner!$A:$B,2,FALSE)))))</f>
        <v>hit</v>
      </c>
    </row>
    <row r="753" spans="1:24" ht="11.15" customHeight="1" x14ac:dyDescent="0.65">
      <c r="A753" s="19" t="str">
        <f t="shared" si="63"/>
        <v>0304戸田03</v>
      </c>
      <c r="B753" s="10" t="s">
        <v>1713</v>
      </c>
      <c r="C753" s="20" t="s">
        <v>320</v>
      </c>
      <c r="D753" s="31">
        <v>3</v>
      </c>
      <c r="E753" s="20" t="s">
        <v>1873</v>
      </c>
      <c r="F753" s="10" t="s">
        <v>29</v>
      </c>
      <c r="G753" s="10" t="s">
        <v>15</v>
      </c>
      <c r="H753" s="20" t="s">
        <v>394</v>
      </c>
      <c r="I753" s="20" t="s">
        <v>1742</v>
      </c>
      <c r="J753" s="20" t="s">
        <v>1874</v>
      </c>
      <c r="K753" s="20" t="s">
        <v>4385</v>
      </c>
      <c r="L753" s="20" t="s">
        <v>4386</v>
      </c>
      <c r="M753" s="21">
        <v>90</v>
      </c>
      <c r="N753" s="22">
        <v>14</v>
      </c>
      <c r="O753" s="23">
        <v>1</v>
      </c>
      <c r="P753" s="24">
        <v>1660</v>
      </c>
      <c r="Q753" s="25">
        <f>IF(M753="","",IF(M753&lt;=0,P753/10,P753/M753))</f>
        <v>18.444444444444443</v>
      </c>
      <c r="R753" s="12">
        <v>0</v>
      </c>
      <c r="S753" s="12">
        <v>0</v>
      </c>
      <c r="U753" s="18" t="str">
        <f t="shared" si="64"/>
        <v>一勝</v>
      </c>
      <c r="X753" s="12" t="str">
        <f>IF(OR(C753="櫃間牧場",C753="特捜フジ"),"hit",IF(OR(C753="土井牧場",C753="土井ムギムギ牧場",C753="むぎむぎ",C753="むぎ"),"doi",IF(OR(C753="阪神",C753="タイガースファーム"),"han",IF(OR(C753="健康牧場",C753="ＯＫ牧場"),"oke",VLOOKUP(C753,[1]Owner!$A:$B,2,FALSE)))))</f>
        <v>tod</v>
      </c>
    </row>
    <row r="754" spans="1:24" ht="11.15" customHeight="1" x14ac:dyDescent="0.65">
      <c r="A754" s="19" t="str">
        <f t="shared" si="63"/>
        <v>0809藤田05</v>
      </c>
      <c r="B754" s="10" t="s">
        <v>3162</v>
      </c>
      <c r="C754" s="20" t="s">
        <v>3353</v>
      </c>
      <c r="D754" s="11">
        <v>5</v>
      </c>
      <c r="E754" s="20" t="s">
        <v>3364</v>
      </c>
      <c r="F754" s="10" t="s">
        <v>14</v>
      </c>
      <c r="G754" s="10" t="s">
        <v>510</v>
      </c>
      <c r="H754" s="20" t="s">
        <v>2590</v>
      </c>
      <c r="I754" s="20" t="s">
        <v>2276</v>
      </c>
      <c r="J754" s="20" t="s">
        <v>2071</v>
      </c>
      <c r="K754" s="20" t="s">
        <v>3153</v>
      </c>
      <c r="L754" s="20" t="s">
        <v>1913</v>
      </c>
      <c r="M754" s="21">
        <v>180</v>
      </c>
      <c r="N754" s="22">
        <v>4</v>
      </c>
      <c r="O754" s="23">
        <v>2</v>
      </c>
      <c r="P754" s="24">
        <v>1650</v>
      </c>
      <c r="Q754" s="25">
        <f>IF(M754="","",IF(M754&lt;=0,P754/10,P754/M754))</f>
        <v>9.1666666666666661</v>
      </c>
      <c r="R754" s="12">
        <v>0</v>
      </c>
      <c r="S754" s="12">
        <v>0</v>
      </c>
      <c r="U754" s="18" t="str">
        <f t="shared" si="64"/>
        <v>二勝</v>
      </c>
      <c r="X754" s="12" t="str">
        <f>IF(OR(C754="櫃間牧場",C754="特捜フジ"),"hit",IF(OR(C754="土井牧場",C754="土井ムギムギ牧場",C754="むぎむぎ",C754="むぎ"),"doi",IF(OR(C754="阪神",C754="タイガースファーム"),"han",IF(OR(C754="健康牧場",C754="ＯＫ牧場"),"oke",VLOOKUP(C754,[1]Owner!$A:$B,2,FALSE)))))</f>
        <v>fut</v>
      </c>
    </row>
    <row r="755" spans="1:24" ht="11.15" customHeight="1" x14ac:dyDescent="0.65">
      <c r="A755" s="19" t="str">
        <f t="shared" si="63"/>
        <v>1112藤田03</v>
      </c>
      <c r="B755" s="10" t="s">
        <v>4369</v>
      </c>
      <c r="C755" s="20" t="s">
        <v>4200</v>
      </c>
      <c r="D755" s="11">
        <v>3</v>
      </c>
      <c r="E755" s="20" t="s">
        <v>4205</v>
      </c>
      <c r="F755" s="10" t="s">
        <v>3905</v>
      </c>
      <c r="G755" s="10" t="s">
        <v>3906</v>
      </c>
      <c r="H755" s="20" t="s">
        <v>4206</v>
      </c>
      <c r="I755" s="20" t="s">
        <v>2280</v>
      </c>
      <c r="J755" s="20" t="s">
        <v>4207</v>
      </c>
      <c r="K755" s="20" t="s">
        <v>2378</v>
      </c>
      <c r="L755" s="20" t="s">
        <v>1913</v>
      </c>
      <c r="M755" s="21">
        <v>65</v>
      </c>
      <c r="N755" s="22">
        <v>6</v>
      </c>
      <c r="O755" s="23">
        <v>2</v>
      </c>
      <c r="P755" s="24">
        <v>1650</v>
      </c>
      <c r="Q755" s="25">
        <f>IF(M755="","",IF(M755&lt;=0,P755/10,P755/M755))</f>
        <v>25.384615384615383</v>
      </c>
      <c r="R755" s="12">
        <v>0</v>
      </c>
      <c r="S755" s="12">
        <v>0</v>
      </c>
      <c r="U755" s="18" t="str">
        <f t="shared" si="64"/>
        <v>二勝</v>
      </c>
      <c r="X755" s="12" t="str">
        <f>IF(OR(C755="櫃間牧場",C755="特捜フジ"),"hit",IF(OR(C755="土井牧場",C755="土井ムギムギ牧場",C755="むぎむぎ",C755="むぎ"),"doi",IF(OR(C755="阪神",C755="タイガースファーム"),"han",IF(OR(C755="健康牧場",C755="ＯＫ牧場"),"oke",VLOOKUP(C755,[1]Owner!$A:$B,2,FALSE)))))</f>
        <v>fut</v>
      </c>
    </row>
    <row r="756" spans="1:24" ht="11.15" customHeight="1" x14ac:dyDescent="0.65">
      <c r="A756" s="19" t="str">
        <f t="shared" si="63"/>
        <v>9899真下01</v>
      </c>
      <c r="B756" s="10" t="s">
        <v>377</v>
      </c>
      <c r="C756" s="20" t="s">
        <v>346</v>
      </c>
      <c r="D756" s="31">
        <v>1</v>
      </c>
      <c r="E756" s="20" t="s">
        <v>652</v>
      </c>
      <c r="F756" s="10" t="s">
        <v>14</v>
      </c>
      <c r="G756" s="10" t="s">
        <v>15</v>
      </c>
      <c r="H756" s="20" t="s">
        <v>653</v>
      </c>
      <c r="I756" s="20" t="s">
        <v>654</v>
      </c>
      <c r="J756" s="20" t="s">
        <v>655</v>
      </c>
      <c r="N756" s="22">
        <v>9</v>
      </c>
      <c r="O756" s="23">
        <v>1</v>
      </c>
      <c r="P756" s="24">
        <v>1650</v>
      </c>
      <c r="Q756" s="25" t="str">
        <f>IF(M756="","",IF(M756&lt;=0,P756/10,P756/M756))</f>
        <v/>
      </c>
      <c r="R756" s="12">
        <v>0</v>
      </c>
      <c r="S756" s="12">
        <v>0</v>
      </c>
      <c r="U756" s="18" t="str">
        <f t="shared" si="64"/>
        <v>一勝</v>
      </c>
      <c r="X756" s="12" t="str">
        <f>IF(OR(C756="櫃間牧場",C756="特捜フジ"),"hit",IF(OR(C756="土井牧場",C756="土井ムギムギ牧場",C756="むぎむぎ",C756="むぎ"),"doi",IF(OR(C756="阪神",C756="タイガースファーム"),"han",IF(OR(C756="健康牧場",C756="ＯＫ牧場"),"oke",VLOOKUP(C756,[1]Owner!$A:$B,2,FALSE)))))</f>
        <v>mas</v>
      </c>
    </row>
    <row r="757" spans="1:24" ht="11.15" customHeight="1" x14ac:dyDescent="0.65">
      <c r="A757" s="19" t="str">
        <f t="shared" si="63"/>
        <v>1920柏倉07</v>
      </c>
      <c r="B757" s="10" t="s">
        <v>7651</v>
      </c>
      <c r="C757" s="20" t="s">
        <v>7652</v>
      </c>
      <c r="D757" s="11">
        <v>7</v>
      </c>
      <c r="E757" s="20" t="s">
        <v>7665</v>
      </c>
      <c r="F757" s="10" t="s">
        <v>4772</v>
      </c>
      <c r="G757" s="10" t="s">
        <v>4774</v>
      </c>
      <c r="H757" s="20" t="s">
        <v>7805</v>
      </c>
      <c r="I757" s="20" t="s">
        <v>7806</v>
      </c>
      <c r="J757" s="20" t="s">
        <v>7807</v>
      </c>
      <c r="K757" s="20" t="s">
        <v>2443</v>
      </c>
      <c r="L757" s="20" t="s">
        <v>3295</v>
      </c>
      <c r="M757" s="32">
        <v>1</v>
      </c>
      <c r="N757" s="22">
        <v>7</v>
      </c>
      <c r="O757" s="23">
        <v>1</v>
      </c>
      <c r="P757" s="24">
        <v>1648.8</v>
      </c>
      <c r="Q757" s="25">
        <v>86.098461538461535</v>
      </c>
      <c r="R757" s="12">
        <v>0</v>
      </c>
      <c r="S757" s="12">
        <v>0</v>
      </c>
      <c r="T757" s="12">
        <v>0</v>
      </c>
      <c r="U757" s="18" t="str">
        <f t="shared" si="64"/>
        <v>一勝</v>
      </c>
      <c r="V757" s="12" t="s">
        <v>7942</v>
      </c>
      <c r="W757" s="12" t="s">
        <v>8043</v>
      </c>
      <c r="X757" s="12" t="str">
        <f>IF(OR(C757="櫃間牧場",C757="特捜フジ"),"hit",IF(OR(C757="土井牧場",C757="土井ムギムギ牧場",C757="むぎむぎ",C757="むぎ"),"doi",IF(OR(C757="阪神",C757="タイガースファーム"),"han",IF(OR(C757="健康牧場",C757="ＯＫ牧場"),"oke",VLOOKUP(C757,[1]Owner!$A:$B,2,FALSE)))))</f>
        <v>kas</v>
      </c>
    </row>
    <row r="758" spans="1:24" ht="11.15" customHeight="1" x14ac:dyDescent="0.65">
      <c r="A758" s="19" t="str">
        <f t="shared" si="63"/>
        <v>9900真下10</v>
      </c>
      <c r="B758" s="10" t="s">
        <v>683</v>
      </c>
      <c r="C758" s="20" t="s">
        <v>346</v>
      </c>
      <c r="D758" s="31">
        <v>10</v>
      </c>
      <c r="E758" s="20" t="s">
        <v>961</v>
      </c>
      <c r="F758" s="10" t="s">
        <v>14</v>
      </c>
      <c r="G758" s="10" t="s">
        <v>33</v>
      </c>
      <c r="H758" s="20" t="s">
        <v>785</v>
      </c>
      <c r="I758" s="20" t="s">
        <v>38</v>
      </c>
      <c r="J758" s="20" t="s">
        <v>962</v>
      </c>
      <c r="N758" s="22">
        <v>4</v>
      </c>
      <c r="O758" s="23">
        <v>2</v>
      </c>
      <c r="P758" s="24">
        <v>1640</v>
      </c>
      <c r="Q758" s="25" t="str">
        <f>IF(M758="","",IF(M758&lt;=0,P758/10,P758/M758))</f>
        <v/>
      </c>
      <c r="R758" s="12">
        <v>0</v>
      </c>
      <c r="S758" s="12">
        <v>0</v>
      </c>
      <c r="U758" s="18" t="str">
        <f t="shared" si="64"/>
        <v>二勝</v>
      </c>
      <c r="X758" s="12" t="str">
        <f>IF(OR(C758="櫃間牧場",C758="特捜フジ"),"hit",IF(OR(C758="土井牧場",C758="土井ムギムギ牧場",C758="むぎむぎ",C758="むぎ"),"doi",IF(OR(C758="阪神",C758="タイガースファーム"),"han",IF(OR(C758="健康牧場",C758="ＯＫ牧場"),"oke",VLOOKUP(C758,[1]Owner!$A:$B,2,FALSE)))))</f>
        <v>mas</v>
      </c>
    </row>
    <row r="759" spans="1:24" ht="11.15" customHeight="1" x14ac:dyDescent="0.65">
      <c r="A759" s="19" t="str">
        <f t="shared" si="63"/>
        <v>2021むぎ03</v>
      </c>
      <c r="B759" s="10" t="s">
        <v>8314</v>
      </c>
      <c r="C759" s="20" t="s">
        <v>4396</v>
      </c>
      <c r="D759" s="11">
        <v>3</v>
      </c>
      <c r="E759" s="20" t="s">
        <v>8290</v>
      </c>
      <c r="F759" s="10" t="s">
        <v>4478</v>
      </c>
      <c r="G759" s="10" t="s">
        <v>15</v>
      </c>
      <c r="H759" s="20" t="s">
        <v>8351</v>
      </c>
      <c r="I759" s="20" t="s">
        <v>2231</v>
      </c>
      <c r="J759" s="20" t="s">
        <v>7818</v>
      </c>
      <c r="K759" s="20" t="s">
        <v>8447</v>
      </c>
      <c r="L759" s="20" t="s">
        <v>8354</v>
      </c>
      <c r="M759" s="32">
        <v>4</v>
      </c>
      <c r="N759" s="22">
        <v>3</v>
      </c>
      <c r="O759" s="23">
        <v>2</v>
      </c>
      <c r="P759" s="24">
        <v>1631</v>
      </c>
      <c r="Q759" s="25">
        <v>43.069230769230771</v>
      </c>
      <c r="R759" s="12">
        <v>0</v>
      </c>
      <c r="S759" s="12">
        <v>0</v>
      </c>
      <c r="T759" s="12">
        <v>0</v>
      </c>
      <c r="U759" s="18" t="str">
        <f t="shared" si="64"/>
        <v>二勝</v>
      </c>
      <c r="V759" s="12" t="s">
        <v>8677</v>
      </c>
      <c r="W759" s="12" t="s">
        <v>8575</v>
      </c>
      <c r="X759" s="12" t="str">
        <f>IF(OR(C759="櫃間牧場",C759="特捜フジ"),"hit",IF(OR(C759="土井牧場",C759="土井ムギムギ牧場",C759="むぎむぎ",C759="むぎ"),"doi",IF(OR(C759="阪神",C759="タイガースファーム"),"han",IF(OR(C759="健康牧場",C759="ＯＫ牧場"),"oke",VLOOKUP(C759,[1]Owner!$A:$B,2,FALSE)))))</f>
        <v>doi</v>
      </c>
    </row>
    <row r="760" spans="1:24" ht="11.15" customHeight="1" x14ac:dyDescent="0.65">
      <c r="A760" s="19" t="str">
        <f t="shared" si="63"/>
        <v>0607西原06</v>
      </c>
      <c r="B760" s="10" t="s">
        <v>2579</v>
      </c>
      <c r="C760" s="20" t="s">
        <v>2673</v>
      </c>
      <c r="D760" s="11">
        <v>6</v>
      </c>
      <c r="E760" s="20" t="s">
        <v>2683</v>
      </c>
      <c r="F760" s="10" t="s">
        <v>2279</v>
      </c>
      <c r="G760" s="10" t="s">
        <v>520</v>
      </c>
      <c r="H760" s="21" t="s">
        <v>2123</v>
      </c>
      <c r="I760" s="20" t="s">
        <v>436</v>
      </c>
      <c r="J760" s="20" t="s">
        <v>2684</v>
      </c>
      <c r="K760" s="20" t="s">
        <v>2685</v>
      </c>
      <c r="L760" s="20" t="s">
        <v>515</v>
      </c>
      <c r="M760" s="21">
        <v>10</v>
      </c>
      <c r="N760" s="22">
        <v>4</v>
      </c>
      <c r="O760" s="23">
        <v>2</v>
      </c>
      <c r="P760" s="24">
        <v>1630</v>
      </c>
      <c r="Q760" s="25">
        <f>IF(M760="","",IF(M760&lt;=0,P760/10,P760/M760))</f>
        <v>163</v>
      </c>
      <c r="R760" s="12">
        <v>0</v>
      </c>
      <c r="S760" s="12">
        <v>0</v>
      </c>
      <c r="U760" s="18" t="str">
        <f t="shared" si="64"/>
        <v>二勝</v>
      </c>
      <c r="X760" s="12" t="str">
        <f>IF(OR(C760="櫃間牧場",C760="特捜フジ"),"hit",IF(OR(C760="土井牧場",C760="土井ムギムギ牧場",C760="むぎむぎ",C760="むぎ"),"doi",IF(OR(C760="阪神",C760="タイガースファーム"),"han",IF(OR(C760="健康牧場",C760="ＯＫ牧場"),"oke",VLOOKUP(C760,[1]Owner!$A:$B,2,FALSE)))))</f>
        <v>nis</v>
      </c>
    </row>
    <row r="761" spans="1:24" ht="11.15" customHeight="1" x14ac:dyDescent="0.65">
      <c r="A761" s="19" t="str">
        <f t="shared" si="63"/>
        <v>1920福石06</v>
      </c>
      <c r="B761" s="10" t="s">
        <v>7651</v>
      </c>
      <c r="C761" s="20" t="s">
        <v>4884</v>
      </c>
      <c r="D761" s="11">
        <v>6</v>
      </c>
      <c r="E761" s="20" t="s">
        <v>7764</v>
      </c>
      <c r="F761" s="10" t="s">
        <v>4766</v>
      </c>
      <c r="G761" s="10" t="s">
        <v>4767</v>
      </c>
      <c r="H761" s="20" t="s">
        <v>7816</v>
      </c>
      <c r="I761" s="20" t="s">
        <v>2231</v>
      </c>
      <c r="J761" s="20" t="s">
        <v>7912</v>
      </c>
      <c r="K761" s="20" t="s">
        <v>791</v>
      </c>
      <c r="L761" s="20" t="s">
        <v>1913</v>
      </c>
      <c r="M761" s="32">
        <v>6</v>
      </c>
      <c r="N761" s="22">
        <v>4</v>
      </c>
      <c r="O761" s="23">
        <v>2</v>
      </c>
      <c r="P761" s="24">
        <v>1630</v>
      </c>
      <c r="Q761" s="25">
        <v>18.78846153846154</v>
      </c>
      <c r="R761" s="12">
        <v>0</v>
      </c>
      <c r="S761" s="12">
        <v>0</v>
      </c>
      <c r="T761" s="12">
        <v>0</v>
      </c>
      <c r="U761" s="18" t="str">
        <f t="shared" si="64"/>
        <v>二勝</v>
      </c>
      <c r="V761" s="12" t="s">
        <v>8002</v>
      </c>
      <c r="W761" s="12" t="s">
        <v>8142</v>
      </c>
      <c r="X761" s="12" t="str">
        <f>IF(OR(C761="櫃間牧場",C761="特捜フジ"),"hit",IF(OR(C761="土井牧場",C761="土井ムギムギ牧場",C761="むぎむぎ",C761="むぎ"),"doi",IF(OR(C761="阪神",C761="タイガースファーム"),"han",IF(OR(C761="健康牧場",C761="ＯＫ牧場"),"oke",VLOOKUP(C761,[1]Owner!$A:$B,2,FALSE)))))</f>
        <v>fuk</v>
      </c>
    </row>
    <row r="762" spans="1:24" ht="11.15" customHeight="1" x14ac:dyDescent="0.65">
      <c r="A762" s="19" t="str">
        <f t="shared" si="63"/>
        <v>2021播磨08</v>
      </c>
      <c r="B762" s="10" t="s">
        <v>8314</v>
      </c>
      <c r="C762" s="20" t="s">
        <v>8311</v>
      </c>
      <c r="D762" s="11">
        <v>8</v>
      </c>
      <c r="E762" s="20" t="s">
        <v>8255</v>
      </c>
      <c r="F762" s="10" t="s">
        <v>29</v>
      </c>
      <c r="G762" s="10" t="s">
        <v>33</v>
      </c>
      <c r="H762" s="20" t="s">
        <v>8398</v>
      </c>
      <c r="I762" s="20" t="s">
        <v>6718</v>
      </c>
      <c r="J762" s="20" t="s">
        <v>4259</v>
      </c>
      <c r="K762" s="20" t="s">
        <v>791</v>
      </c>
      <c r="L762" s="20" t="s">
        <v>1913</v>
      </c>
      <c r="M762" s="32">
        <v>7</v>
      </c>
      <c r="N762" s="22">
        <v>5</v>
      </c>
      <c r="O762" s="23">
        <v>1</v>
      </c>
      <c r="P762" s="24">
        <v>1630</v>
      </c>
      <c r="Q762" s="25">
        <v>22.247252747252748</v>
      </c>
      <c r="R762" s="12">
        <v>0</v>
      </c>
      <c r="S762" s="12">
        <v>0</v>
      </c>
      <c r="T762" s="12">
        <v>0</v>
      </c>
      <c r="U762" s="18" t="str">
        <f t="shared" si="64"/>
        <v>一勝</v>
      </c>
      <c r="V762" s="12" t="s">
        <v>8600</v>
      </c>
      <c r="W762" s="12" t="s">
        <v>8540</v>
      </c>
      <c r="X762" s="12" t="str">
        <f>IF(OR(C762="櫃間牧場",C762="特捜フジ"),"hit",IF(OR(C762="土井牧場",C762="土井ムギムギ牧場",C762="むぎむぎ",C762="むぎ"),"doi",IF(OR(C762="阪神",C762="タイガースファーム"),"han",IF(OR(C762="健康牧場",C762="ＯＫ牧場"),"oke",VLOOKUP(C762,[1]Owner!$A:$B,2,FALSE)))))</f>
        <v>har</v>
      </c>
    </row>
    <row r="763" spans="1:24" ht="11.15" customHeight="1" x14ac:dyDescent="0.65">
      <c r="A763" s="19" t="str">
        <f t="shared" si="63"/>
        <v>0102貴仁09</v>
      </c>
      <c r="B763" s="10" t="s">
        <v>1206</v>
      </c>
      <c r="C763" s="20" t="s">
        <v>216</v>
      </c>
      <c r="D763" s="31">
        <v>9</v>
      </c>
      <c r="E763" s="20" t="s">
        <v>1371</v>
      </c>
      <c r="F763" s="10" t="s">
        <v>14</v>
      </c>
      <c r="G763" s="10" t="s">
        <v>15</v>
      </c>
      <c r="H763" s="20" t="s">
        <v>1372</v>
      </c>
      <c r="I763" s="20" t="s">
        <v>26</v>
      </c>
      <c r="J763" s="20" t="s">
        <v>1373</v>
      </c>
      <c r="N763" s="22">
        <v>6</v>
      </c>
      <c r="O763" s="23">
        <v>1</v>
      </c>
      <c r="P763" s="24">
        <v>1630</v>
      </c>
      <c r="Q763" s="25" t="str">
        <f>IF(M763="","",IF(M763&lt;=0,P763/10,P763/M763))</f>
        <v/>
      </c>
      <c r="R763" s="12">
        <v>0</v>
      </c>
      <c r="S763" s="12">
        <v>0</v>
      </c>
      <c r="U763" s="18" t="str">
        <f t="shared" si="64"/>
        <v>一勝</v>
      </c>
      <c r="X763" s="12" t="str">
        <f>IF(OR(C763="櫃間牧場",C763="特捜フジ"),"hit",IF(OR(C763="土井牧場",C763="土井ムギムギ牧場",C763="むぎむぎ",C763="むぎ"),"doi",IF(OR(C763="阪神",C763="タイガースファーム"),"han",IF(OR(C763="健康牧場",C763="ＯＫ牧場"),"oke",VLOOKUP(C763,[1]Owner!$A:$B,2,FALSE)))))</f>
        <v>hta</v>
      </c>
    </row>
    <row r="764" spans="1:24" ht="11.15" customHeight="1" x14ac:dyDescent="0.65">
      <c r="A764" s="19" t="str">
        <f t="shared" si="63"/>
        <v>0405心平07</v>
      </c>
      <c r="B764" s="10" t="s">
        <v>1951</v>
      </c>
      <c r="C764" s="20" t="s">
        <v>186</v>
      </c>
      <c r="D764" s="31">
        <v>7</v>
      </c>
      <c r="E764" s="20" t="s">
        <v>2100</v>
      </c>
      <c r="F764" s="10" t="s">
        <v>29</v>
      </c>
      <c r="G764" s="10" t="s">
        <v>520</v>
      </c>
      <c r="H764" s="20" t="s">
        <v>1550</v>
      </c>
      <c r="I764" s="20" t="s">
        <v>1995</v>
      </c>
      <c r="J764" s="20" t="s">
        <v>2101</v>
      </c>
      <c r="K764" s="20" t="s">
        <v>804</v>
      </c>
      <c r="L764" s="20" t="s">
        <v>2102</v>
      </c>
      <c r="M764" s="21">
        <v>10</v>
      </c>
      <c r="N764" s="22">
        <v>8</v>
      </c>
      <c r="O764" s="23">
        <v>1</v>
      </c>
      <c r="P764" s="24">
        <v>1630</v>
      </c>
      <c r="Q764" s="25">
        <f>IF(M764="","",IF(M764&lt;=0,P764/10,P764/M764))</f>
        <v>163</v>
      </c>
      <c r="R764" s="12">
        <v>0</v>
      </c>
      <c r="S764" s="12">
        <v>0</v>
      </c>
      <c r="U764" s="18" t="str">
        <f t="shared" si="64"/>
        <v>一勝</v>
      </c>
      <c r="X764" s="12" t="str">
        <f>IF(OR(C764="櫃間牧場",C764="特捜フジ"),"hit",IF(OR(C764="土井牧場",C764="土井ムギムギ牧場",C764="むぎむぎ",C764="むぎ"),"doi",IF(OR(C764="阪神",C764="タイガースファーム"),"han",IF(OR(C764="健康牧場",C764="ＯＫ牧場"),"oke",VLOOKUP(C764,[1]Owner!$A:$B,2,FALSE)))))</f>
        <v>hsi</v>
      </c>
    </row>
    <row r="765" spans="1:24" ht="11.15" customHeight="1" x14ac:dyDescent="0.65">
      <c r="A765" s="19" t="str">
        <f t="shared" si="63"/>
        <v>0001福石01</v>
      </c>
      <c r="B765" s="10" t="s">
        <v>963</v>
      </c>
      <c r="C765" s="20" t="s">
        <v>913</v>
      </c>
      <c r="D765" s="31">
        <v>1</v>
      </c>
      <c r="E765" s="20" t="s">
        <v>1139</v>
      </c>
      <c r="F765" s="10" t="s">
        <v>14</v>
      </c>
      <c r="G765" s="10" t="s">
        <v>15</v>
      </c>
      <c r="H765" s="20" t="s">
        <v>730</v>
      </c>
      <c r="I765" s="20" t="s">
        <v>38</v>
      </c>
      <c r="J765" s="20" t="s">
        <v>1140</v>
      </c>
      <c r="N765" s="22">
        <v>9</v>
      </c>
      <c r="O765" s="23">
        <v>1</v>
      </c>
      <c r="P765" s="24">
        <v>1630</v>
      </c>
      <c r="Q765" s="25" t="str">
        <f>IF(M765="","",IF(M765&lt;=0,P765/10,P765/M765))</f>
        <v/>
      </c>
      <c r="R765" s="12">
        <v>0</v>
      </c>
      <c r="S765" s="12">
        <v>0</v>
      </c>
      <c r="U765" s="18" t="str">
        <f t="shared" si="64"/>
        <v>一勝</v>
      </c>
      <c r="X765" s="12" t="str">
        <f>IF(OR(C765="櫃間牧場",C765="特捜フジ"),"hit",IF(OR(C765="土井牧場",C765="土井ムギムギ牧場",C765="むぎむぎ",C765="むぎ"),"doi",IF(OR(C765="阪神",C765="タイガースファーム"),"han",IF(OR(C765="健康牧場",C765="ＯＫ牧場"),"oke",VLOOKUP(C765,[1]Owner!$A:$B,2,FALSE)))))</f>
        <v>fuk</v>
      </c>
    </row>
    <row r="766" spans="1:24" ht="11.15" customHeight="1" x14ac:dyDescent="0.65">
      <c r="A766" s="19" t="str">
        <f t="shared" si="63"/>
        <v>1617福石03</v>
      </c>
      <c r="B766" s="10" t="s">
        <v>5840</v>
      </c>
      <c r="C766" s="20" t="s">
        <v>4757</v>
      </c>
      <c r="D766" s="11">
        <v>3</v>
      </c>
      <c r="E766" s="20" t="s">
        <v>5918</v>
      </c>
      <c r="F766" s="10" t="s">
        <v>5848</v>
      </c>
      <c r="G766" s="10" t="s">
        <v>5996</v>
      </c>
      <c r="H766" s="20" t="s">
        <v>6001</v>
      </c>
      <c r="I766" s="20" t="s">
        <v>2231</v>
      </c>
      <c r="J766" s="20" t="s">
        <v>6075</v>
      </c>
      <c r="K766" s="20" t="s">
        <v>823</v>
      </c>
      <c r="L766" s="20" t="s">
        <v>3283</v>
      </c>
      <c r="M766" s="21">
        <v>110</v>
      </c>
      <c r="N766" s="22">
        <v>5</v>
      </c>
      <c r="O766" s="23">
        <v>1</v>
      </c>
      <c r="P766" s="24">
        <v>1628.2</v>
      </c>
      <c r="Q766" s="25">
        <f>IF(M766="","",IF(M766&lt;=0,P766/10,P766/M766))</f>
        <v>14.801818181818183</v>
      </c>
      <c r="R766" s="12">
        <v>0</v>
      </c>
      <c r="S766" s="12">
        <v>0</v>
      </c>
      <c r="U766" s="18" t="str">
        <f t="shared" si="64"/>
        <v>一勝</v>
      </c>
      <c r="X766" s="12" t="str">
        <f>IF(OR(C766="櫃間牧場",C766="特捜フジ"),"hit",IF(OR(C766="土井牧場",C766="土井ムギムギ牧場",C766="むぎむぎ",C766="むぎ"),"doi",IF(OR(C766="阪神",C766="タイガースファーム"),"han",IF(OR(C766="健康牧場",C766="ＯＫ牧場"),"oke",VLOOKUP(C766,[1]Owner!$A:$B,2,FALSE)))))</f>
        <v>fuk</v>
      </c>
    </row>
    <row r="767" spans="1:24" ht="11.15" customHeight="1" x14ac:dyDescent="0.65">
      <c r="A767" s="19" t="str">
        <f t="shared" si="63"/>
        <v>1718永之07</v>
      </c>
      <c r="B767" s="10" t="s">
        <v>6476</v>
      </c>
      <c r="C767" s="20" t="s">
        <v>6517</v>
      </c>
      <c r="D767" s="11">
        <v>7</v>
      </c>
      <c r="E767" s="20" t="s">
        <v>6524</v>
      </c>
      <c r="F767" s="10" t="s">
        <v>5142</v>
      </c>
      <c r="G767" s="10" t="s">
        <v>5293</v>
      </c>
      <c r="H767" s="20" t="s">
        <v>5359</v>
      </c>
      <c r="I767" s="20" t="s">
        <v>2231</v>
      </c>
      <c r="J767" s="20" t="s">
        <v>6734</v>
      </c>
      <c r="K767" s="20" t="s">
        <v>791</v>
      </c>
      <c r="L767" s="20" t="s">
        <v>1913</v>
      </c>
      <c r="M767" s="21">
        <v>170</v>
      </c>
      <c r="N767" s="22">
        <v>2</v>
      </c>
      <c r="O767" s="23">
        <v>2</v>
      </c>
      <c r="P767" s="24">
        <v>1624.5</v>
      </c>
      <c r="Q767" s="25">
        <f>IF(M767="","",IF(M767&lt;=0,P767/10,P767/M767))</f>
        <v>9.5558823529411772</v>
      </c>
      <c r="R767" s="12">
        <v>0</v>
      </c>
      <c r="S767" s="12">
        <v>0</v>
      </c>
      <c r="U767" s="18" t="str">
        <f t="shared" si="64"/>
        <v>二勝</v>
      </c>
      <c r="V767" s="12" t="s">
        <v>6957</v>
      </c>
      <c r="W767" s="12" t="s">
        <v>6812</v>
      </c>
      <c r="X767" s="12" t="str">
        <f>IF(OR(C767="櫃間牧場",C767="特捜フジ"),"hit",IF(OR(C767="土井牧場",C767="土井ムギムギ牧場",C767="むぎむぎ",C767="むぎ"),"doi",IF(OR(C767="阪神",C767="タイガースファーム"),"han",IF(OR(C767="健康牧場",C767="ＯＫ牧場"),"oke",VLOOKUP(C767,[1]Owner!$A:$B,2,FALSE)))))</f>
        <v>yhi</v>
      </c>
    </row>
    <row r="768" spans="1:24" ht="11.15" customHeight="1" x14ac:dyDescent="0.65">
      <c r="A768" s="19" t="str">
        <f t="shared" si="63"/>
        <v>2021小金02</v>
      </c>
      <c r="B768" s="10" t="s">
        <v>8314</v>
      </c>
      <c r="C768" s="20" t="s">
        <v>8309</v>
      </c>
      <c r="D768" s="11">
        <v>2</v>
      </c>
      <c r="E768" s="20" t="s">
        <v>8210</v>
      </c>
      <c r="F768" s="10" t="s">
        <v>4478</v>
      </c>
      <c r="G768" s="10" t="s">
        <v>33</v>
      </c>
      <c r="H768" s="20" t="s">
        <v>8359</v>
      </c>
      <c r="I768" s="20" t="s">
        <v>8317</v>
      </c>
      <c r="J768" s="20" t="s">
        <v>3909</v>
      </c>
      <c r="K768" s="20" t="s">
        <v>4510</v>
      </c>
      <c r="L768" s="20" t="s">
        <v>4484</v>
      </c>
      <c r="M768" s="32">
        <v>5</v>
      </c>
      <c r="N768" s="22">
        <v>7</v>
      </c>
      <c r="O768" s="23">
        <v>1</v>
      </c>
      <c r="P768" s="24">
        <v>1624.2</v>
      </c>
      <c r="Q768" s="25">
        <v>16.492615384615384</v>
      </c>
      <c r="R768" s="12">
        <v>0</v>
      </c>
      <c r="S768" s="12">
        <v>0</v>
      </c>
      <c r="T768" s="12">
        <v>0</v>
      </c>
      <c r="U768" s="18" t="str">
        <f t="shared" si="64"/>
        <v>一勝</v>
      </c>
      <c r="V768" s="12" t="s">
        <v>8633</v>
      </c>
      <c r="W768" s="12" t="s">
        <v>8494</v>
      </c>
      <c r="X768" s="12" t="str">
        <f>IF(OR(C768="櫃間牧場",C768="特捜フジ"),"hit",IF(OR(C768="土井牧場",C768="土井ムギムギ牧場",C768="むぎむぎ",C768="むぎ"),"doi",IF(OR(C768="阪神",C768="タイガースファーム"),"han",IF(OR(C768="健康牧場",C768="ＯＫ牧場"),"oke",VLOOKUP(C768,[1]Owner!$A:$B,2,FALSE)))))</f>
        <v>kog</v>
      </c>
    </row>
    <row r="769" spans="1:24" ht="11.15" customHeight="1" x14ac:dyDescent="0.65">
      <c r="A769" s="19" t="str">
        <f t="shared" si="63"/>
        <v>1415心平03</v>
      </c>
      <c r="B769" s="10" t="s">
        <v>5140</v>
      </c>
      <c r="C769" s="28" t="s">
        <v>4760</v>
      </c>
      <c r="D769" s="29">
        <v>3</v>
      </c>
      <c r="E769" s="20" t="s">
        <v>5165</v>
      </c>
      <c r="F769" s="10" t="s">
        <v>5142</v>
      </c>
      <c r="G769" s="10" t="s">
        <v>5295</v>
      </c>
      <c r="H769" s="20" t="s">
        <v>5314</v>
      </c>
      <c r="I769" s="20" t="s">
        <v>2231</v>
      </c>
      <c r="J769" s="20" t="s">
        <v>5382</v>
      </c>
      <c r="K769" s="20" t="s">
        <v>5450</v>
      </c>
      <c r="L769" s="20" t="s">
        <v>5484</v>
      </c>
      <c r="M769" s="21">
        <v>60</v>
      </c>
      <c r="N769" s="22">
        <v>2</v>
      </c>
      <c r="O769" s="23">
        <v>2</v>
      </c>
      <c r="P769" s="24">
        <v>1622.4</v>
      </c>
      <c r="Q769" s="25">
        <f>IF(M769="","",IF(M769&lt;=0,P769/10,P769/M769))</f>
        <v>27.040000000000003</v>
      </c>
      <c r="R769" s="12">
        <v>0</v>
      </c>
      <c r="S769" s="12">
        <v>0</v>
      </c>
      <c r="U769" s="18" t="str">
        <f t="shared" si="64"/>
        <v>二勝</v>
      </c>
      <c r="X769" s="12" t="str">
        <f>IF(OR(C769="櫃間牧場",C769="特捜フジ"),"hit",IF(OR(C769="土井牧場",C769="土井ムギムギ牧場",C769="むぎむぎ",C769="むぎ"),"doi",IF(OR(C769="阪神",C769="タイガースファーム"),"han",IF(OR(C769="健康牧場",C769="ＯＫ牧場"),"oke",VLOOKUP(C769,[1]Owner!$A:$B,2,FALSE)))))</f>
        <v>hsi</v>
      </c>
    </row>
    <row r="770" spans="1:24" ht="11.15" customHeight="1" x14ac:dyDescent="0.65">
      <c r="A770" s="19" t="str">
        <f t="shared" ref="A770:A833" si="67">MID(B770,3,2)&amp;MID(B770,8,2)&amp;MID(C770,1,2)&amp;TEXT(D770,"00")</f>
        <v>2324高橋07</v>
      </c>
      <c r="B770" s="10" t="s">
        <v>9878</v>
      </c>
      <c r="C770" s="20" t="s">
        <v>9258</v>
      </c>
      <c r="D770" s="11">
        <v>7</v>
      </c>
      <c r="E770" s="20" t="s">
        <v>9814</v>
      </c>
      <c r="F770" s="10" t="s">
        <v>4407</v>
      </c>
      <c r="G770" s="10" t="s">
        <v>4421</v>
      </c>
      <c r="H770" s="20" t="s">
        <v>7236</v>
      </c>
      <c r="I770" s="20" t="s">
        <v>3553</v>
      </c>
      <c r="J770" s="20" t="s">
        <v>9948</v>
      </c>
      <c r="K770" s="20" t="s">
        <v>2378</v>
      </c>
      <c r="L770" s="20" t="s">
        <v>1913</v>
      </c>
      <c r="M770" s="37">
        <v>6</v>
      </c>
      <c r="N770" s="22">
        <v>4</v>
      </c>
      <c r="O770" s="23">
        <v>2</v>
      </c>
      <c r="P770" s="24">
        <v>1620</v>
      </c>
      <c r="Q770" s="25">
        <f>IF(M770="","",IF(M770&lt;=0,P770/10,P770/M770))</f>
        <v>270</v>
      </c>
      <c r="U770" s="18" t="str">
        <f t="shared" ref="U770:U833" si="68">IF(S770&gt;=1,"G1",IF(R770&gt;=1,"重賞",IF(O770&gt;=2,"二勝",IF(O770=1,"一勝",IF(AND(O770=0,N770&gt;=1),"未勝利","未出走")))))</f>
        <v>二勝</v>
      </c>
      <c r="V770" s="12" t="s">
        <v>10164</v>
      </c>
      <c r="W770" s="36" t="s">
        <v>10241</v>
      </c>
      <c r="X770" s="12" t="str">
        <f>IF(OR(C770="櫃間牧場",C770="特捜フジ"),"hit",IF(OR(C770="土井牧場",C770="土井ムギムギ牧場",C770="むぎむぎ",C770="むぎ"),"doi",IF(OR(C770="阪神",C770="タイガースファーム"),"han",IF(OR(C770="健康牧場",C770="ＯＫ牧場"),"oke",VLOOKUP(C770,[1]Owner!$A:$B,2,FALSE)))))</f>
        <v>tkh</v>
      </c>
    </row>
    <row r="771" spans="1:24" ht="11.15" customHeight="1" x14ac:dyDescent="0.65">
      <c r="A771" s="19" t="str">
        <f t="shared" si="67"/>
        <v>0708土井02</v>
      </c>
      <c r="B771" s="10" t="s">
        <v>2844</v>
      </c>
      <c r="C771" s="20" t="s">
        <v>1601</v>
      </c>
      <c r="D771" s="11">
        <v>2</v>
      </c>
      <c r="E771" s="20" t="s">
        <v>2953</v>
      </c>
      <c r="F771" s="10" t="s">
        <v>2279</v>
      </c>
      <c r="G771" s="10" t="s">
        <v>520</v>
      </c>
      <c r="H771" s="20" t="s">
        <v>1128</v>
      </c>
      <c r="I771" s="20" t="s">
        <v>2857</v>
      </c>
      <c r="J771" s="20" t="s">
        <v>2954</v>
      </c>
      <c r="K771" s="20" t="s">
        <v>2955</v>
      </c>
      <c r="L771" s="20" t="s">
        <v>2956</v>
      </c>
      <c r="M771" s="21">
        <v>0</v>
      </c>
      <c r="N771" s="22">
        <v>12</v>
      </c>
      <c r="O771" s="23">
        <v>1</v>
      </c>
      <c r="P771" s="24">
        <v>1620</v>
      </c>
      <c r="Q771" s="25">
        <f>IF(M771="","",IF(M771&lt;=0,P771/10,P771/M771))</f>
        <v>162</v>
      </c>
      <c r="R771" s="12">
        <v>0</v>
      </c>
      <c r="S771" s="12">
        <v>0</v>
      </c>
      <c r="U771" s="18" t="str">
        <f t="shared" si="68"/>
        <v>一勝</v>
      </c>
      <c r="X771" s="12" t="str">
        <f>IF(OR(C771="櫃間牧場",C771="特捜フジ"),"hit",IF(OR(C771="土井牧場",C771="土井ムギムギ牧場",C771="むぎむぎ",C771="むぎ"),"doi",IF(OR(C771="阪神",C771="タイガースファーム"),"han",IF(OR(C771="健康牧場",C771="ＯＫ牧場"),"oke",VLOOKUP(C771,[1]Owner!$A:$B,2,FALSE)))))</f>
        <v>doi</v>
      </c>
    </row>
    <row r="772" spans="1:24" ht="11.15" customHeight="1" x14ac:dyDescent="0.65">
      <c r="A772" s="19" t="str">
        <f t="shared" si="67"/>
        <v>2122ＯＫ02</v>
      </c>
      <c r="B772" s="10" t="s">
        <v>8826</v>
      </c>
      <c r="C772" s="20" t="s">
        <v>8308</v>
      </c>
      <c r="D772" s="11">
        <v>2</v>
      </c>
      <c r="E772" s="20" t="s">
        <v>8696</v>
      </c>
      <c r="F772" s="10" t="s">
        <v>29</v>
      </c>
      <c r="G772" s="10" t="s">
        <v>4408</v>
      </c>
      <c r="H772" s="20" t="s">
        <v>8835</v>
      </c>
      <c r="I772" s="20" t="s">
        <v>5235</v>
      </c>
      <c r="J772" s="20" t="s">
        <v>5763</v>
      </c>
      <c r="K772" s="20" t="s">
        <v>2378</v>
      </c>
      <c r="L772" s="20" t="s">
        <v>1913</v>
      </c>
      <c r="M772" s="32">
        <v>9</v>
      </c>
      <c r="N772" s="22">
        <v>8</v>
      </c>
      <c r="O772" s="23">
        <v>1</v>
      </c>
      <c r="P772" s="24">
        <v>1617</v>
      </c>
      <c r="Q772" s="25">
        <v>7.7367521367521377</v>
      </c>
      <c r="U772" s="18" t="str">
        <f t="shared" si="68"/>
        <v>一勝</v>
      </c>
      <c r="V772" s="12" t="s">
        <v>8952</v>
      </c>
      <c r="W772" s="12" t="s">
        <v>9063</v>
      </c>
      <c r="X772" s="12" t="str">
        <f>IF(OR(C772="櫃間牧場",C772="特捜フジ"),"hit",IF(OR(C772="土井牧場",C772="土井ムギムギ牧場",C772="むぎむぎ",C772="むぎ"),"doi",IF(OR(C772="阪神",C772="タイガースファーム"),"han",IF(OR(C772="健康牧場",C772="ＯＫ牧場"),"oke",VLOOKUP(C772,[1]Owner!$A:$B,2,FALSE)))))</f>
        <v>oke</v>
      </c>
    </row>
    <row r="773" spans="1:24" ht="11.15" customHeight="1" x14ac:dyDescent="0.65">
      <c r="A773" s="19" t="str">
        <f t="shared" si="67"/>
        <v>1314福石06</v>
      </c>
      <c r="B773" s="10" t="s">
        <v>5133</v>
      </c>
      <c r="C773" s="20" t="s">
        <v>4884</v>
      </c>
      <c r="D773" s="11">
        <v>6</v>
      </c>
      <c r="E773" s="20" t="s">
        <v>4898</v>
      </c>
      <c r="F773" s="10" t="s">
        <v>4766</v>
      </c>
      <c r="G773" s="10" t="s">
        <v>4774</v>
      </c>
      <c r="H773" s="20" t="s">
        <v>4834</v>
      </c>
      <c r="I773" s="20" t="s">
        <v>2231</v>
      </c>
      <c r="J773" s="20" t="s">
        <v>4700</v>
      </c>
      <c r="K773" s="20" t="s">
        <v>4861</v>
      </c>
      <c r="L773" s="20" t="s">
        <v>1913</v>
      </c>
      <c r="M773" s="21">
        <v>90</v>
      </c>
      <c r="N773" s="22">
        <v>2</v>
      </c>
      <c r="O773" s="23">
        <v>2</v>
      </c>
      <c r="P773" s="24">
        <v>1615.7</v>
      </c>
      <c r="Q773" s="25">
        <f>IF(M773="","",IF(M773&lt;=0,P773/10,P773/M773))</f>
        <v>17.952222222222222</v>
      </c>
      <c r="R773" s="12">
        <v>0</v>
      </c>
      <c r="S773" s="12">
        <v>0</v>
      </c>
      <c r="U773" s="18" t="str">
        <f t="shared" si="68"/>
        <v>二勝</v>
      </c>
      <c r="X773" s="12" t="str">
        <f>IF(OR(C773="櫃間牧場",C773="特捜フジ"),"hit",IF(OR(C773="土井牧場",C773="土井ムギムギ牧場",C773="むぎむぎ",C773="むぎ"),"doi",IF(OR(C773="阪神",C773="タイガースファーム"),"han",IF(OR(C773="健康牧場",C773="ＯＫ牧場"),"oke",VLOOKUP(C773,[1]Owner!$A:$B,2,FALSE)))))</f>
        <v>fuk</v>
      </c>
    </row>
    <row r="774" spans="1:24" ht="11.15" customHeight="1" x14ac:dyDescent="0.65">
      <c r="A774" s="19" t="str">
        <f t="shared" si="67"/>
        <v>1718村山02</v>
      </c>
      <c r="B774" s="10" t="s">
        <v>6476</v>
      </c>
      <c r="C774" s="20" t="s">
        <v>4372</v>
      </c>
      <c r="D774" s="11">
        <v>2</v>
      </c>
      <c r="E774" s="20" t="s">
        <v>6539</v>
      </c>
      <c r="F774" s="10" t="s">
        <v>5142</v>
      </c>
      <c r="G774" s="10" t="s">
        <v>5295</v>
      </c>
      <c r="H774" s="20" t="s">
        <v>6642</v>
      </c>
      <c r="I774" s="20" t="s">
        <v>2231</v>
      </c>
      <c r="J774" s="20" t="s">
        <v>2100</v>
      </c>
      <c r="K774" s="20" t="s">
        <v>5450</v>
      </c>
      <c r="L774" s="20" t="s">
        <v>1913</v>
      </c>
      <c r="M774" s="21">
        <v>130</v>
      </c>
      <c r="N774" s="22">
        <v>3</v>
      </c>
      <c r="O774" s="23">
        <v>2</v>
      </c>
      <c r="P774" s="24">
        <v>1610</v>
      </c>
      <c r="Q774" s="25">
        <f>IF(M774="","",IF(M774&lt;=0,P774/10,P774/M774))</f>
        <v>12.384615384615385</v>
      </c>
      <c r="R774" s="12">
        <v>0</v>
      </c>
      <c r="S774" s="12">
        <v>0</v>
      </c>
      <c r="U774" s="18" t="str">
        <f t="shared" si="68"/>
        <v>二勝</v>
      </c>
      <c r="V774" s="12" t="s">
        <v>6969</v>
      </c>
      <c r="W774" s="12" t="s">
        <v>6827</v>
      </c>
      <c r="X774" s="12" t="str">
        <f>IF(OR(C774="櫃間牧場",C774="特捜フジ"),"hit",IF(OR(C774="土井牧場",C774="土井ムギムギ牧場",C774="むぎむぎ",C774="むぎ"),"doi",IF(OR(C774="阪神",C774="タイガースファーム"),"han",IF(OR(C774="健康牧場",C774="ＯＫ牧場"),"oke",VLOOKUP(C774,[1]Owner!$A:$B,2,FALSE)))))</f>
        <v>mur</v>
      </c>
    </row>
    <row r="775" spans="1:24" ht="11.15" customHeight="1" x14ac:dyDescent="0.65">
      <c r="A775" s="19" t="str">
        <f t="shared" si="67"/>
        <v>0203心平06</v>
      </c>
      <c r="B775" s="10" t="s">
        <v>1480</v>
      </c>
      <c r="C775" s="20" t="s">
        <v>186</v>
      </c>
      <c r="D775" s="31">
        <v>6</v>
      </c>
      <c r="E775" s="20" t="s">
        <v>1569</v>
      </c>
      <c r="F775" s="10" t="s">
        <v>14</v>
      </c>
      <c r="G775" s="10" t="s">
        <v>15</v>
      </c>
      <c r="H775" s="20" t="s">
        <v>169</v>
      </c>
      <c r="I775" s="20" t="s">
        <v>1570</v>
      </c>
      <c r="J775" s="20" t="s">
        <v>1571</v>
      </c>
      <c r="N775" s="22">
        <v>5</v>
      </c>
      <c r="O775" s="23">
        <v>1</v>
      </c>
      <c r="P775" s="24">
        <v>1610</v>
      </c>
      <c r="Q775" s="25" t="str">
        <f>IF(M775="","",IF(M775&lt;=0,P775/10,P775/M775))</f>
        <v/>
      </c>
      <c r="R775" s="12">
        <v>0</v>
      </c>
      <c r="S775" s="12">
        <v>0</v>
      </c>
      <c r="U775" s="18" t="str">
        <f t="shared" si="68"/>
        <v>一勝</v>
      </c>
      <c r="X775" s="12" t="str">
        <f>IF(OR(C775="櫃間牧場",C775="特捜フジ"),"hit",IF(OR(C775="土井牧場",C775="土井ムギムギ牧場",C775="むぎむぎ",C775="むぎ"),"doi",IF(OR(C775="阪神",C775="タイガースファーム"),"han",IF(OR(C775="健康牧場",C775="ＯＫ牧場"),"oke",VLOOKUP(C775,[1]Owner!$A:$B,2,FALSE)))))</f>
        <v>hsi</v>
      </c>
    </row>
    <row r="776" spans="1:24" ht="11.15" customHeight="1" x14ac:dyDescent="0.65">
      <c r="A776" s="19" t="str">
        <f t="shared" si="67"/>
        <v>0405戸田03</v>
      </c>
      <c r="B776" s="10" t="s">
        <v>1951</v>
      </c>
      <c r="C776" s="20" t="s">
        <v>320</v>
      </c>
      <c r="D776" s="31">
        <v>3</v>
      </c>
      <c r="E776" s="20" t="s">
        <v>2154</v>
      </c>
      <c r="F776" s="10" t="s">
        <v>14</v>
      </c>
      <c r="G776" s="10" t="s">
        <v>510</v>
      </c>
      <c r="H776" s="20" t="s">
        <v>596</v>
      </c>
      <c r="I776" s="20" t="s">
        <v>38</v>
      </c>
      <c r="J776" s="20" t="s">
        <v>1938</v>
      </c>
      <c r="K776" s="20" t="s">
        <v>2058</v>
      </c>
      <c r="L776" s="20" t="s">
        <v>515</v>
      </c>
      <c r="M776" s="21">
        <v>100</v>
      </c>
      <c r="N776" s="22">
        <v>6</v>
      </c>
      <c r="O776" s="23">
        <v>2</v>
      </c>
      <c r="P776" s="24">
        <v>1610</v>
      </c>
      <c r="Q776" s="25">
        <f>IF(M776="","",IF(M776&lt;=0,P776/10,P776/M776))</f>
        <v>16.100000000000001</v>
      </c>
      <c r="R776" s="12">
        <v>0</v>
      </c>
      <c r="S776" s="12">
        <v>0</v>
      </c>
      <c r="U776" s="18" t="str">
        <f t="shared" si="68"/>
        <v>二勝</v>
      </c>
      <c r="X776" s="12" t="str">
        <f>IF(OR(C776="櫃間牧場",C776="特捜フジ"),"hit",IF(OR(C776="土井牧場",C776="土井ムギムギ牧場",C776="むぎむぎ",C776="むぎ"),"doi",IF(OR(C776="阪神",C776="タイガースファーム"),"han",IF(OR(C776="健康牧場",C776="ＯＫ牧場"),"oke",VLOOKUP(C776,[1]Owner!$A:$B,2,FALSE)))))</f>
        <v>tod</v>
      </c>
    </row>
    <row r="777" spans="1:24" ht="11.15" customHeight="1" x14ac:dyDescent="0.65">
      <c r="A777" s="19" t="str">
        <f t="shared" si="67"/>
        <v>2021福石09</v>
      </c>
      <c r="B777" s="10" t="s">
        <v>8314</v>
      </c>
      <c r="C777" s="20" t="s">
        <v>8313</v>
      </c>
      <c r="D777" s="11">
        <v>9</v>
      </c>
      <c r="E777" s="20" t="s">
        <v>8286</v>
      </c>
      <c r="F777" s="10" t="s">
        <v>29</v>
      </c>
      <c r="G777" s="10" t="s">
        <v>33</v>
      </c>
      <c r="H777" s="20" t="s">
        <v>8443</v>
      </c>
      <c r="I777" s="20" t="s">
        <v>5128</v>
      </c>
      <c r="J777" s="20" t="s">
        <v>7910</v>
      </c>
      <c r="K777" s="20" t="s">
        <v>8444</v>
      </c>
      <c r="L777" s="20" t="s">
        <v>1913</v>
      </c>
      <c r="M777" s="32">
        <v>6</v>
      </c>
      <c r="N777" s="22">
        <v>9</v>
      </c>
      <c r="O777" s="23">
        <v>1</v>
      </c>
      <c r="P777" s="24">
        <v>1608</v>
      </c>
      <c r="Q777" s="25">
        <v>14.86923076923077</v>
      </c>
      <c r="R777" s="12">
        <v>0</v>
      </c>
      <c r="S777" s="12">
        <v>0</v>
      </c>
      <c r="T777" s="12">
        <v>0</v>
      </c>
      <c r="U777" s="18" t="str">
        <f t="shared" si="68"/>
        <v>一勝</v>
      </c>
      <c r="V777" s="12" t="s">
        <v>8673</v>
      </c>
      <c r="W777" s="12" t="s">
        <v>8571</v>
      </c>
      <c r="X777" s="12" t="str">
        <f>IF(OR(C777="櫃間牧場",C777="特捜フジ"),"hit",IF(OR(C777="土井牧場",C777="土井ムギムギ牧場",C777="むぎむぎ",C777="むぎ"),"doi",IF(OR(C777="阪神",C777="タイガースファーム"),"han",IF(OR(C777="健康牧場",C777="ＯＫ牧場"),"oke",VLOOKUP(C777,[1]Owner!$A:$B,2,FALSE)))))</f>
        <v>fuk</v>
      </c>
    </row>
    <row r="778" spans="1:24" ht="11.15" customHeight="1" x14ac:dyDescent="0.65">
      <c r="A778" s="19" t="str">
        <f t="shared" si="67"/>
        <v>1819成田06</v>
      </c>
      <c r="B778" s="10" t="s">
        <v>7067</v>
      </c>
      <c r="C778" s="20" t="s">
        <v>5842</v>
      </c>
      <c r="D778" s="11">
        <v>6</v>
      </c>
      <c r="E778" s="20" t="s">
        <v>7214</v>
      </c>
      <c r="F778" s="10" t="s">
        <v>4407</v>
      </c>
      <c r="G778" s="10" t="s">
        <v>5335</v>
      </c>
      <c r="H778" s="20" t="s">
        <v>7253</v>
      </c>
      <c r="I778" s="20" t="s">
        <v>6718</v>
      </c>
      <c r="J778" s="20" t="s">
        <v>7370</v>
      </c>
      <c r="K778" s="20" t="s">
        <v>7281</v>
      </c>
      <c r="L778" s="20" t="s">
        <v>7282</v>
      </c>
      <c r="M778" s="21">
        <v>90</v>
      </c>
      <c r="N778" s="22">
        <v>4</v>
      </c>
      <c r="O778" s="23">
        <v>1</v>
      </c>
      <c r="P778" s="24">
        <v>1605</v>
      </c>
      <c r="Q778" s="25">
        <f>IF(M778="","",IF(M778&lt;=0,P778/10,P778/M778))</f>
        <v>17.833333333333332</v>
      </c>
      <c r="R778" s="12">
        <v>0</v>
      </c>
      <c r="S778" s="12">
        <v>0</v>
      </c>
      <c r="T778" s="12">
        <v>0</v>
      </c>
      <c r="U778" s="18" t="str">
        <f t="shared" si="68"/>
        <v>一勝</v>
      </c>
      <c r="V778" s="12" t="s">
        <v>7418</v>
      </c>
      <c r="W778" s="12" t="s">
        <v>7540</v>
      </c>
      <c r="X778" s="12" t="str">
        <f>IF(OR(C778="櫃間牧場",C778="特捜フジ"),"hit",IF(OR(C778="土井牧場",C778="土井ムギムギ牧場",C778="むぎむぎ",C778="むぎ"),"doi",IF(OR(C778="阪神",C778="タイガースファーム"),"han",IF(OR(C778="健康牧場",C778="ＯＫ牧場"),"oke",VLOOKUP(C778,[1]Owner!$A:$B,2,FALSE)))))</f>
        <v>nar</v>
      </c>
    </row>
    <row r="779" spans="1:24" ht="11.15" customHeight="1" x14ac:dyDescent="0.65">
      <c r="A779" s="19" t="str">
        <f t="shared" si="67"/>
        <v>9900貴仁03</v>
      </c>
      <c r="B779" s="10" t="s">
        <v>683</v>
      </c>
      <c r="C779" s="20" t="s">
        <v>216</v>
      </c>
      <c r="D779" s="31">
        <v>3</v>
      </c>
      <c r="E779" s="20" t="s">
        <v>819</v>
      </c>
      <c r="F779" s="10" t="s">
        <v>29</v>
      </c>
      <c r="G779" s="10" t="s">
        <v>15</v>
      </c>
      <c r="H779" s="20" t="s">
        <v>730</v>
      </c>
      <c r="I779" s="20" t="s">
        <v>348</v>
      </c>
      <c r="J779" s="20" t="s">
        <v>820</v>
      </c>
      <c r="N779" s="22">
        <v>2</v>
      </c>
      <c r="O779" s="23">
        <v>2</v>
      </c>
      <c r="P779" s="24">
        <v>1600</v>
      </c>
      <c r="Q779" s="25" t="str">
        <f>IF(M779="","",IF(M779&lt;=0,P779/10,P779/M779))</f>
        <v/>
      </c>
      <c r="R779" s="12">
        <v>0</v>
      </c>
      <c r="S779" s="12">
        <v>0</v>
      </c>
      <c r="U779" s="18" t="str">
        <f t="shared" si="68"/>
        <v>二勝</v>
      </c>
      <c r="X779" s="12" t="str">
        <f>IF(OR(C779="櫃間牧場",C779="特捜フジ"),"hit",IF(OR(C779="土井牧場",C779="土井ムギムギ牧場",C779="むぎむぎ",C779="むぎ"),"doi",IF(OR(C779="阪神",C779="タイガースファーム"),"han",IF(OR(C779="健康牧場",C779="ＯＫ牧場"),"oke",VLOOKUP(C779,[1]Owner!$A:$B,2,FALSE)))))</f>
        <v>hta</v>
      </c>
    </row>
    <row r="780" spans="1:24" ht="11.15" customHeight="1" x14ac:dyDescent="0.65">
      <c r="A780" s="19" t="str">
        <f t="shared" si="67"/>
        <v>9899貴仁10</v>
      </c>
      <c r="B780" s="10" t="s">
        <v>377</v>
      </c>
      <c r="C780" s="20" t="s">
        <v>216</v>
      </c>
      <c r="D780" s="31">
        <v>10</v>
      </c>
      <c r="E780" s="20" t="s">
        <v>571</v>
      </c>
      <c r="F780" s="10" t="s">
        <v>14</v>
      </c>
      <c r="G780" s="10" t="s">
        <v>33</v>
      </c>
      <c r="H780" s="20" t="s">
        <v>61</v>
      </c>
      <c r="I780" s="20" t="s">
        <v>436</v>
      </c>
      <c r="J780" s="20" t="s">
        <v>572</v>
      </c>
      <c r="N780" s="22">
        <v>4</v>
      </c>
      <c r="O780" s="23">
        <v>2</v>
      </c>
      <c r="P780" s="24">
        <v>1600</v>
      </c>
      <c r="Q780" s="25" t="str">
        <f>IF(M780="","",IF(M780&lt;=0,P780/10,P780/M780))</f>
        <v/>
      </c>
      <c r="R780" s="12">
        <v>0</v>
      </c>
      <c r="S780" s="12">
        <v>0</v>
      </c>
      <c r="U780" s="18" t="str">
        <f t="shared" si="68"/>
        <v>二勝</v>
      </c>
      <c r="X780" s="12" t="str">
        <f>IF(OR(C780="櫃間牧場",C780="特捜フジ"),"hit",IF(OR(C780="土井牧場",C780="土井ムギムギ牧場",C780="むぎむぎ",C780="むぎ"),"doi",IF(OR(C780="阪神",C780="タイガースファーム"),"han",IF(OR(C780="健康牧場",C780="ＯＫ牧場"),"oke",VLOOKUP(C780,[1]Owner!$A:$B,2,FALSE)))))</f>
        <v>hta</v>
      </c>
    </row>
    <row r="781" spans="1:24" ht="11.15" customHeight="1" x14ac:dyDescent="0.65">
      <c r="A781" s="19" t="str">
        <f t="shared" si="67"/>
        <v>0102貴仁01</v>
      </c>
      <c r="B781" s="10" t="s">
        <v>1206</v>
      </c>
      <c r="C781" s="20" t="s">
        <v>216</v>
      </c>
      <c r="D781" s="31">
        <v>1</v>
      </c>
      <c r="E781" s="20" t="s">
        <v>1355</v>
      </c>
      <c r="F781" s="10" t="s">
        <v>29</v>
      </c>
      <c r="G781" s="10" t="s">
        <v>15</v>
      </c>
      <c r="H781" s="20" t="s">
        <v>1214</v>
      </c>
      <c r="I781" s="20" t="s">
        <v>38</v>
      </c>
      <c r="J781" s="20" t="s">
        <v>1356</v>
      </c>
      <c r="N781" s="22">
        <v>4</v>
      </c>
      <c r="O781" s="23">
        <v>1</v>
      </c>
      <c r="P781" s="24">
        <v>1600</v>
      </c>
      <c r="Q781" s="25" t="str">
        <f>IF(M781="","",IF(M781&lt;=0,P781/10,P781/M781))</f>
        <v/>
      </c>
      <c r="R781" s="12">
        <v>0</v>
      </c>
      <c r="S781" s="12">
        <v>0</v>
      </c>
      <c r="U781" s="18" t="str">
        <f t="shared" si="68"/>
        <v>一勝</v>
      </c>
      <c r="X781" s="12" t="str">
        <f>IF(OR(C781="櫃間牧場",C781="特捜フジ"),"hit",IF(OR(C781="土井牧場",C781="土井ムギムギ牧場",C781="むぎむぎ",C781="むぎ"),"doi",IF(OR(C781="阪神",C781="タイガースファーム"),"han",IF(OR(C781="健康牧場",C781="ＯＫ牧場"),"oke",VLOOKUP(C781,[1]Owner!$A:$B,2,FALSE)))))</f>
        <v>hta</v>
      </c>
    </row>
    <row r="782" spans="1:24" ht="11.15" customHeight="1" x14ac:dyDescent="0.65">
      <c r="A782" s="19" t="str">
        <f t="shared" si="67"/>
        <v>2122小金08</v>
      </c>
      <c r="B782" s="10" t="s">
        <v>8826</v>
      </c>
      <c r="C782" s="20" t="s">
        <v>8309</v>
      </c>
      <c r="D782" s="11">
        <v>8</v>
      </c>
      <c r="E782" s="20" t="s">
        <v>8732</v>
      </c>
      <c r="F782" s="10" t="s">
        <v>4478</v>
      </c>
      <c r="G782" s="10" t="s">
        <v>4408</v>
      </c>
      <c r="H782" s="20" t="s">
        <v>8886</v>
      </c>
      <c r="I782" s="20" t="s">
        <v>3165</v>
      </c>
      <c r="J782" s="20" t="s">
        <v>8887</v>
      </c>
      <c r="K782" s="20" t="s">
        <v>4510</v>
      </c>
      <c r="L782" s="20" t="s">
        <v>4484</v>
      </c>
      <c r="M782" s="32">
        <v>3</v>
      </c>
      <c r="N782" s="22">
        <v>6</v>
      </c>
      <c r="O782" s="23">
        <v>1</v>
      </c>
      <c r="P782" s="24">
        <v>1600</v>
      </c>
      <c r="Q782" s="25">
        <v>27.948717948717949</v>
      </c>
      <c r="U782" s="18" t="str">
        <f t="shared" si="68"/>
        <v>一勝</v>
      </c>
      <c r="V782" s="12" t="s">
        <v>8981</v>
      </c>
      <c r="W782" s="12" t="s">
        <v>9098</v>
      </c>
      <c r="X782" s="12" t="str">
        <f>IF(OR(C782="櫃間牧場",C782="特捜フジ"),"hit",IF(OR(C782="土井牧場",C782="土井ムギムギ牧場",C782="むぎむぎ",C782="むぎ"),"doi",IF(OR(C782="阪神",C782="タイガースファーム"),"han",IF(OR(C782="健康牧場",C782="ＯＫ牧場"),"oke",VLOOKUP(C782,[1]Owner!$A:$B,2,FALSE)))))</f>
        <v>kog</v>
      </c>
    </row>
    <row r="783" spans="1:24" ht="11.15" customHeight="1" x14ac:dyDescent="0.65">
      <c r="A783" s="19" t="str">
        <f t="shared" si="67"/>
        <v>2122阪神08</v>
      </c>
      <c r="B783" s="10" t="s">
        <v>8826</v>
      </c>
      <c r="C783" s="20" t="s">
        <v>4398</v>
      </c>
      <c r="D783" s="11">
        <v>8</v>
      </c>
      <c r="E783" s="20" t="s">
        <v>8783</v>
      </c>
      <c r="F783" s="10" t="s">
        <v>4478</v>
      </c>
      <c r="G783" s="10" t="s">
        <v>4408</v>
      </c>
      <c r="H783" s="20" t="s">
        <v>4524</v>
      </c>
      <c r="I783" s="20" t="s">
        <v>4547</v>
      </c>
      <c r="J783" s="20" t="s">
        <v>8455</v>
      </c>
      <c r="K783" s="20" t="s">
        <v>8411</v>
      </c>
      <c r="L783" s="20" t="s">
        <v>8456</v>
      </c>
      <c r="M783" s="32">
        <v>3</v>
      </c>
      <c r="N783" s="22">
        <v>7</v>
      </c>
      <c r="O783" s="23">
        <v>1</v>
      </c>
      <c r="P783" s="24">
        <v>1600</v>
      </c>
      <c r="Q783" s="25">
        <v>72.282051282051285</v>
      </c>
      <c r="U783" s="18" t="str">
        <f t="shared" si="68"/>
        <v>一勝</v>
      </c>
      <c r="V783" s="12" t="s">
        <v>9029</v>
      </c>
      <c r="W783" s="12" t="s">
        <v>9144</v>
      </c>
      <c r="X783" s="12" t="str">
        <f>IF(OR(C783="櫃間牧場",C783="特捜フジ"),"hit",IF(OR(C783="土井牧場",C783="土井ムギムギ牧場",C783="むぎむぎ",C783="むぎ"),"doi",IF(OR(C783="阪神",C783="タイガースファーム"),"han",IF(OR(C783="健康牧場",C783="ＯＫ牧場"),"oke",VLOOKUP(C783,[1]Owner!$A:$B,2,FALSE)))))</f>
        <v>han</v>
      </c>
    </row>
    <row r="784" spans="1:24" ht="11.15" customHeight="1" x14ac:dyDescent="0.65">
      <c r="A784" s="19" t="str">
        <f t="shared" si="67"/>
        <v>2021阪神08</v>
      </c>
      <c r="B784" s="10" t="s">
        <v>8314</v>
      </c>
      <c r="C784" s="20" t="s">
        <v>4398</v>
      </c>
      <c r="D784" s="11">
        <v>8</v>
      </c>
      <c r="E784" s="20" t="s">
        <v>8265</v>
      </c>
      <c r="F784" s="10" t="s">
        <v>4478</v>
      </c>
      <c r="G784" s="10" t="s">
        <v>33</v>
      </c>
      <c r="H784" s="20" t="s">
        <v>8334</v>
      </c>
      <c r="I784" s="20" t="s">
        <v>5607</v>
      </c>
      <c r="J784" s="20" t="s">
        <v>8415</v>
      </c>
      <c r="K784" s="20" t="s">
        <v>5446</v>
      </c>
      <c r="L784" s="20" t="s">
        <v>1913</v>
      </c>
      <c r="M784" s="32">
        <v>5</v>
      </c>
      <c r="N784" s="22">
        <v>5</v>
      </c>
      <c r="O784" s="23">
        <v>2</v>
      </c>
      <c r="P784" s="24">
        <v>1597</v>
      </c>
      <c r="Q784" s="25">
        <v>8.3415384615384625</v>
      </c>
      <c r="R784" s="12">
        <v>0</v>
      </c>
      <c r="S784" s="12">
        <v>0</v>
      </c>
      <c r="T784" s="12">
        <v>0</v>
      </c>
      <c r="U784" s="18" t="str">
        <f t="shared" si="68"/>
        <v>二勝</v>
      </c>
      <c r="V784" s="12" t="s">
        <v>8661</v>
      </c>
      <c r="W784" s="12" t="s">
        <v>8550</v>
      </c>
      <c r="X784" s="12" t="str">
        <f>IF(OR(C784="櫃間牧場",C784="特捜フジ"),"hit",IF(OR(C784="土井牧場",C784="土井ムギムギ牧場",C784="むぎむぎ",C784="むぎ"),"doi",IF(OR(C784="阪神",C784="タイガースファーム"),"han",IF(OR(C784="健康牧場",C784="ＯＫ牧場"),"oke",VLOOKUP(C784,[1]Owner!$A:$B,2,FALSE)))))</f>
        <v>han</v>
      </c>
    </row>
    <row r="785" spans="1:24" ht="11.15" customHeight="1" x14ac:dyDescent="0.65">
      <c r="A785" s="19" t="str">
        <f t="shared" si="67"/>
        <v>1819小金09</v>
      </c>
      <c r="B785" s="10" t="s">
        <v>7067</v>
      </c>
      <c r="C785" s="20" t="s">
        <v>7149</v>
      </c>
      <c r="D785" s="11">
        <v>9</v>
      </c>
      <c r="E785" s="20" t="s">
        <v>7158</v>
      </c>
      <c r="F785" s="10" t="s">
        <v>4407</v>
      </c>
      <c r="G785" s="10" t="s">
        <v>4408</v>
      </c>
      <c r="H785" s="20" t="s">
        <v>4409</v>
      </c>
      <c r="I785" s="20" t="s">
        <v>5369</v>
      </c>
      <c r="J785" s="20" t="s">
        <v>4321</v>
      </c>
      <c r="K785" s="20" t="s">
        <v>4411</v>
      </c>
      <c r="L785" s="20" t="s">
        <v>1913</v>
      </c>
      <c r="M785" s="21">
        <v>90</v>
      </c>
      <c r="N785" s="22">
        <v>6</v>
      </c>
      <c r="O785" s="23">
        <v>1</v>
      </c>
      <c r="P785" s="24">
        <v>1591.1</v>
      </c>
      <c r="Q785" s="25">
        <f t="shared" ref="Q785:Q793" si="69">IF(M785="","",IF(M785&lt;=0,P785/10,P785/M785))</f>
        <v>17.678888888888888</v>
      </c>
      <c r="R785" s="12">
        <v>0</v>
      </c>
      <c r="S785" s="12">
        <v>0</v>
      </c>
      <c r="T785" s="12">
        <v>0</v>
      </c>
      <c r="U785" s="18" t="str">
        <f t="shared" si="68"/>
        <v>一勝</v>
      </c>
      <c r="V785" s="12" t="s">
        <v>7419</v>
      </c>
      <c r="W785" s="12" t="s">
        <v>7541</v>
      </c>
      <c r="X785" s="12" t="str">
        <f>IF(OR(C785="櫃間牧場",C785="特捜フジ"),"hit",IF(OR(C785="土井牧場",C785="土井ムギムギ牧場",C785="むぎむぎ",C785="むぎ"),"doi",IF(OR(C785="阪神",C785="タイガースファーム"),"han",IF(OR(C785="健康牧場",C785="ＯＫ牧場"),"oke",VLOOKUP(C785,[1]Owner!$A:$B,2,FALSE)))))</f>
        <v>kog</v>
      </c>
    </row>
    <row r="786" spans="1:24" ht="11.15" customHeight="1" x14ac:dyDescent="0.65">
      <c r="A786" s="19" t="str">
        <f t="shared" si="67"/>
        <v>9899戸田08</v>
      </c>
      <c r="B786" s="10" t="s">
        <v>377</v>
      </c>
      <c r="C786" s="20" t="s">
        <v>320</v>
      </c>
      <c r="D786" s="31">
        <v>8</v>
      </c>
      <c r="E786" s="20" t="s">
        <v>618</v>
      </c>
      <c r="F786" s="10" t="s">
        <v>14</v>
      </c>
      <c r="G786" s="10" t="s">
        <v>510</v>
      </c>
      <c r="H786" s="20" t="s">
        <v>613</v>
      </c>
      <c r="I786" s="20" t="s">
        <v>17</v>
      </c>
      <c r="J786" s="20" t="s">
        <v>619</v>
      </c>
      <c r="N786" s="22">
        <v>7</v>
      </c>
      <c r="O786" s="23">
        <v>1</v>
      </c>
      <c r="P786" s="24">
        <v>1590</v>
      </c>
      <c r="Q786" s="25" t="str">
        <f t="shared" si="69"/>
        <v/>
      </c>
      <c r="R786" s="12">
        <v>0</v>
      </c>
      <c r="S786" s="12">
        <v>0</v>
      </c>
      <c r="U786" s="18" t="str">
        <f t="shared" si="68"/>
        <v>一勝</v>
      </c>
      <c r="X786" s="12" t="str">
        <f>IF(OR(C786="櫃間牧場",C786="特捜フジ"),"hit",IF(OR(C786="土井牧場",C786="土井ムギムギ牧場",C786="むぎむぎ",C786="むぎ"),"doi",IF(OR(C786="阪神",C786="タイガースファーム"),"han",IF(OR(C786="健康牧場",C786="ＯＫ牧場"),"oke",VLOOKUP(C786,[1]Owner!$A:$B,2,FALSE)))))</f>
        <v>tod</v>
      </c>
    </row>
    <row r="787" spans="1:24" ht="11.15" customHeight="1" x14ac:dyDescent="0.65">
      <c r="A787" s="19" t="str">
        <f t="shared" si="67"/>
        <v>1819むぎ10</v>
      </c>
      <c r="B787" s="10" t="s">
        <v>7067</v>
      </c>
      <c r="C787" s="20" t="s">
        <v>4396</v>
      </c>
      <c r="D787" s="11">
        <v>10</v>
      </c>
      <c r="E787" s="20" t="s">
        <v>7179</v>
      </c>
      <c r="F787" s="10" t="s">
        <v>4407</v>
      </c>
      <c r="G787" s="10" t="s">
        <v>4421</v>
      </c>
      <c r="H787" s="20" t="s">
        <v>7246</v>
      </c>
      <c r="I787" s="20" t="s">
        <v>2231</v>
      </c>
      <c r="J787" s="20" t="s">
        <v>1610</v>
      </c>
      <c r="K787" s="20" t="s">
        <v>7345</v>
      </c>
      <c r="L787" s="20" t="s">
        <v>2439</v>
      </c>
      <c r="M787" s="21">
        <v>70</v>
      </c>
      <c r="N787" s="22">
        <v>8</v>
      </c>
      <c r="O787" s="23">
        <v>1</v>
      </c>
      <c r="P787" s="24">
        <v>1586</v>
      </c>
      <c r="Q787" s="25">
        <f t="shared" si="69"/>
        <v>22.657142857142858</v>
      </c>
      <c r="R787" s="12">
        <v>0</v>
      </c>
      <c r="S787" s="12">
        <v>0</v>
      </c>
      <c r="T787" s="12">
        <v>0</v>
      </c>
      <c r="U787" s="18" t="str">
        <f t="shared" si="68"/>
        <v>一勝</v>
      </c>
      <c r="V787" s="12" t="s">
        <v>7419</v>
      </c>
      <c r="W787" s="12" t="s">
        <v>7542</v>
      </c>
      <c r="X787" s="12" t="str">
        <f>IF(OR(C787="櫃間牧場",C787="特捜フジ"),"hit",IF(OR(C787="土井牧場",C787="土井ムギムギ牧場",C787="むぎむぎ",C787="むぎ"),"doi",IF(OR(C787="阪神",C787="タイガースファーム"),"han",IF(OR(C787="健康牧場",C787="ＯＫ牧場"),"oke",VLOOKUP(C787,[1]Owner!$A:$B,2,FALSE)))))</f>
        <v>doi</v>
      </c>
    </row>
    <row r="788" spans="1:24" ht="11.15" customHeight="1" x14ac:dyDescent="0.65">
      <c r="A788" s="19" t="str">
        <f t="shared" si="67"/>
        <v>1819西原02</v>
      </c>
      <c r="B788" s="10" t="s">
        <v>7067</v>
      </c>
      <c r="C788" s="20" t="s">
        <v>4759</v>
      </c>
      <c r="D788" s="11">
        <v>2</v>
      </c>
      <c r="E788" s="20" t="s">
        <v>7079</v>
      </c>
      <c r="F788" s="10" t="s">
        <v>4407</v>
      </c>
      <c r="G788" s="10" t="s">
        <v>4421</v>
      </c>
      <c r="H788" s="20" t="s">
        <v>7228</v>
      </c>
      <c r="I788" s="20" t="s">
        <v>3881</v>
      </c>
      <c r="J788" s="20" t="s">
        <v>7267</v>
      </c>
      <c r="K788" s="20" t="s">
        <v>7268</v>
      </c>
      <c r="L788" s="20" t="s">
        <v>4644</v>
      </c>
      <c r="M788" s="21">
        <v>90</v>
      </c>
      <c r="N788" s="22">
        <v>9</v>
      </c>
      <c r="O788" s="23">
        <v>1</v>
      </c>
      <c r="P788" s="24">
        <v>1585</v>
      </c>
      <c r="Q788" s="25">
        <f t="shared" si="69"/>
        <v>17.611111111111111</v>
      </c>
      <c r="R788" s="12">
        <v>0</v>
      </c>
      <c r="S788" s="12">
        <v>0</v>
      </c>
      <c r="T788" s="12">
        <v>0</v>
      </c>
      <c r="U788" s="18" t="str">
        <f t="shared" si="68"/>
        <v>一勝</v>
      </c>
      <c r="V788" s="12" t="s">
        <v>7419</v>
      </c>
      <c r="W788" s="12" t="s">
        <v>7543</v>
      </c>
      <c r="X788" s="12" t="str">
        <f>IF(OR(C788="櫃間牧場",C788="特捜フジ"),"hit",IF(OR(C788="土井牧場",C788="土井ムギムギ牧場",C788="むぎむぎ",C788="むぎ"),"doi",IF(OR(C788="阪神",C788="タイガースファーム"),"han",IF(OR(C788="健康牧場",C788="ＯＫ牧場"),"oke",VLOOKUP(C788,[1]Owner!$A:$B,2,FALSE)))))</f>
        <v>nis</v>
      </c>
    </row>
    <row r="789" spans="1:24" ht="11.15" customHeight="1" x14ac:dyDescent="0.65">
      <c r="A789" s="19" t="str">
        <f t="shared" si="67"/>
        <v>1314福石03</v>
      </c>
      <c r="B789" s="10" t="s">
        <v>5133</v>
      </c>
      <c r="C789" s="20" t="s">
        <v>4884</v>
      </c>
      <c r="D789" s="11">
        <v>3</v>
      </c>
      <c r="E789" s="20" t="s">
        <v>4889</v>
      </c>
      <c r="F789" s="10" t="s">
        <v>4766</v>
      </c>
      <c r="G789" s="10" t="s">
        <v>4767</v>
      </c>
      <c r="H789" s="20" t="s">
        <v>4840</v>
      </c>
      <c r="I789" s="20" t="s">
        <v>2231</v>
      </c>
      <c r="J789" s="20" t="s">
        <v>2237</v>
      </c>
      <c r="K789" s="20" t="s">
        <v>4880</v>
      </c>
      <c r="L789" s="20" t="s">
        <v>1913</v>
      </c>
      <c r="M789" s="21">
        <v>90</v>
      </c>
      <c r="N789" s="22">
        <v>5</v>
      </c>
      <c r="O789" s="23">
        <v>1</v>
      </c>
      <c r="P789" s="24">
        <v>1582.1</v>
      </c>
      <c r="Q789" s="25">
        <f t="shared" si="69"/>
        <v>17.578888888888887</v>
      </c>
      <c r="R789" s="12">
        <v>0</v>
      </c>
      <c r="S789" s="12">
        <v>0</v>
      </c>
      <c r="U789" s="18" t="str">
        <f t="shared" si="68"/>
        <v>一勝</v>
      </c>
      <c r="X789" s="12" t="str">
        <f>IF(OR(C789="櫃間牧場",C789="特捜フジ"),"hit",IF(OR(C789="土井牧場",C789="土井ムギムギ牧場",C789="むぎむぎ",C789="むぎ"),"doi",IF(OR(C789="阪神",C789="タイガースファーム"),"han",IF(OR(C789="健康牧場",C789="ＯＫ牧場"),"oke",VLOOKUP(C789,[1]Owner!$A:$B,2,FALSE)))))</f>
        <v>fuk</v>
      </c>
    </row>
    <row r="790" spans="1:24" ht="11.15" customHeight="1" x14ac:dyDescent="0.65">
      <c r="A790" s="19" t="str">
        <f t="shared" si="67"/>
        <v>0607務牧03</v>
      </c>
      <c r="B790" s="10" t="s">
        <v>2579</v>
      </c>
      <c r="C790" s="20" t="s">
        <v>2816</v>
      </c>
      <c r="D790" s="11">
        <v>3</v>
      </c>
      <c r="E790" s="20" t="s">
        <v>2821</v>
      </c>
      <c r="F790" s="10" t="s">
        <v>2818</v>
      </c>
      <c r="G790" s="10" t="s">
        <v>520</v>
      </c>
      <c r="H790" s="21" t="s">
        <v>2014</v>
      </c>
      <c r="I790" s="20" t="s">
        <v>2822</v>
      </c>
      <c r="J790" s="20" t="s">
        <v>1568</v>
      </c>
      <c r="K790" s="20" t="s">
        <v>1893</v>
      </c>
      <c r="L790" s="20" t="s">
        <v>1893</v>
      </c>
      <c r="M790" s="21">
        <v>20</v>
      </c>
      <c r="N790" s="22">
        <v>4</v>
      </c>
      <c r="O790" s="23">
        <v>2</v>
      </c>
      <c r="P790" s="24">
        <v>1580</v>
      </c>
      <c r="Q790" s="25">
        <f t="shared" si="69"/>
        <v>79</v>
      </c>
      <c r="R790" s="12">
        <v>0</v>
      </c>
      <c r="S790" s="12">
        <v>0</v>
      </c>
      <c r="U790" s="18" t="str">
        <f t="shared" si="68"/>
        <v>二勝</v>
      </c>
      <c r="X790" s="12" t="str">
        <f>IF(OR(C790="櫃間牧場",C790="特捜フジ"),"hit",IF(OR(C790="土井牧場",C790="土井ムギムギ牧場",C790="むぎむぎ",C790="むぎ"),"doi",IF(OR(C790="阪神",C790="タイガースファーム"),"han",IF(OR(C790="健康牧場",C790="ＯＫ牧場"),"oke",VLOOKUP(C790,[1]Owner!$A:$B,2,FALSE)))))</f>
        <v>ytu</v>
      </c>
    </row>
    <row r="791" spans="1:24" ht="11.15" customHeight="1" x14ac:dyDescent="0.65">
      <c r="A791" s="19" t="str">
        <f t="shared" si="67"/>
        <v>9899竹島07</v>
      </c>
      <c r="B791" s="10" t="s">
        <v>377</v>
      </c>
      <c r="C791" s="20" t="s">
        <v>251</v>
      </c>
      <c r="D791" s="31">
        <v>7</v>
      </c>
      <c r="E791" s="20" t="s">
        <v>587</v>
      </c>
      <c r="F791" s="10" t="s">
        <v>14</v>
      </c>
      <c r="G791" s="10" t="s">
        <v>15</v>
      </c>
      <c r="H791" s="20" t="s">
        <v>553</v>
      </c>
      <c r="I791" s="20" t="s">
        <v>26</v>
      </c>
      <c r="J791" s="20" t="s">
        <v>588</v>
      </c>
      <c r="N791" s="22">
        <v>5</v>
      </c>
      <c r="O791" s="23">
        <v>1</v>
      </c>
      <c r="P791" s="24">
        <v>1580</v>
      </c>
      <c r="Q791" s="25" t="str">
        <f t="shared" si="69"/>
        <v/>
      </c>
      <c r="R791" s="12">
        <v>0</v>
      </c>
      <c r="S791" s="12">
        <v>0</v>
      </c>
      <c r="U791" s="18" t="str">
        <f t="shared" si="68"/>
        <v>一勝</v>
      </c>
      <c r="X791" s="12" t="str">
        <f>IF(OR(C791="櫃間牧場",C791="特捜フジ"),"hit",IF(OR(C791="土井牧場",C791="土井ムギムギ牧場",C791="むぎむぎ",C791="むぎ"),"doi",IF(OR(C791="阪神",C791="タイガースファーム"),"han",IF(OR(C791="健康牧場",C791="ＯＫ牧場"),"oke",VLOOKUP(C791,[1]Owner!$A:$B,2,FALSE)))))</f>
        <v>tak</v>
      </c>
    </row>
    <row r="792" spans="1:24" ht="11.15" customHeight="1" x14ac:dyDescent="0.65">
      <c r="A792" s="19" t="str">
        <f t="shared" si="67"/>
        <v>0102大類06</v>
      </c>
      <c r="B792" s="10" t="s">
        <v>1206</v>
      </c>
      <c r="C792" s="20" t="s">
        <v>91</v>
      </c>
      <c r="D792" s="31">
        <v>6</v>
      </c>
      <c r="E792" s="20" t="s">
        <v>1264</v>
      </c>
      <c r="F792" s="10" t="s">
        <v>14</v>
      </c>
      <c r="G792" s="10" t="s">
        <v>33</v>
      </c>
      <c r="H792" s="20" t="s">
        <v>1116</v>
      </c>
      <c r="I792" s="20" t="s">
        <v>38</v>
      </c>
      <c r="J792" s="20" t="s">
        <v>1265</v>
      </c>
      <c r="N792" s="22">
        <v>8</v>
      </c>
      <c r="O792" s="23">
        <v>1</v>
      </c>
      <c r="P792" s="24">
        <v>1580</v>
      </c>
      <c r="Q792" s="25" t="str">
        <f t="shared" si="69"/>
        <v/>
      </c>
      <c r="R792" s="12">
        <v>0</v>
      </c>
      <c r="S792" s="12">
        <v>0</v>
      </c>
      <c r="U792" s="18" t="str">
        <f t="shared" si="68"/>
        <v>一勝</v>
      </c>
      <c r="X792" s="12" t="str">
        <f>IF(OR(C792="櫃間牧場",C792="特捜フジ"),"hit",IF(OR(C792="土井牧場",C792="土井ムギムギ牧場",C792="むぎむぎ",C792="むぎ"),"doi",IF(OR(C792="阪神",C792="タイガースファーム"),"han",IF(OR(C792="健康牧場",C792="ＯＫ牧場"),"oke",VLOOKUP(C792,[1]Owner!$A:$B,2,FALSE)))))</f>
        <v>oru</v>
      </c>
    </row>
    <row r="793" spans="1:24" ht="11.15" customHeight="1" x14ac:dyDescent="0.65">
      <c r="A793" s="19" t="str">
        <f t="shared" si="67"/>
        <v>0708大類01</v>
      </c>
      <c r="B793" s="10" t="s">
        <v>2844</v>
      </c>
      <c r="C793" s="20" t="s">
        <v>91</v>
      </c>
      <c r="D793" s="11">
        <v>1</v>
      </c>
      <c r="E793" s="20" t="s">
        <v>2867</v>
      </c>
      <c r="F793" s="10" t="s">
        <v>2279</v>
      </c>
      <c r="G793" s="10" t="s">
        <v>520</v>
      </c>
      <c r="H793" s="20" t="s">
        <v>2571</v>
      </c>
      <c r="I793" s="20" t="s">
        <v>1044</v>
      </c>
      <c r="J793" s="20" t="s">
        <v>52</v>
      </c>
      <c r="K793" s="20" t="s">
        <v>846</v>
      </c>
      <c r="L793" s="20" t="s">
        <v>515</v>
      </c>
      <c r="M793" s="21">
        <v>280</v>
      </c>
      <c r="N793" s="22">
        <v>8</v>
      </c>
      <c r="O793" s="23">
        <v>1</v>
      </c>
      <c r="P793" s="24">
        <v>1580</v>
      </c>
      <c r="Q793" s="25">
        <f t="shared" si="69"/>
        <v>5.6428571428571432</v>
      </c>
      <c r="R793" s="12">
        <v>0</v>
      </c>
      <c r="S793" s="12">
        <v>0</v>
      </c>
      <c r="U793" s="18" t="str">
        <f t="shared" si="68"/>
        <v>一勝</v>
      </c>
      <c r="X793" s="12" t="str">
        <f>IF(OR(C793="櫃間牧場",C793="特捜フジ"),"hit",IF(OR(C793="土井牧場",C793="土井ムギムギ牧場",C793="むぎむぎ",C793="むぎ"),"doi",IF(OR(C793="阪神",C793="タイガースファーム"),"han",IF(OR(C793="健康牧場",C793="ＯＫ牧場"),"oke",VLOOKUP(C793,[1]Owner!$A:$B,2,FALSE)))))</f>
        <v>oru</v>
      </c>
    </row>
    <row r="794" spans="1:24" ht="11.15" customHeight="1" x14ac:dyDescent="0.65">
      <c r="A794" s="19" t="str">
        <f t="shared" si="67"/>
        <v>2021村山06</v>
      </c>
      <c r="B794" s="10" t="s">
        <v>8314</v>
      </c>
      <c r="C794" s="20" t="s">
        <v>7658</v>
      </c>
      <c r="D794" s="11">
        <v>6</v>
      </c>
      <c r="E794" s="20" t="s">
        <v>8303</v>
      </c>
      <c r="F794" s="10" t="s">
        <v>29</v>
      </c>
      <c r="G794" s="10" t="s">
        <v>33</v>
      </c>
      <c r="H794" s="20" t="s">
        <v>1715</v>
      </c>
      <c r="I794" s="20" t="s">
        <v>2231</v>
      </c>
      <c r="J794" s="20" t="s">
        <v>7368</v>
      </c>
      <c r="K794" s="20" t="s">
        <v>8457</v>
      </c>
      <c r="L794" s="20" t="s">
        <v>4484</v>
      </c>
      <c r="M794" s="32">
        <v>5</v>
      </c>
      <c r="N794" s="22">
        <v>4</v>
      </c>
      <c r="O794" s="23">
        <v>1</v>
      </c>
      <c r="P794" s="24">
        <v>1570</v>
      </c>
      <c r="Q794" s="25">
        <v>15.492307692307692</v>
      </c>
      <c r="R794" s="12">
        <v>0</v>
      </c>
      <c r="S794" s="12">
        <v>0</v>
      </c>
      <c r="T794" s="12">
        <v>0</v>
      </c>
      <c r="U794" s="18" t="str">
        <f t="shared" si="68"/>
        <v>一勝</v>
      </c>
      <c r="V794" s="12" t="s">
        <v>8690</v>
      </c>
      <c r="W794" s="12" t="s">
        <v>8588</v>
      </c>
      <c r="X794" s="12" t="str">
        <f>IF(OR(C794="櫃間牧場",C794="特捜フジ"),"hit",IF(OR(C794="土井牧場",C794="土井ムギムギ牧場",C794="むぎむぎ",C794="むぎ"),"doi",IF(OR(C794="阪神",C794="タイガースファーム"),"han",IF(OR(C794="健康牧場",C794="ＯＫ牧場"),"oke",VLOOKUP(C794,[1]Owner!$A:$B,2,FALSE)))))</f>
        <v>mur</v>
      </c>
    </row>
    <row r="795" spans="1:24" ht="11.15" customHeight="1" x14ac:dyDescent="0.65">
      <c r="A795" s="19" t="str">
        <f t="shared" si="67"/>
        <v>1112大類06</v>
      </c>
      <c r="B795" s="10" t="s">
        <v>4369</v>
      </c>
      <c r="C795" s="20" t="s">
        <v>3948</v>
      </c>
      <c r="D795" s="11">
        <v>6</v>
      </c>
      <c r="E795" s="20" t="s">
        <v>3965</v>
      </c>
      <c r="F795" s="10" t="s">
        <v>3905</v>
      </c>
      <c r="G795" s="10" t="s">
        <v>3906</v>
      </c>
      <c r="H795" s="20" t="s">
        <v>3966</v>
      </c>
      <c r="I795" s="20" t="s">
        <v>1739</v>
      </c>
      <c r="J795" s="20" t="s">
        <v>2992</v>
      </c>
      <c r="K795" s="20" t="s">
        <v>3967</v>
      </c>
      <c r="L795" s="20" t="s">
        <v>1913</v>
      </c>
      <c r="M795" s="21">
        <v>45</v>
      </c>
      <c r="N795" s="22">
        <v>6</v>
      </c>
      <c r="O795" s="23">
        <v>1</v>
      </c>
      <c r="P795" s="24">
        <v>1570</v>
      </c>
      <c r="Q795" s="25">
        <f>IF(M795="","",IF(M795&lt;=0,P795/10,P795/M795))</f>
        <v>34.888888888888886</v>
      </c>
      <c r="R795" s="12">
        <v>0</v>
      </c>
      <c r="S795" s="12">
        <v>0</v>
      </c>
      <c r="U795" s="18" t="str">
        <f t="shared" si="68"/>
        <v>一勝</v>
      </c>
      <c r="X795" s="12" t="str">
        <f>IF(OR(C795="櫃間牧場",C795="特捜フジ"),"hit",IF(OR(C795="土井牧場",C795="土井ムギムギ牧場",C795="むぎむぎ",C795="むぎ"),"doi",IF(OR(C795="阪神",C795="タイガースファーム"),"han",IF(OR(C795="健康牧場",C795="ＯＫ牧場"),"oke",VLOOKUP(C795,[1]Owner!$A:$B,2,FALSE)))))</f>
        <v>oru</v>
      </c>
    </row>
    <row r="796" spans="1:24" ht="11.15" customHeight="1" x14ac:dyDescent="0.65">
      <c r="A796" s="19" t="str">
        <f t="shared" si="67"/>
        <v>1819若井08</v>
      </c>
      <c r="B796" s="10" t="s">
        <v>7067</v>
      </c>
      <c r="C796" s="20" t="s">
        <v>4763</v>
      </c>
      <c r="D796" s="11">
        <v>8</v>
      </c>
      <c r="E796" s="20" t="s">
        <v>7125</v>
      </c>
      <c r="F796" s="10" t="s">
        <v>4413</v>
      </c>
      <c r="G796" s="10" t="s">
        <v>4408</v>
      </c>
      <c r="H796" s="20" t="s">
        <v>4964</v>
      </c>
      <c r="I796" s="20" t="s">
        <v>6718</v>
      </c>
      <c r="J796" s="20" t="s">
        <v>6123</v>
      </c>
      <c r="K796" s="20" t="s">
        <v>5446</v>
      </c>
      <c r="L796" s="20" t="s">
        <v>1913</v>
      </c>
      <c r="M796" s="21">
        <v>130</v>
      </c>
      <c r="N796" s="22">
        <v>5</v>
      </c>
      <c r="O796" s="23">
        <v>1</v>
      </c>
      <c r="P796" s="24">
        <v>1561</v>
      </c>
      <c r="Q796" s="25">
        <f>IF(M796="","",IF(M796&lt;=0,P796/10,P796/M796))</f>
        <v>12.007692307692308</v>
      </c>
      <c r="R796" s="12">
        <v>0</v>
      </c>
      <c r="S796" s="12">
        <v>0</v>
      </c>
      <c r="T796" s="12">
        <v>0</v>
      </c>
      <c r="U796" s="18" t="str">
        <f t="shared" si="68"/>
        <v>一勝</v>
      </c>
      <c r="V796" s="12" t="s">
        <v>7419</v>
      </c>
      <c r="W796" s="12" t="s">
        <v>7544</v>
      </c>
      <c r="X796" s="12" t="str">
        <f>IF(OR(C796="櫃間牧場",C796="特捜フジ"),"hit",IF(OR(C796="土井牧場",C796="土井ムギムギ牧場",C796="むぎむぎ",C796="むぎ"),"doi",IF(OR(C796="阪神",C796="タイガースファーム"),"han",IF(OR(C796="健康牧場",C796="ＯＫ牧場"),"oke",VLOOKUP(C796,[1]Owner!$A:$B,2,FALSE)))))</f>
        <v>wak</v>
      </c>
    </row>
    <row r="797" spans="1:24" ht="11.15" customHeight="1" x14ac:dyDescent="0.65">
      <c r="A797" s="19" t="str">
        <f t="shared" si="67"/>
        <v>2324心平10</v>
      </c>
      <c r="B797" s="10" t="s">
        <v>9878</v>
      </c>
      <c r="C797" s="20" t="s">
        <v>4736</v>
      </c>
      <c r="D797" s="11">
        <v>10</v>
      </c>
      <c r="E797" s="20" t="s">
        <v>9807</v>
      </c>
      <c r="F797" s="10" t="s">
        <v>4413</v>
      </c>
      <c r="G797" s="10" t="s">
        <v>4408</v>
      </c>
      <c r="H797" s="20" t="s">
        <v>9896</v>
      </c>
      <c r="I797" s="20" t="s">
        <v>5656</v>
      </c>
      <c r="J797" s="20" t="s">
        <v>9943</v>
      </c>
      <c r="K797" s="20" t="s">
        <v>2443</v>
      </c>
      <c r="L797" s="20" t="s">
        <v>3295</v>
      </c>
      <c r="M797" s="37">
        <v>3</v>
      </c>
      <c r="N797" s="22">
        <v>6</v>
      </c>
      <c r="O797" s="23">
        <v>1</v>
      </c>
      <c r="P797" s="24">
        <v>1553.6</v>
      </c>
      <c r="Q797" s="25">
        <f>IF(M797="","",IF(M797&lt;=0,P797/10,P797/M797))</f>
        <v>517.86666666666667</v>
      </c>
      <c r="U797" s="18" t="str">
        <f t="shared" si="68"/>
        <v>一勝</v>
      </c>
      <c r="V797" s="12" t="s">
        <v>10157</v>
      </c>
      <c r="W797" s="12" t="s">
        <v>10090</v>
      </c>
      <c r="X797" s="12" t="str">
        <f>IF(OR(C797="櫃間牧場",C797="特捜フジ"),"hit",IF(OR(C797="土井牧場",C797="土井ムギムギ牧場",C797="むぎむぎ",C797="むぎ"),"doi",IF(OR(C797="阪神",C797="タイガースファーム"),"han",IF(OR(C797="健康牧場",C797="ＯＫ牧場"),"oke",VLOOKUP(C797,[1]Owner!$A:$B,2,FALSE)))))</f>
        <v>hsi</v>
      </c>
    </row>
    <row r="798" spans="1:24" ht="11.15" customHeight="1" x14ac:dyDescent="0.65">
      <c r="A798" s="19" t="str">
        <f t="shared" si="67"/>
        <v>2122むぎ02</v>
      </c>
      <c r="B798" s="10" t="s">
        <v>8826</v>
      </c>
      <c r="C798" s="20" t="s">
        <v>4396</v>
      </c>
      <c r="D798" s="11">
        <v>2</v>
      </c>
      <c r="E798" s="20" t="s">
        <v>8807</v>
      </c>
      <c r="F798" s="10" t="s">
        <v>4478</v>
      </c>
      <c r="G798" s="10" t="s">
        <v>4421</v>
      </c>
      <c r="H798" s="20" t="s">
        <v>435</v>
      </c>
      <c r="I798" s="20" t="s">
        <v>2231</v>
      </c>
      <c r="J798" s="20" t="s">
        <v>5434</v>
      </c>
      <c r="K798" s="20" t="s">
        <v>3023</v>
      </c>
      <c r="L798" s="20" t="s">
        <v>1913</v>
      </c>
      <c r="M798" s="32">
        <v>10</v>
      </c>
      <c r="N798" s="22">
        <v>3</v>
      </c>
      <c r="O798" s="23">
        <v>2</v>
      </c>
      <c r="P798" s="24">
        <v>1550</v>
      </c>
      <c r="Q798" s="25">
        <v>15.453846153846152</v>
      </c>
      <c r="U798" s="18" t="str">
        <f t="shared" si="68"/>
        <v>二勝</v>
      </c>
      <c r="V798" s="12" t="s">
        <v>9043</v>
      </c>
      <c r="W798" s="12" t="s">
        <v>9168</v>
      </c>
      <c r="X798" s="12" t="str">
        <f>IF(OR(C798="櫃間牧場",C798="特捜フジ"),"hit",IF(OR(C798="土井牧場",C798="土井ムギムギ牧場",C798="むぎむぎ",C798="むぎ"),"doi",IF(OR(C798="阪神",C798="タイガースファーム"),"han",IF(OR(C798="健康牧場",C798="ＯＫ牧場"),"oke",VLOOKUP(C798,[1]Owner!$A:$B,2,FALSE)))))</f>
        <v>doi</v>
      </c>
    </row>
    <row r="799" spans="1:24" ht="11.15" customHeight="1" x14ac:dyDescent="0.65">
      <c r="A799" s="19" t="str">
        <f t="shared" si="67"/>
        <v>0708大熊03</v>
      </c>
      <c r="B799" s="10" t="s">
        <v>2844</v>
      </c>
      <c r="C799" s="20" t="s">
        <v>1481</v>
      </c>
      <c r="D799" s="11">
        <v>3</v>
      </c>
      <c r="E799" s="20" t="s">
        <v>2848</v>
      </c>
      <c r="F799" s="10" t="s">
        <v>14</v>
      </c>
      <c r="G799" s="10" t="s">
        <v>520</v>
      </c>
      <c r="H799" s="20" t="s">
        <v>2304</v>
      </c>
      <c r="I799" s="20" t="s">
        <v>347</v>
      </c>
      <c r="J799" s="20" t="s">
        <v>686</v>
      </c>
      <c r="K799" s="20" t="s">
        <v>2455</v>
      </c>
      <c r="L799" s="20" t="s">
        <v>515</v>
      </c>
      <c r="M799" s="21">
        <v>50</v>
      </c>
      <c r="N799" s="22">
        <v>6</v>
      </c>
      <c r="O799" s="23">
        <v>1</v>
      </c>
      <c r="P799" s="24">
        <v>1550</v>
      </c>
      <c r="Q799" s="25">
        <f>IF(M799="","",IF(M799&lt;=0,P799/10,P799/M799))</f>
        <v>31</v>
      </c>
      <c r="R799" s="12">
        <v>0</v>
      </c>
      <c r="S799" s="12">
        <v>0</v>
      </c>
      <c r="U799" s="18" t="str">
        <f t="shared" si="68"/>
        <v>一勝</v>
      </c>
      <c r="X799" s="12" t="str">
        <f>IF(OR(C799="櫃間牧場",C799="特捜フジ"),"hit",IF(OR(C799="土井牧場",C799="土井ムギムギ牧場",C799="むぎむぎ",C799="むぎ"),"doi",IF(OR(C799="阪神",C799="タイガースファーム"),"han",IF(OR(C799="健康牧場",C799="ＯＫ牧場"),"oke",VLOOKUP(C799,[1]Owner!$A:$B,2,FALSE)))))</f>
        <v>oku</v>
      </c>
    </row>
    <row r="800" spans="1:24" ht="11.15" customHeight="1" x14ac:dyDescent="0.65">
      <c r="A800" s="19" t="str">
        <f t="shared" si="67"/>
        <v>1415村山04</v>
      </c>
      <c r="B800" s="10" t="s">
        <v>5140</v>
      </c>
      <c r="C800" s="28" t="s">
        <v>4764</v>
      </c>
      <c r="D800" s="29">
        <v>4</v>
      </c>
      <c r="E800" s="20" t="s">
        <v>5276</v>
      </c>
      <c r="F800" s="10" t="s">
        <v>5144</v>
      </c>
      <c r="G800" s="10" t="s">
        <v>5295</v>
      </c>
      <c r="H800" s="20" t="s">
        <v>5306</v>
      </c>
      <c r="I800" s="20" t="s">
        <v>1551</v>
      </c>
      <c r="J800" s="20" t="s">
        <v>1743</v>
      </c>
      <c r="K800" s="20" t="s">
        <v>5446</v>
      </c>
      <c r="L800" s="20" t="s">
        <v>4853</v>
      </c>
      <c r="M800" s="21">
        <v>50</v>
      </c>
      <c r="N800" s="22">
        <v>7</v>
      </c>
      <c r="O800" s="23">
        <v>2</v>
      </c>
      <c r="P800" s="24">
        <v>1550</v>
      </c>
      <c r="Q800" s="25">
        <f>IF(M800="","",IF(M800&lt;=0,P800/10,P800/M800))</f>
        <v>31</v>
      </c>
      <c r="R800" s="12">
        <v>0</v>
      </c>
      <c r="S800" s="12">
        <v>0</v>
      </c>
      <c r="U800" s="18" t="str">
        <f t="shared" si="68"/>
        <v>二勝</v>
      </c>
      <c r="X800" s="12" t="str">
        <f>IF(OR(C800="櫃間牧場",C800="特捜フジ"),"hit",IF(OR(C800="土井牧場",C800="土井ムギムギ牧場",C800="むぎむぎ",C800="むぎ"),"doi",IF(OR(C800="阪神",C800="タイガースファーム"),"han",IF(OR(C800="健康牧場",C800="ＯＫ牧場"),"oke",VLOOKUP(C800,[1]Owner!$A:$B,2,FALSE)))))</f>
        <v>mur</v>
      </c>
    </row>
    <row r="801" spans="1:24" ht="11.15" customHeight="1" x14ac:dyDescent="0.65">
      <c r="A801" s="19" t="str">
        <f t="shared" si="67"/>
        <v>1819松山02</v>
      </c>
      <c r="B801" s="10" t="s">
        <v>7067</v>
      </c>
      <c r="C801" s="20" t="s">
        <v>4762</v>
      </c>
      <c r="D801" s="11">
        <v>2</v>
      </c>
      <c r="E801" s="20" t="s">
        <v>7200</v>
      </c>
      <c r="F801" s="10" t="s">
        <v>4413</v>
      </c>
      <c r="G801" s="10" t="s">
        <v>5335</v>
      </c>
      <c r="H801" s="20" t="s">
        <v>7226</v>
      </c>
      <c r="I801" s="20" t="s">
        <v>2231</v>
      </c>
      <c r="J801" s="20" t="s">
        <v>7362</v>
      </c>
      <c r="K801" s="20" t="s">
        <v>7266</v>
      </c>
      <c r="L801" s="20" t="s">
        <v>7363</v>
      </c>
      <c r="M801" s="21">
        <v>90</v>
      </c>
      <c r="N801" s="22">
        <v>7</v>
      </c>
      <c r="O801" s="23">
        <v>1</v>
      </c>
      <c r="P801" s="24">
        <v>1550</v>
      </c>
      <c r="Q801" s="25">
        <f>IF(M801="","",IF(M801&lt;=0,P801/10,P801/M801))</f>
        <v>17.222222222222221</v>
      </c>
      <c r="R801" s="12">
        <v>0</v>
      </c>
      <c r="S801" s="12">
        <v>0</v>
      </c>
      <c r="T801" s="12">
        <v>0</v>
      </c>
      <c r="U801" s="18" t="str">
        <f t="shared" si="68"/>
        <v>一勝</v>
      </c>
      <c r="V801" s="12" t="s">
        <v>7419</v>
      </c>
      <c r="W801" s="12" t="s">
        <v>7545</v>
      </c>
      <c r="X801" s="12" t="str">
        <f>IF(OR(C801="櫃間牧場",C801="特捜フジ"),"hit",IF(OR(C801="土井牧場",C801="土井ムギムギ牧場",C801="むぎむぎ",C801="むぎ"),"doi",IF(OR(C801="阪神",C801="タイガースファーム"),"han",IF(OR(C801="健康牧場",C801="ＯＫ牧場"),"oke",VLOOKUP(C801,[1]Owner!$A:$B,2,FALSE)))))</f>
        <v>mat</v>
      </c>
    </row>
    <row r="802" spans="1:24" ht="11.15" customHeight="1" x14ac:dyDescent="0.65">
      <c r="A802" s="19" t="str">
        <f t="shared" si="67"/>
        <v>1213播磨08</v>
      </c>
      <c r="B802" s="10" t="s">
        <v>4405</v>
      </c>
      <c r="C802" s="20" t="s">
        <v>4740</v>
      </c>
      <c r="D802" s="11">
        <v>8</v>
      </c>
      <c r="E802" s="20" t="s">
        <v>4706</v>
      </c>
      <c r="F802" s="10" t="s">
        <v>4407</v>
      </c>
      <c r="G802" s="10" t="s">
        <v>4421</v>
      </c>
      <c r="H802" s="20" t="s">
        <v>4422</v>
      </c>
      <c r="I802" s="20" t="s">
        <v>1739</v>
      </c>
      <c r="J802" s="20" t="s">
        <v>4707</v>
      </c>
      <c r="K802" s="20" t="s">
        <v>4708</v>
      </c>
      <c r="L802" s="20" t="s">
        <v>1913</v>
      </c>
      <c r="M802" s="21">
        <v>40</v>
      </c>
      <c r="N802" s="22">
        <v>10</v>
      </c>
      <c r="O802" s="23">
        <v>1</v>
      </c>
      <c r="P802" s="24">
        <v>1545</v>
      </c>
      <c r="Q802" s="25">
        <f>IF(M802="","",IF(M802&lt;=0,P802/10,P802/M802))</f>
        <v>38.625</v>
      </c>
      <c r="R802" s="12">
        <v>0</v>
      </c>
      <c r="S802" s="12">
        <v>0</v>
      </c>
      <c r="U802" s="18" t="str">
        <f t="shared" si="68"/>
        <v>一勝</v>
      </c>
      <c r="X802" s="12" t="str">
        <f>IF(OR(C802="櫃間牧場",C802="特捜フジ"),"hit",IF(OR(C802="土井牧場",C802="土井ムギムギ牧場",C802="むぎむぎ",C802="むぎ"),"doi",IF(OR(C802="阪神",C802="タイガースファーム"),"han",IF(OR(C802="健康牧場",C802="ＯＫ牧場"),"oke",VLOOKUP(C802,[1]Owner!$A:$B,2,FALSE)))))</f>
        <v>har</v>
      </c>
    </row>
    <row r="803" spans="1:24" ht="11.15" customHeight="1" x14ac:dyDescent="0.65">
      <c r="A803" s="19" t="str">
        <f t="shared" si="67"/>
        <v>1819福石06</v>
      </c>
      <c r="B803" s="10" t="s">
        <v>7067</v>
      </c>
      <c r="C803" s="20" t="s">
        <v>4757</v>
      </c>
      <c r="D803" s="11">
        <v>6</v>
      </c>
      <c r="E803" s="20" t="s">
        <v>7185</v>
      </c>
      <c r="F803" s="10" t="s">
        <v>4413</v>
      </c>
      <c r="G803" s="10" t="s">
        <v>4408</v>
      </c>
      <c r="H803" s="20" t="s">
        <v>7247</v>
      </c>
      <c r="I803" s="20" t="s">
        <v>6718</v>
      </c>
      <c r="J803" s="20" t="s">
        <v>7350</v>
      </c>
      <c r="K803" s="20" t="s">
        <v>7351</v>
      </c>
      <c r="L803" s="20" t="s">
        <v>1913</v>
      </c>
      <c r="M803" s="21">
        <v>90</v>
      </c>
      <c r="N803" s="22">
        <v>7</v>
      </c>
      <c r="O803" s="23">
        <v>1</v>
      </c>
      <c r="P803" s="24">
        <v>1540</v>
      </c>
      <c r="Q803" s="25">
        <f>IF(M803="","",IF(M803&lt;=0,P803/10,P803/M803))</f>
        <v>17.111111111111111</v>
      </c>
      <c r="R803" s="12">
        <v>0</v>
      </c>
      <c r="S803" s="12">
        <v>0</v>
      </c>
      <c r="T803" s="12">
        <v>0</v>
      </c>
      <c r="U803" s="18" t="str">
        <f t="shared" si="68"/>
        <v>一勝</v>
      </c>
      <c r="V803" s="12" t="s">
        <v>7419</v>
      </c>
      <c r="W803" s="12" t="s">
        <v>7546</v>
      </c>
      <c r="X803" s="12" t="str">
        <f>IF(OR(C803="櫃間牧場",C803="特捜フジ"),"hit",IF(OR(C803="土井牧場",C803="土井ムギムギ牧場",C803="むぎむぎ",C803="むぎ"),"doi",IF(OR(C803="阪神",C803="タイガースファーム"),"han",IF(OR(C803="健康牧場",C803="ＯＫ牧場"),"oke",VLOOKUP(C803,[1]Owner!$A:$B,2,FALSE)))))</f>
        <v>fuk</v>
      </c>
    </row>
    <row r="804" spans="1:24" ht="11.15" customHeight="1" x14ac:dyDescent="0.65">
      <c r="A804" s="19" t="str">
        <f t="shared" si="67"/>
        <v>1920健康06</v>
      </c>
      <c r="B804" s="10" t="s">
        <v>7651</v>
      </c>
      <c r="C804" s="20" t="s">
        <v>7653</v>
      </c>
      <c r="D804" s="11">
        <v>6</v>
      </c>
      <c r="E804" s="20" t="s">
        <v>7674</v>
      </c>
      <c r="F804" s="10" t="s">
        <v>4766</v>
      </c>
      <c r="G804" s="10" t="s">
        <v>5335</v>
      </c>
      <c r="H804" s="20" t="s">
        <v>7800</v>
      </c>
      <c r="I804" s="20" t="s">
        <v>3165</v>
      </c>
      <c r="J804" s="20" t="s">
        <v>4713</v>
      </c>
      <c r="K804" s="20" t="s">
        <v>2378</v>
      </c>
      <c r="L804" s="20" t="s">
        <v>1913</v>
      </c>
      <c r="M804" s="32">
        <v>6</v>
      </c>
      <c r="N804" s="22">
        <v>5</v>
      </c>
      <c r="O804" s="23">
        <v>1</v>
      </c>
      <c r="P804" s="24">
        <v>1536.8</v>
      </c>
      <c r="Q804" s="25">
        <v>13.488205128205127</v>
      </c>
      <c r="R804" s="12">
        <v>0</v>
      </c>
      <c r="S804" s="12">
        <v>0</v>
      </c>
      <c r="T804" s="12">
        <v>0</v>
      </c>
      <c r="U804" s="18" t="str">
        <f t="shared" si="68"/>
        <v>一勝</v>
      </c>
      <c r="V804" s="12" t="s">
        <v>7951</v>
      </c>
      <c r="W804" s="12" t="s">
        <v>8052</v>
      </c>
      <c r="X804" s="12" t="str">
        <f>IF(OR(C804="櫃間牧場",C804="特捜フジ"),"hit",IF(OR(C804="土井牧場",C804="土井ムギムギ牧場",C804="むぎむぎ",C804="むぎ"),"doi",IF(OR(C804="阪神",C804="タイガースファーム"),"han",IF(OR(C804="健康牧場",C804="ＯＫ牧場"),"oke",VLOOKUP(C804,[1]Owner!$A:$B,2,FALSE)))))</f>
        <v>oke</v>
      </c>
    </row>
    <row r="805" spans="1:24" ht="11.15" customHeight="1" x14ac:dyDescent="0.65">
      <c r="A805" s="19" t="str">
        <f t="shared" si="67"/>
        <v>2223むぎ10</v>
      </c>
      <c r="B805" s="10" t="s">
        <v>9192</v>
      </c>
      <c r="C805" s="20" t="s">
        <v>4396</v>
      </c>
      <c r="D805" s="11">
        <v>10</v>
      </c>
      <c r="E805" s="20" t="s">
        <v>9340</v>
      </c>
      <c r="F805" s="10" t="s">
        <v>4413</v>
      </c>
      <c r="G805" s="10" t="s">
        <v>33</v>
      </c>
      <c r="H805" s="20" t="s">
        <v>9371</v>
      </c>
      <c r="I805" s="20" t="s">
        <v>7806</v>
      </c>
      <c r="J805" s="20" t="s">
        <v>1610</v>
      </c>
      <c r="K805" s="20" t="s">
        <v>1836</v>
      </c>
      <c r="L805" s="20" t="s">
        <v>2439</v>
      </c>
      <c r="M805" s="32">
        <v>0</v>
      </c>
      <c r="N805" s="22">
        <v>7</v>
      </c>
      <c r="O805" s="23">
        <v>1</v>
      </c>
      <c r="P805" s="24">
        <v>1533</v>
      </c>
      <c r="Q805" s="25">
        <v>2873.5</v>
      </c>
      <c r="U805" s="18" t="str">
        <f t="shared" si="68"/>
        <v>一勝</v>
      </c>
      <c r="V805" s="12" t="s">
        <v>9747</v>
      </c>
      <c r="W805" s="12" t="s">
        <v>9627</v>
      </c>
      <c r="X805" s="12" t="str">
        <f>IF(OR(C805="櫃間牧場",C805="特捜フジ"),"hit",IF(OR(C805="土井牧場",C805="土井ムギムギ牧場",C805="むぎむぎ",C805="むぎ"),"doi",IF(OR(C805="阪神",C805="タイガースファーム"),"han",IF(OR(C805="健康牧場",C805="ＯＫ牧場"),"oke",VLOOKUP(C805,[1]Owner!$A:$B,2,FALSE)))))</f>
        <v>doi</v>
      </c>
    </row>
    <row r="806" spans="1:24" ht="11.15" customHeight="1" x14ac:dyDescent="0.65">
      <c r="A806" s="19" t="str">
        <f t="shared" si="67"/>
        <v>1112心平03</v>
      </c>
      <c r="B806" s="10" t="s">
        <v>4369</v>
      </c>
      <c r="C806" s="20" t="s">
        <v>4011</v>
      </c>
      <c r="D806" s="11">
        <v>3</v>
      </c>
      <c r="E806" s="20" t="s">
        <v>4017</v>
      </c>
      <c r="F806" s="10" t="s">
        <v>3905</v>
      </c>
      <c r="G806" s="10" t="s">
        <v>3906</v>
      </c>
      <c r="H806" s="20" t="s">
        <v>4018</v>
      </c>
      <c r="I806" s="20" t="s">
        <v>2231</v>
      </c>
      <c r="J806" s="20" t="s">
        <v>4019</v>
      </c>
      <c r="K806" s="20" t="s">
        <v>4020</v>
      </c>
      <c r="L806" s="20" t="s">
        <v>1913</v>
      </c>
      <c r="M806" s="21">
        <v>65</v>
      </c>
      <c r="N806" s="22">
        <v>5</v>
      </c>
      <c r="O806" s="23">
        <v>1</v>
      </c>
      <c r="P806" s="24">
        <v>1530</v>
      </c>
      <c r="Q806" s="25">
        <f>IF(M806="","",IF(M806&lt;=0,P806/10,P806/M806))</f>
        <v>23.53846153846154</v>
      </c>
      <c r="R806" s="12">
        <v>0</v>
      </c>
      <c r="S806" s="12">
        <v>0</v>
      </c>
      <c r="U806" s="18" t="str">
        <f t="shared" si="68"/>
        <v>一勝</v>
      </c>
      <c r="X806" s="12" t="str">
        <f>IF(OR(C806="櫃間牧場",C806="特捜フジ"),"hit",IF(OR(C806="土井牧場",C806="土井ムギムギ牧場",C806="むぎむぎ",C806="むぎ"),"doi",IF(OR(C806="阪神",C806="タイガースファーム"),"han",IF(OR(C806="健康牧場",C806="ＯＫ牧場"),"oke",VLOOKUP(C806,[1]Owner!$A:$B,2,FALSE)))))</f>
        <v>hsi</v>
      </c>
    </row>
    <row r="807" spans="1:24" ht="11.15" customHeight="1" x14ac:dyDescent="0.65">
      <c r="A807" s="19" t="str">
        <f t="shared" si="67"/>
        <v>1718若井01</v>
      </c>
      <c r="B807" s="10" t="s">
        <v>6476</v>
      </c>
      <c r="C807" s="20" t="s">
        <v>5139</v>
      </c>
      <c r="D807" s="11">
        <v>1</v>
      </c>
      <c r="E807" s="20" t="s">
        <v>6528</v>
      </c>
      <c r="F807" s="10" t="s">
        <v>5142</v>
      </c>
      <c r="G807" s="10" t="s">
        <v>5293</v>
      </c>
      <c r="H807" s="20" t="s">
        <v>6633</v>
      </c>
      <c r="I807" s="20" t="s">
        <v>2231</v>
      </c>
      <c r="J807" s="20" t="s">
        <v>6126</v>
      </c>
      <c r="K807" s="20" t="s">
        <v>791</v>
      </c>
      <c r="L807" s="20" t="s">
        <v>1913</v>
      </c>
      <c r="M807" s="21">
        <v>150</v>
      </c>
      <c r="N807" s="22">
        <v>4</v>
      </c>
      <c r="O807" s="23">
        <v>1</v>
      </c>
      <c r="P807" s="24">
        <v>1524.2</v>
      </c>
      <c r="Q807" s="25">
        <f>IF(M807="","",IF(M807&lt;=0,P807/10,P807/M807))</f>
        <v>10.161333333333333</v>
      </c>
      <c r="R807" s="12">
        <v>0</v>
      </c>
      <c r="S807" s="12">
        <v>0</v>
      </c>
      <c r="U807" s="18" t="str">
        <f t="shared" si="68"/>
        <v>一勝</v>
      </c>
      <c r="V807" s="12" t="s">
        <v>6958</v>
      </c>
      <c r="W807" s="12" t="s">
        <v>6816</v>
      </c>
      <c r="X807" s="12" t="str">
        <f>IF(OR(C807="櫃間牧場",C807="特捜フジ"),"hit",IF(OR(C807="土井牧場",C807="土井ムギムギ牧場",C807="むぎむぎ",C807="むぎ"),"doi",IF(OR(C807="阪神",C807="タイガースファーム"),"han",IF(OR(C807="健康牧場",C807="ＯＫ牧場"),"oke",VLOOKUP(C807,[1]Owner!$A:$B,2,FALSE)))))</f>
        <v>wak</v>
      </c>
    </row>
    <row r="808" spans="1:24" ht="11.15" customHeight="1" x14ac:dyDescent="0.65">
      <c r="A808" s="19" t="str">
        <f t="shared" si="67"/>
        <v>1920阪神06</v>
      </c>
      <c r="B808" s="10" t="s">
        <v>7651</v>
      </c>
      <c r="C808" s="20" t="s">
        <v>4398</v>
      </c>
      <c r="D808" s="11">
        <v>6</v>
      </c>
      <c r="E808" s="20" t="s">
        <v>7744</v>
      </c>
      <c r="F808" s="10" t="s">
        <v>4766</v>
      </c>
      <c r="G808" s="10" t="s">
        <v>4767</v>
      </c>
      <c r="H808" s="20" t="s">
        <v>5296</v>
      </c>
      <c r="I808" s="20" t="s">
        <v>4547</v>
      </c>
      <c r="J808" s="20" t="s">
        <v>3574</v>
      </c>
      <c r="K808" s="20" t="s">
        <v>791</v>
      </c>
      <c r="L808" s="20" t="s">
        <v>1913</v>
      </c>
      <c r="M808" s="32">
        <v>4</v>
      </c>
      <c r="N808" s="22">
        <v>3</v>
      </c>
      <c r="O808" s="23">
        <v>2</v>
      </c>
      <c r="P808" s="24">
        <v>1520</v>
      </c>
      <c r="Q808" s="25">
        <v>65.538461538461533</v>
      </c>
      <c r="R808" s="12">
        <v>0</v>
      </c>
      <c r="S808" s="12">
        <v>0</v>
      </c>
      <c r="T808" s="12">
        <v>0</v>
      </c>
      <c r="U808" s="18" t="str">
        <f t="shared" si="68"/>
        <v>二勝</v>
      </c>
      <c r="V808" s="12" t="s">
        <v>7991</v>
      </c>
      <c r="W808" s="12" t="s">
        <v>8122</v>
      </c>
      <c r="X808" s="12" t="str">
        <f>IF(OR(C808="櫃間牧場",C808="特捜フジ"),"hit",IF(OR(C808="土井牧場",C808="土井ムギムギ牧場",C808="むぎむぎ",C808="むぎ"),"doi",IF(OR(C808="阪神",C808="タイガースファーム"),"han",IF(OR(C808="健康牧場",C808="ＯＫ牧場"),"oke",VLOOKUP(C808,[1]Owner!$A:$B,2,FALSE)))))</f>
        <v>han</v>
      </c>
    </row>
    <row r="809" spans="1:24" ht="11.15" customHeight="1" x14ac:dyDescent="0.65">
      <c r="A809" s="19" t="str">
        <f t="shared" si="67"/>
        <v>0405播磨01</v>
      </c>
      <c r="B809" s="10" t="s">
        <v>1951</v>
      </c>
      <c r="C809" s="20" t="s">
        <v>626</v>
      </c>
      <c r="D809" s="31">
        <v>1</v>
      </c>
      <c r="E809" s="20" t="s">
        <v>2207</v>
      </c>
      <c r="F809" s="10" t="s">
        <v>14</v>
      </c>
      <c r="G809" s="10" t="s">
        <v>520</v>
      </c>
      <c r="H809" s="20" t="s">
        <v>2052</v>
      </c>
      <c r="I809" s="20" t="s">
        <v>38</v>
      </c>
      <c r="J809" s="20" t="s">
        <v>2208</v>
      </c>
      <c r="K809" s="20" t="s">
        <v>846</v>
      </c>
      <c r="L809" s="20" t="s">
        <v>515</v>
      </c>
      <c r="M809" s="21">
        <v>70</v>
      </c>
      <c r="N809" s="22">
        <v>5</v>
      </c>
      <c r="O809" s="23">
        <v>1</v>
      </c>
      <c r="P809" s="24">
        <v>1520</v>
      </c>
      <c r="Q809" s="25">
        <f t="shared" ref="Q809:Q814" si="70">IF(M809="","",IF(M809&lt;=0,P809/10,P809/M809))</f>
        <v>21.714285714285715</v>
      </c>
      <c r="R809" s="12">
        <v>0</v>
      </c>
      <c r="S809" s="12">
        <v>0</v>
      </c>
      <c r="U809" s="18" t="str">
        <f t="shared" si="68"/>
        <v>一勝</v>
      </c>
      <c r="X809" s="12" t="str">
        <f>IF(OR(C809="櫃間牧場",C809="特捜フジ"),"hit",IF(OR(C809="土井牧場",C809="土井ムギムギ牧場",C809="むぎむぎ",C809="むぎ"),"doi",IF(OR(C809="阪神",C809="タイガースファーム"),"han",IF(OR(C809="健康牧場",C809="ＯＫ牧場"),"oke",VLOOKUP(C809,[1]Owner!$A:$B,2,FALSE)))))</f>
        <v>har</v>
      </c>
    </row>
    <row r="810" spans="1:24" ht="11.15" customHeight="1" x14ac:dyDescent="0.65">
      <c r="A810" s="19" t="str">
        <f t="shared" si="67"/>
        <v>1617松山03</v>
      </c>
      <c r="B810" s="10" t="s">
        <v>5840</v>
      </c>
      <c r="C810" s="20" t="s">
        <v>4762</v>
      </c>
      <c r="D810" s="11">
        <v>3</v>
      </c>
      <c r="E810" s="20" t="s">
        <v>5938</v>
      </c>
      <c r="F810" s="10" t="s">
        <v>5848</v>
      </c>
      <c r="G810" s="10" t="s">
        <v>5996</v>
      </c>
      <c r="H810" s="20" t="s">
        <v>6094</v>
      </c>
      <c r="I810" s="20" t="s">
        <v>3553</v>
      </c>
      <c r="J810" s="20" t="s">
        <v>1562</v>
      </c>
      <c r="K810" s="20" t="s">
        <v>6173</v>
      </c>
      <c r="L810" s="20" t="s">
        <v>1913</v>
      </c>
      <c r="M810" s="21">
        <v>80</v>
      </c>
      <c r="N810" s="22">
        <v>5</v>
      </c>
      <c r="O810" s="23">
        <v>1</v>
      </c>
      <c r="P810" s="24">
        <v>1515.6</v>
      </c>
      <c r="Q810" s="25">
        <f t="shared" si="70"/>
        <v>18.945</v>
      </c>
      <c r="R810" s="12">
        <v>0</v>
      </c>
      <c r="S810" s="12">
        <v>0</v>
      </c>
      <c r="U810" s="18" t="str">
        <f t="shared" si="68"/>
        <v>一勝</v>
      </c>
      <c r="X810" s="12" t="str">
        <f>IF(OR(C810="櫃間牧場",C810="特捜フジ"),"hit",IF(OR(C810="土井牧場",C810="土井ムギムギ牧場",C810="むぎむぎ",C810="むぎ"),"doi",IF(OR(C810="阪神",C810="タイガースファーム"),"han",IF(OR(C810="健康牧場",C810="ＯＫ牧場"),"oke",VLOOKUP(C810,[1]Owner!$A:$B,2,FALSE)))))</f>
        <v>mat</v>
      </c>
    </row>
    <row r="811" spans="1:24" ht="11.15" customHeight="1" x14ac:dyDescent="0.65">
      <c r="A811" s="19" t="str">
        <f t="shared" si="67"/>
        <v>0506大類09</v>
      </c>
      <c r="B811" s="10" t="s">
        <v>2274</v>
      </c>
      <c r="C811" s="20" t="s">
        <v>91</v>
      </c>
      <c r="D811" s="11">
        <v>9</v>
      </c>
      <c r="E811" s="20" t="s">
        <v>2366</v>
      </c>
      <c r="F811" s="10" t="s">
        <v>2279</v>
      </c>
      <c r="G811" s="10" t="s">
        <v>520</v>
      </c>
      <c r="H811" s="20" t="s">
        <v>2123</v>
      </c>
      <c r="I811" s="20" t="s">
        <v>1742</v>
      </c>
      <c r="J811" s="20" t="s">
        <v>1536</v>
      </c>
      <c r="K811" s="20" t="s">
        <v>846</v>
      </c>
      <c r="L811" s="20" t="s">
        <v>515</v>
      </c>
      <c r="M811" s="21">
        <v>10</v>
      </c>
      <c r="N811" s="22">
        <v>6</v>
      </c>
      <c r="O811" s="23">
        <v>1</v>
      </c>
      <c r="P811" s="24">
        <v>1515</v>
      </c>
      <c r="Q811" s="25">
        <f t="shared" si="70"/>
        <v>151.5</v>
      </c>
      <c r="R811" s="12">
        <v>0</v>
      </c>
      <c r="S811" s="12">
        <v>0</v>
      </c>
      <c r="U811" s="18" t="str">
        <f t="shared" si="68"/>
        <v>一勝</v>
      </c>
      <c r="X811" s="12" t="str">
        <f>IF(OR(C811="櫃間牧場",C811="特捜フジ"),"hit",IF(OR(C811="土井牧場",C811="土井ムギムギ牧場",C811="むぎむぎ",C811="むぎ"),"doi",IF(OR(C811="阪神",C811="タイガースファーム"),"han",IF(OR(C811="健康牧場",C811="ＯＫ牧場"),"oke",VLOOKUP(C811,[1]Owner!$A:$B,2,FALSE)))))</f>
        <v>oru</v>
      </c>
    </row>
    <row r="812" spans="1:24" ht="11.15" customHeight="1" x14ac:dyDescent="0.65">
      <c r="A812" s="19" t="str">
        <f t="shared" si="67"/>
        <v>1617心平09</v>
      </c>
      <c r="B812" s="10" t="s">
        <v>5840</v>
      </c>
      <c r="C812" s="20" t="s">
        <v>4760</v>
      </c>
      <c r="D812" s="11">
        <v>9</v>
      </c>
      <c r="E812" s="20" t="s">
        <v>5864</v>
      </c>
      <c r="F812" s="10" t="s">
        <v>5845</v>
      </c>
      <c r="G812" s="10" t="s">
        <v>6012</v>
      </c>
      <c r="H812" s="20" t="s">
        <v>6018</v>
      </c>
      <c r="I812" s="20" t="s">
        <v>2231</v>
      </c>
      <c r="J812" s="20" t="s">
        <v>5382</v>
      </c>
      <c r="K812" s="20" t="s">
        <v>6135</v>
      </c>
      <c r="L812" s="20" t="s">
        <v>6132</v>
      </c>
      <c r="M812" s="21">
        <v>80</v>
      </c>
      <c r="N812" s="22">
        <v>4</v>
      </c>
      <c r="O812" s="23">
        <v>1</v>
      </c>
      <c r="P812" s="24">
        <v>1510</v>
      </c>
      <c r="Q812" s="25">
        <f t="shared" si="70"/>
        <v>18.875</v>
      </c>
      <c r="R812" s="12">
        <v>0</v>
      </c>
      <c r="S812" s="12">
        <v>0</v>
      </c>
      <c r="U812" s="18" t="str">
        <f t="shared" si="68"/>
        <v>一勝</v>
      </c>
      <c r="X812" s="12" t="str">
        <f>IF(OR(C812="櫃間牧場",C812="特捜フジ"),"hit",IF(OR(C812="土井牧場",C812="土井ムギムギ牧場",C812="むぎむぎ",C812="むぎ"),"doi",IF(OR(C812="阪神",C812="タイガースファーム"),"han",IF(OR(C812="健康牧場",C812="ＯＫ牧場"),"oke",VLOOKUP(C812,[1]Owner!$A:$B,2,FALSE)))))</f>
        <v>hsi</v>
      </c>
    </row>
    <row r="813" spans="1:24" ht="11.15" customHeight="1" x14ac:dyDescent="0.65">
      <c r="A813" s="19" t="str">
        <f t="shared" si="67"/>
        <v>1617光生05</v>
      </c>
      <c r="B813" s="10" t="s">
        <v>5840</v>
      </c>
      <c r="C813" s="20" t="s">
        <v>5843</v>
      </c>
      <c r="D813" s="11">
        <v>5</v>
      </c>
      <c r="E813" s="20" t="s">
        <v>5950</v>
      </c>
      <c r="F813" s="10" t="s">
        <v>5848</v>
      </c>
      <c r="G813" s="10" t="s">
        <v>5996</v>
      </c>
      <c r="H813" s="20" t="s">
        <v>6066</v>
      </c>
      <c r="I813" s="20" t="s">
        <v>1739</v>
      </c>
      <c r="J813" s="20" t="s">
        <v>1747</v>
      </c>
      <c r="K813" s="20" t="s">
        <v>2370</v>
      </c>
      <c r="L813" s="20" t="s">
        <v>6132</v>
      </c>
      <c r="M813" s="21">
        <v>100</v>
      </c>
      <c r="N813" s="22">
        <v>6</v>
      </c>
      <c r="O813" s="23">
        <v>2</v>
      </c>
      <c r="P813" s="24">
        <v>1510</v>
      </c>
      <c r="Q813" s="25">
        <f t="shared" si="70"/>
        <v>15.1</v>
      </c>
      <c r="R813" s="12">
        <v>0</v>
      </c>
      <c r="S813" s="12">
        <v>0</v>
      </c>
      <c r="U813" s="18" t="str">
        <f t="shared" si="68"/>
        <v>二勝</v>
      </c>
      <c r="X813" s="12" t="str">
        <f>IF(OR(C813="櫃間牧場",C813="特捜フジ"),"hit",IF(OR(C813="土井牧場",C813="土井ムギムギ牧場",C813="むぎむぎ",C813="むぎ"),"doi",IF(OR(C813="阪神",C813="タイガースファーム"),"han",IF(OR(C813="健康牧場",C813="ＯＫ牧場"),"oke",VLOOKUP(C813,[1]Owner!$A:$B,2,FALSE)))))</f>
        <v>ymi</v>
      </c>
    </row>
    <row r="814" spans="1:24" ht="11.15" customHeight="1" x14ac:dyDescent="0.65">
      <c r="A814" s="19" t="str">
        <f t="shared" si="67"/>
        <v>1819柏倉06</v>
      </c>
      <c r="B814" s="10" t="s">
        <v>7067</v>
      </c>
      <c r="C814" s="20" t="s">
        <v>7138</v>
      </c>
      <c r="D814" s="11">
        <v>6</v>
      </c>
      <c r="E814" s="20" t="s">
        <v>7144</v>
      </c>
      <c r="F814" s="10" t="s">
        <v>4413</v>
      </c>
      <c r="G814" s="10" t="s">
        <v>4421</v>
      </c>
      <c r="H814" s="20" t="s">
        <v>7242</v>
      </c>
      <c r="I814" s="20" t="s">
        <v>2231</v>
      </c>
      <c r="J814" s="20" t="s">
        <v>7319</v>
      </c>
      <c r="K814" s="20" t="s">
        <v>4437</v>
      </c>
      <c r="L814" s="20" t="s">
        <v>1913</v>
      </c>
      <c r="M814" s="21">
        <v>100</v>
      </c>
      <c r="N814" s="22">
        <v>3</v>
      </c>
      <c r="O814" s="23">
        <v>1</v>
      </c>
      <c r="P814" s="24">
        <v>1509.6</v>
      </c>
      <c r="Q814" s="25">
        <f t="shared" si="70"/>
        <v>15.095999999999998</v>
      </c>
      <c r="R814" s="12">
        <v>0</v>
      </c>
      <c r="S814" s="12">
        <v>0</v>
      </c>
      <c r="T814" s="12">
        <v>0</v>
      </c>
      <c r="U814" s="18" t="str">
        <f t="shared" si="68"/>
        <v>一勝</v>
      </c>
      <c r="V814" s="12" t="s">
        <v>7419</v>
      </c>
      <c r="W814" s="12" t="s">
        <v>7547</v>
      </c>
      <c r="X814" s="12" t="str">
        <f>IF(OR(C814="櫃間牧場",C814="特捜フジ"),"hit",IF(OR(C814="土井牧場",C814="土井ムギムギ牧場",C814="むぎむぎ",C814="むぎ"),"doi",IF(OR(C814="阪神",C814="タイガースファーム"),"han",IF(OR(C814="健康牧場",C814="ＯＫ牧場"),"oke",VLOOKUP(C814,[1]Owner!$A:$B,2,FALSE)))))</f>
        <v>kas</v>
      </c>
    </row>
    <row r="815" spans="1:24" ht="11.15" customHeight="1" x14ac:dyDescent="0.65">
      <c r="A815" s="19" t="str">
        <f t="shared" si="67"/>
        <v>2021福石03</v>
      </c>
      <c r="B815" s="10" t="s">
        <v>8314</v>
      </c>
      <c r="C815" s="20" t="s">
        <v>8313</v>
      </c>
      <c r="D815" s="11">
        <v>3</v>
      </c>
      <c r="E815" s="20" t="s">
        <v>8280</v>
      </c>
      <c r="F815" s="10" t="s">
        <v>4478</v>
      </c>
      <c r="G815" s="10" t="s">
        <v>33</v>
      </c>
      <c r="H815" s="20" t="s">
        <v>8329</v>
      </c>
      <c r="I815" s="20" t="s">
        <v>6718</v>
      </c>
      <c r="J815" s="20" t="s">
        <v>4016</v>
      </c>
      <c r="K815" s="20" t="s">
        <v>2378</v>
      </c>
      <c r="L815" s="20" t="s">
        <v>1913</v>
      </c>
      <c r="M815" s="32">
        <v>8</v>
      </c>
      <c r="N815" s="22">
        <v>3</v>
      </c>
      <c r="O815" s="23">
        <v>1</v>
      </c>
      <c r="P815" s="24">
        <v>1509.2</v>
      </c>
      <c r="Q815" s="25">
        <v>10.581923076923077</v>
      </c>
      <c r="R815" s="12">
        <v>0</v>
      </c>
      <c r="S815" s="12">
        <v>0</v>
      </c>
      <c r="T815" s="12">
        <v>0</v>
      </c>
      <c r="U815" s="18" t="str">
        <f t="shared" si="68"/>
        <v>一勝</v>
      </c>
      <c r="V815" s="12" t="s">
        <v>8667</v>
      </c>
      <c r="W815" s="12" t="s">
        <v>8565</v>
      </c>
      <c r="X815" s="12" t="str">
        <f>IF(OR(C815="櫃間牧場",C815="特捜フジ"),"hit",IF(OR(C815="土井牧場",C815="土井ムギムギ牧場",C815="むぎむぎ",C815="むぎ"),"doi",IF(OR(C815="阪神",C815="タイガースファーム"),"han",IF(OR(C815="健康牧場",C815="ＯＫ牧場"),"oke",VLOOKUP(C815,[1]Owner!$A:$B,2,FALSE)))))</f>
        <v>fuk</v>
      </c>
    </row>
    <row r="816" spans="1:24" ht="11.15" customHeight="1" x14ac:dyDescent="0.65">
      <c r="A816" s="19" t="str">
        <f t="shared" si="67"/>
        <v>0506土井09</v>
      </c>
      <c r="B816" s="10" t="s">
        <v>2274</v>
      </c>
      <c r="C816" s="20" t="s">
        <v>1601</v>
      </c>
      <c r="D816" s="11">
        <v>9</v>
      </c>
      <c r="E816" s="20" t="s">
        <v>2432</v>
      </c>
      <c r="F816" s="10" t="s">
        <v>2279</v>
      </c>
      <c r="G816" s="10" t="s">
        <v>520</v>
      </c>
      <c r="H816" s="20" t="s">
        <v>2433</v>
      </c>
      <c r="I816" s="20" t="s">
        <v>2280</v>
      </c>
      <c r="J816" s="20" t="s">
        <v>2434</v>
      </c>
      <c r="K816" s="20" t="s">
        <v>2435</v>
      </c>
      <c r="L816" s="20" t="s">
        <v>2436</v>
      </c>
      <c r="M816" s="21">
        <v>0</v>
      </c>
      <c r="N816" s="22">
        <v>2</v>
      </c>
      <c r="O816" s="23">
        <v>1</v>
      </c>
      <c r="P816" s="24">
        <v>1500</v>
      </c>
      <c r="Q816" s="25">
        <f t="shared" ref="Q816:Q822" si="71">IF(M816="","",IF(M816&lt;=0,P816/10,P816/M816))</f>
        <v>150</v>
      </c>
      <c r="R816" s="12">
        <v>0</v>
      </c>
      <c r="S816" s="12">
        <v>0</v>
      </c>
      <c r="U816" s="18" t="str">
        <f t="shared" si="68"/>
        <v>一勝</v>
      </c>
      <c r="X816" s="12" t="str">
        <f>IF(OR(C816="櫃間牧場",C816="特捜フジ"),"hit",IF(OR(C816="土井牧場",C816="土井ムギムギ牧場",C816="むぎむぎ",C816="むぎ"),"doi",IF(OR(C816="阪神",C816="タイガースファーム"),"han",IF(OR(C816="健康牧場",C816="ＯＫ牧場"),"oke",VLOOKUP(C816,[1]Owner!$A:$B,2,FALSE)))))</f>
        <v>doi</v>
      </c>
    </row>
    <row r="817" spans="1:24" ht="11.15" customHeight="1" x14ac:dyDescent="0.65">
      <c r="A817" s="19" t="str">
        <f t="shared" si="67"/>
        <v>0708大類10</v>
      </c>
      <c r="B817" s="10" t="s">
        <v>2844</v>
      </c>
      <c r="C817" s="20" t="s">
        <v>91</v>
      </c>
      <c r="D817" s="11">
        <v>10</v>
      </c>
      <c r="E817" s="20" t="s">
        <v>2884</v>
      </c>
      <c r="F817" s="10" t="s">
        <v>2279</v>
      </c>
      <c r="G817" s="10" t="s">
        <v>510</v>
      </c>
      <c r="H817" s="20" t="s">
        <v>2885</v>
      </c>
      <c r="I817" s="20" t="s">
        <v>2276</v>
      </c>
      <c r="J817" s="20" t="s">
        <v>466</v>
      </c>
      <c r="K817" s="20" t="s">
        <v>795</v>
      </c>
      <c r="L817" s="20" t="s">
        <v>1913</v>
      </c>
      <c r="M817" s="21">
        <v>120</v>
      </c>
      <c r="N817" s="22">
        <v>4</v>
      </c>
      <c r="O817" s="23">
        <v>2</v>
      </c>
      <c r="P817" s="24">
        <v>1500</v>
      </c>
      <c r="Q817" s="25">
        <f t="shared" si="71"/>
        <v>12.5</v>
      </c>
      <c r="R817" s="12">
        <v>0</v>
      </c>
      <c r="S817" s="12">
        <v>0</v>
      </c>
      <c r="U817" s="18" t="str">
        <f t="shared" si="68"/>
        <v>二勝</v>
      </c>
      <c r="X817" s="12" t="str">
        <f>IF(OR(C817="櫃間牧場",C817="特捜フジ"),"hit",IF(OR(C817="土井牧場",C817="土井ムギムギ牧場",C817="むぎむぎ",C817="むぎ"),"doi",IF(OR(C817="阪神",C817="タイガースファーム"),"han",IF(OR(C817="健康牧場",C817="ＯＫ牧場"),"oke",VLOOKUP(C817,[1]Owner!$A:$B,2,FALSE)))))</f>
        <v>oru</v>
      </c>
    </row>
    <row r="818" spans="1:24" ht="11.15" customHeight="1" x14ac:dyDescent="0.65">
      <c r="A818" s="19" t="str">
        <f t="shared" si="67"/>
        <v>1112大類10</v>
      </c>
      <c r="B818" s="10" t="s">
        <v>4369</v>
      </c>
      <c r="C818" s="20" t="s">
        <v>3948</v>
      </c>
      <c r="D818" s="11">
        <v>10</v>
      </c>
      <c r="E818" s="20" t="s">
        <v>3978</v>
      </c>
      <c r="F818" s="10" t="s">
        <v>3910</v>
      </c>
      <c r="G818" s="10" t="s">
        <v>3906</v>
      </c>
      <c r="H818" s="20" t="s">
        <v>3979</v>
      </c>
      <c r="I818" s="20" t="s">
        <v>2276</v>
      </c>
      <c r="J818" s="20" t="s">
        <v>466</v>
      </c>
      <c r="K818" s="20" t="s">
        <v>3980</v>
      </c>
      <c r="L818" s="20" t="s">
        <v>636</v>
      </c>
      <c r="M818" s="21">
        <v>25</v>
      </c>
      <c r="N818" s="22">
        <v>5</v>
      </c>
      <c r="O818" s="23">
        <v>2</v>
      </c>
      <c r="P818" s="24">
        <v>1500</v>
      </c>
      <c r="Q818" s="25">
        <f t="shared" si="71"/>
        <v>60</v>
      </c>
      <c r="R818" s="12">
        <v>0</v>
      </c>
      <c r="S818" s="12">
        <v>0</v>
      </c>
      <c r="U818" s="18" t="str">
        <f t="shared" si="68"/>
        <v>二勝</v>
      </c>
      <c r="X818" s="12" t="str">
        <f>IF(OR(C818="櫃間牧場",C818="特捜フジ"),"hit",IF(OR(C818="土井牧場",C818="土井ムギムギ牧場",C818="むぎむぎ",C818="むぎ"),"doi",IF(OR(C818="阪神",C818="タイガースファーム"),"han",IF(OR(C818="健康牧場",C818="ＯＫ牧場"),"oke",VLOOKUP(C818,[1]Owner!$A:$B,2,FALSE)))))</f>
        <v>oru</v>
      </c>
    </row>
    <row r="819" spans="1:24" ht="11.15" customHeight="1" x14ac:dyDescent="0.65">
      <c r="A819" s="19" t="str">
        <f t="shared" si="67"/>
        <v>1617心平04</v>
      </c>
      <c r="B819" s="10" t="s">
        <v>5840</v>
      </c>
      <c r="C819" s="20" t="s">
        <v>4760</v>
      </c>
      <c r="D819" s="11">
        <v>4</v>
      </c>
      <c r="E819" s="20" t="s">
        <v>5859</v>
      </c>
      <c r="F819" s="10" t="s">
        <v>5845</v>
      </c>
      <c r="G819" s="10" t="s">
        <v>6012</v>
      </c>
      <c r="H819" s="20" t="s">
        <v>6013</v>
      </c>
      <c r="I819" s="20" t="s">
        <v>2231</v>
      </c>
      <c r="J819" s="20" t="s">
        <v>5721</v>
      </c>
      <c r="K819" s="20" t="s">
        <v>791</v>
      </c>
      <c r="L819" s="20" t="s">
        <v>1913</v>
      </c>
      <c r="M819" s="21">
        <v>150</v>
      </c>
      <c r="N819" s="22">
        <v>5</v>
      </c>
      <c r="O819" s="23">
        <v>2</v>
      </c>
      <c r="P819" s="24">
        <v>1500</v>
      </c>
      <c r="Q819" s="25">
        <f t="shared" si="71"/>
        <v>10</v>
      </c>
      <c r="R819" s="12">
        <v>0</v>
      </c>
      <c r="S819" s="12">
        <v>0</v>
      </c>
      <c r="U819" s="18" t="str">
        <f t="shared" si="68"/>
        <v>二勝</v>
      </c>
      <c r="X819" s="12" t="str">
        <f>IF(OR(C819="櫃間牧場",C819="特捜フジ"),"hit",IF(OR(C819="土井牧場",C819="土井ムギムギ牧場",C819="むぎむぎ",C819="むぎ"),"doi",IF(OR(C819="阪神",C819="タイガースファーム"),"han",IF(OR(C819="健康牧場",C819="ＯＫ牧場"),"oke",VLOOKUP(C819,[1]Owner!$A:$B,2,FALSE)))))</f>
        <v>hsi</v>
      </c>
    </row>
    <row r="820" spans="1:24" ht="11.15" customHeight="1" x14ac:dyDescent="0.65">
      <c r="A820" s="19" t="str">
        <f t="shared" si="67"/>
        <v>0506伸吾02</v>
      </c>
      <c r="B820" s="10" t="s">
        <v>2274</v>
      </c>
      <c r="C820" s="20" t="s">
        <v>768</v>
      </c>
      <c r="D820" s="11">
        <v>2</v>
      </c>
      <c r="E820" s="20" t="s">
        <v>2373</v>
      </c>
      <c r="F820" s="10" t="s">
        <v>14</v>
      </c>
      <c r="G820" s="10" t="s">
        <v>520</v>
      </c>
      <c r="H820" s="20" t="s">
        <v>2035</v>
      </c>
      <c r="I820" s="20" t="s">
        <v>26</v>
      </c>
      <c r="J820" s="20" t="s">
        <v>1773</v>
      </c>
      <c r="K820" s="20" t="s">
        <v>2374</v>
      </c>
      <c r="L820" s="20" t="s">
        <v>2375</v>
      </c>
      <c r="M820" s="21">
        <v>50</v>
      </c>
      <c r="N820" s="22">
        <v>10</v>
      </c>
      <c r="O820" s="23">
        <v>1</v>
      </c>
      <c r="P820" s="24">
        <v>1500</v>
      </c>
      <c r="Q820" s="25">
        <f t="shared" si="71"/>
        <v>30</v>
      </c>
      <c r="R820" s="12">
        <v>0</v>
      </c>
      <c r="S820" s="12">
        <v>0</v>
      </c>
      <c r="U820" s="18" t="str">
        <f t="shared" si="68"/>
        <v>一勝</v>
      </c>
      <c r="X820" s="12" t="str">
        <f>IF(OR(C820="櫃間牧場",C820="特捜フジ"),"hit",IF(OR(C820="土井牧場",C820="土井ムギムギ牧場",C820="むぎむぎ",C820="むぎ"),"doi",IF(OR(C820="阪神",C820="タイガースファーム"),"han",IF(OR(C820="健康牧場",C820="ＯＫ牧場"),"oke",VLOOKUP(C820,[1]Owner!$A:$B,2,FALSE)))))</f>
        <v>tsi</v>
      </c>
    </row>
    <row r="821" spans="1:24" ht="11.15" customHeight="1" x14ac:dyDescent="0.65">
      <c r="A821" s="19" t="str">
        <f t="shared" si="67"/>
        <v>1819若井09</v>
      </c>
      <c r="B821" s="10" t="s">
        <v>7067</v>
      </c>
      <c r="C821" s="20" t="s">
        <v>4763</v>
      </c>
      <c r="D821" s="11">
        <v>9</v>
      </c>
      <c r="E821" s="20" t="s">
        <v>7126</v>
      </c>
      <c r="F821" s="10" t="s">
        <v>4407</v>
      </c>
      <c r="G821" s="10" t="s">
        <v>4408</v>
      </c>
      <c r="H821" s="20" t="s">
        <v>7225</v>
      </c>
      <c r="I821" s="20" t="s">
        <v>3881</v>
      </c>
      <c r="J821" s="20" t="s">
        <v>5408</v>
      </c>
      <c r="K821" s="20" t="s">
        <v>7304</v>
      </c>
      <c r="L821" s="20" t="s">
        <v>1913</v>
      </c>
      <c r="M821" s="21">
        <v>90</v>
      </c>
      <c r="N821" s="22">
        <v>4</v>
      </c>
      <c r="O821" s="23">
        <v>1</v>
      </c>
      <c r="P821" s="24">
        <v>1495</v>
      </c>
      <c r="Q821" s="25">
        <f t="shared" si="71"/>
        <v>16.611111111111111</v>
      </c>
      <c r="R821" s="12">
        <v>0</v>
      </c>
      <c r="S821" s="12">
        <v>0</v>
      </c>
      <c r="T821" s="12">
        <v>0</v>
      </c>
      <c r="U821" s="18" t="str">
        <f t="shared" si="68"/>
        <v>一勝</v>
      </c>
      <c r="V821" s="12" t="s">
        <v>7419</v>
      </c>
      <c r="W821" s="12" t="s">
        <v>7548</v>
      </c>
      <c r="X821" s="12" t="str">
        <f>IF(OR(C821="櫃間牧場",C821="特捜フジ"),"hit",IF(OR(C821="土井牧場",C821="土井ムギムギ牧場",C821="むぎむぎ",C821="むぎ"),"doi",IF(OR(C821="阪神",C821="タイガースファーム"),"han",IF(OR(C821="健康牧場",C821="ＯＫ牧場"),"oke",VLOOKUP(C821,[1]Owner!$A:$B,2,FALSE)))))</f>
        <v>wak</v>
      </c>
    </row>
    <row r="822" spans="1:24" ht="11.15" customHeight="1" x14ac:dyDescent="0.65">
      <c r="A822" s="19" t="str">
        <f t="shared" si="67"/>
        <v>1011羽田06</v>
      </c>
      <c r="B822" s="10" t="s">
        <v>3649</v>
      </c>
      <c r="C822" s="20" t="s">
        <v>2482</v>
      </c>
      <c r="D822" s="11">
        <v>6</v>
      </c>
      <c r="E822" s="20" t="s">
        <v>3743</v>
      </c>
      <c r="F822" s="10" t="s">
        <v>14</v>
      </c>
      <c r="G822" s="10" t="s">
        <v>520</v>
      </c>
      <c r="H822" s="20" t="s">
        <v>948</v>
      </c>
      <c r="I822" s="20" t="s">
        <v>436</v>
      </c>
      <c r="J822" s="20" t="s">
        <v>993</v>
      </c>
      <c r="K822" s="20" t="s">
        <v>2378</v>
      </c>
      <c r="L822" s="20" t="s">
        <v>1913</v>
      </c>
      <c r="M822" s="21">
        <v>80</v>
      </c>
      <c r="N822" s="22">
        <v>9</v>
      </c>
      <c r="O822" s="23">
        <v>2</v>
      </c>
      <c r="P822" s="24">
        <v>1490</v>
      </c>
      <c r="Q822" s="25">
        <f t="shared" si="71"/>
        <v>18.625</v>
      </c>
      <c r="R822" s="12">
        <v>0</v>
      </c>
      <c r="S822" s="12">
        <v>0</v>
      </c>
      <c r="U822" s="18" t="str">
        <f t="shared" si="68"/>
        <v>二勝</v>
      </c>
      <c r="X822" s="12" t="str">
        <f>IF(OR(C822="櫃間牧場",C822="特捜フジ"),"hit",IF(OR(C822="土井牧場",C822="土井ムギムギ牧場",C822="むぎむぎ",C822="むぎ"),"doi",IF(OR(C822="阪神",C822="タイガースファーム"),"han",IF(OR(C822="健康牧場",C822="ＯＫ牧場"),"oke",VLOOKUP(C822,[1]Owner!$A:$B,2,FALSE)))))</f>
        <v>had</v>
      </c>
    </row>
    <row r="823" spans="1:24" ht="11.15" customHeight="1" x14ac:dyDescent="0.65">
      <c r="A823" s="19" t="str">
        <f t="shared" si="67"/>
        <v>2223むぎ03</v>
      </c>
      <c r="B823" s="10" t="s">
        <v>9192</v>
      </c>
      <c r="C823" s="20" t="s">
        <v>4396</v>
      </c>
      <c r="D823" s="11">
        <v>3</v>
      </c>
      <c r="E823" s="20" t="s">
        <v>9333</v>
      </c>
      <c r="F823" s="10" t="s">
        <v>4407</v>
      </c>
      <c r="G823" s="10" t="s">
        <v>4408</v>
      </c>
      <c r="H823" s="20" t="s">
        <v>4444</v>
      </c>
      <c r="I823" s="20" t="s">
        <v>5638</v>
      </c>
      <c r="J823" s="20" t="s">
        <v>8387</v>
      </c>
      <c r="K823" s="20" t="s">
        <v>791</v>
      </c>
      <c r="L823" s="20" t="s">
        <v>1913</v>
      </c>
      <c r="M823" s="32">
        <v>6</v>
      </c>
      <c r="N823" s="22">
        <v>2</v>
      </c>
      <c r="O823" s="23">
        <v>1</v>
      </c>
      <c r="P823" s="24">
        <v>1487</v>
      </c>
      <c r="Q823" s="25">
        <v>703.46428571428567</v>
      </c>
      <c r="U823" s="18" t="str">
        <f t="shared" si="68"/>
        <v>一勝</v>
      </c>
      <c r="V823" s="12" t="s">
        <v>9740</v>
      </c>
      <c r="W823" s="12" t="s">
        <v>9620</v>
      </c>
      <c r="X823" s="12" t="str">
        <f>IF(OR(C823="櫃間牧場",C823="特捜フジ"),"hit",IF(OR(C823="土井牧場",C823="土井ムギムギ牧場",C823="むぎむぎ",C823="むぎ"),"doi",IF(OR(C823="阪神",C823="タイガースファーム"),"han",IF(OR(C823="健康牧場",C823="ＯＫ牧場"),"oke",VLOOKUP(C823,[1]Owner!$A:$B,2,FALSE)))))</f>
        <v>doi</v>
      </c>
    </row>
    <row r="824" spans="1:24" ht="11.15" customHeight="1" x14ac:dyDescent="0.65">
      <c r="A824" s="19" t="str">
        <f t="shared" si="67"/>
        <v>1819福石10</v>
      </c>
      <c r="B824" s="10" t="s">
        <v>7067</v>
      </c>
      <c r="C824" s="20" t="s">
        <v>4757</v>
      </c>
      <c r="D824" s="11">
        <v>10</v>
      </c>
      <c r="E824" s="20" t="s">
        <v>7189</v>
      </c>
      <c r="F824" s="10" t="s">
        <v>4413</v>
      </c>
      <c r="G824" s="10" t="s">
        <v>4421</v>
      </c>
      <c r="H824" s="20" t="s">
        <v>7249</v>
      </c>
      <c r="I824" s="20" t="s">
        <v>5369</v>
      </c>
      <c r="J824" s="20" t="s">
        <v>6710</v>
      </c>
      <c r="K824" s="20" t="s">
        <v>7356</v>
      </c>
      <c r="L824" s="20" t="s">
        <v>1913</v>
      </c>
      <c r="M824" s="21">
        <v>50</v>
      </c>
      <c r="N824" s="22">
        <v>7</v>
      </c>
      <c r="O824" s="23">
        <v>1</v>
      </c>
      <c r="P824" s="24">
        <v>1486.4</v>
      </c>
      <c r="Q824" s="25">
        <f>IF(M824="","",IF(M824&lt;=0,P824/10,P824/M824))</f>
        <v>29.728000000000002</v>
      </c>
      <c r="R824" s="12">
        <v>0</v>
      </c>
      <c r="S824" s="12">
        <v>0</v>
      </c>
      <c r="T824" s="12">
        <v>0</v>
      </c>
      <c r="U824" s="18" t="str">
        <f t="shared" si="68"/>
        <v>一勝</v>
      </c>
      <c r="V824" s="12" t="s">
        <v>7419</v>
      </c>
      <c r="W824" s="12" t="s">
        <v>7549</v>
      </c>
      <c r="X824" s="12" t="str">
        <f>IF(OR(C824="櫃間牧場",C824="特捜フジ"),"hit",IF(OR(C824="土井牧場",C824="土井ムギムギ牧場",C824="むぎむぎ",C824="むぎ"),"doi",IF(OR(C824="阪神",C824="タイガースファーム"),"han",IF(OR(C824="健康牧場",C824="ＯＫ牧場"),"oke",VLOOKUP(C824,[1]Owner!$A:$B,2,FALSE)))))</f>
        <v>fuk</v>
      </c>
    </row>
    <row r="825" spans="1:24" ht="11.15" customHeight="1" x14ac:dyDescent="0.65">
      <c r="A825" s="19" t="str">
        <f t="shared" si="67"/>
        <v>1920阪神01</v>
      </c>
      <c r="B825" s="10" t="s">
        <v>7651</v>
      </c>
      <c r="C825" s="20" t="s">
        <v>4398</v>
      </c>
      <c r="D825" s="11">
        <v>1</v>
      </c>
      <c r="E825" s="20" t="s">
        <v>7739</v>
      </c>
      <c r="F825" s="10" t="s">
        <v>4766</v>
      </c>
      <c r="G825" s="10" t="s">
        <v>4767</v>
      </c>
      <c r="H825" s="20" t="s">
        <v>7888</v>
      </c>
      <c r="I825" s="20" t="s">
        <v>4547</v>
      </c>
      <c r="J825" s="20" t="s">
        <v>7889</v>
      </c>
      <c r="K825" s="20" t="s">
        <v>7868</v>
      </c>
      <c r="L825" s="20" t="s">
        <v>1913</v>
      </c>
      <c r="M825" s="32">
        <v>4</v>
      </c>
      <c r="N825" s="22">
        <v>8</v>
      </c>
      <c r="O825" s="23">
        <v>1</v>
      </c>
      <c r="P825" s="24">
        <v>1485</v>
      </c>
      <c r="Q825" s="25">
        <v>6.5096153846153841</v>
      </c>
      <c r="R825" s="12">
        <v>0</v>
      </c>
      <c r="S825" s="12">
        <v>0</v>
      </c>
      <c r="T825" s="12">
        <v>0</v>
      </c>
      <c r="U825" s="18" t="str">
        <f t="shared" si="68"/>
        <v>一勝</v>
      </c>
      <c r="V825" s="12" t="s">
        <v>7986</v>
      </c>
      <c r="W825" s="12" t="s">
        <v>8117</v>
      </c>
      <c r="X825" s="12" t="str">
        <f>IF(OR(C825="櫃間牧場",C825="特捜フジ"),"hit",IF(OR(C825="土井牧場",C825="土井ムギムギ牧場",C825="むぎむぎ",C825="むぎ"),"doi",IF(OR(C825="阪神",C825="タイガースファーム"),"han",IF(OR(C825="健康牧場",C825="ＯＫ牧場"),"oke",VLOOKUP(C825,[1]Owner!$A:$B,2,FALSE)))))</f>
        <v>han</v>
      </c>
    </row>
    <row r="826" spans="1:24" ht="11.15" customHeight="1" x14ac:dyDescent="0.65">
      <c r="A826" s="19" t="str">
        <f t="shared" si="67"/>
        <v>1920小金07</v>
      </c>
      <c r="B826" s="10" t="s">
        <v>7651</v>
      </c>
      <c r="C826" s="20" t="s">
        <v>7655</v>
      </c>
      <c r="D826" s="11">
        <v>7</v>
      </c>
      <c r="E826" s="20" t="s">
        <v>7695</v>
      </c>
      <c r="F826" s="10" t="s">
        <v>4772</v>
      </c>
      <c r="G826" s="10" t="s">
        <v>4767</v>
      </c>
      <c r="H826" s="20" t="s">
        <v>7799</v>
      </c>
      <c r="I826" s="20" t="s">
        <v>3165</v>
      </c>
      <c r="J826" s="20" t="s">
        <v>4149</v>
      </c>
      <c r="K826" s="20" t="s">
        <v>2378</v>
      </c>
      <c r="L826" s="20" t="s">
        <v>1913</v>
      </c>
      <c r="M826" s="32">
        <v>5</v>
      </c>
      <c r="N826" s="22">
        <v>5</v>
      </c>
      <c r="O826" s="23">
        <v>2</v>
      </c>
      <c r="P826" s="24">
        <v>1482.8</v>
      </c>
      <c r="Q826" s="25">
        <v>11.787384615384616</v>
      </c>
      <c r="R826" s="12">
        <v>0</v>
      </c>
      <c r="S826" s="12">
        <v>0</v>
      </c>
      <c r="T826" s="12">
        <v>0</v>
      </c>
      <c r="U826" s="18" t="str">
        <f t="shared" si="68"/>
        <v>二勝</v>
      </c>
      <c r="V826" s="12" t="s">
        <v>7460</v>
      </c>
      <c r="W826" s="12" t="s">
        <v>8073</v>
      </c>
      <c r="X826" s="12" t="str">
        <f>IF(OR(C826="櫃間牧場",C826="特捜フジ"),"hit",IF(OR(C826="土井牧場",C826="土井ムギムギ牧場",C826="むぎむぎ",C826="むぎ"),"doi",IF(OR(C826="阪神",C826="タイガースファーム"),"han",IF(OR(C826="健康牧場",C826="ＯＫ牧場"),"oke",VLOOKUP(C826,[1]Owner!$A:$B,2,FALSE)))))</f>
        <v>kog</v>
      </c>
    </row>
    <row r="827" spans="1:24" ht="11.15" customHeight="1" x14ac:dyDescent="0.65">
      <c r="A827" s="19" t="str">
        <f t="shared" si="67"/>
        <v>1415福石08</v>
      </c>
      <c r="B827" s="10" t="s">
        <v>5140</v>
      </c>
      <c r="C827" s="28" t="s">
        <v>4757</v>
      </c>
      <c r="D827" s="29">
        <v>8</v>
      </c>
      <c r="E827" s="20" t="s">
        <v>5220</v>
      </c>
      <c r="F827" s="10" t="s">
        <v>5144</v>
      </c>
      <c r="G827" s="10" t="s">
        <v>5295</v>
      </c>
      <c r="H827" s="20" t="s">
        <v>5305</v>
      </c>
      <c r="I827" s="20" t="s">
        <v>2276</v>
      </c>
      <c r="J827" s="20" t="s">
        <v>2576</v>
      </c>
      <c r="K827" s="20" t="s">
        <v>5466</v>
      </c>
      <c r="L827" s="20" t="s">
        <v>1913</v>
      </c>
      <c r="M827" s="21">
        <v>20</v>
      </c>
      <c r="N827" s="22">
        <v>5</v>
      </c>
      <c r="O827" s="23">
        <v>1</v>
      </c>
      <c r="P827" s="24">
        <v>1481.4</v>
      </c>
      <c r="Q827" s="25">
        <f>IF(M827="","",IF(M827&lt;=0,P827/10,P827/M827))</f>
        <v>74.070000000000007</v>
      </c>
      <c r="R827" s="12">
        <v>0</v>
      </c>
      <c r="S827" s="12">
        <v>0</v>
      </c>
      <c r="U827" s="18" t="str">
        <f t="shared" si="68"/>
        <v>一勝</v>
      </c>
      <c r="X827" s="12" t="str">
        <f>IF(OR(C827="櫃間牧場",C827="特捜フジ"),"hit",IF(OR(C827="土井牧場",C827="土井ムギムギ牧場",C827="むぎむぎ",C827="むぎ"),"doi",IF(OR(C827="阪神",C827="タイガースファーム"),"han",IF(OR(C827="健康牧場",C827="ＯＫ牧場"),"oke",VLOOKUP(C827,[1]Owner!$A:$B,2,FALSE)))))</f>
        <v>fuk</v>
      </c>
    </row>
    <row r="828" spans="1:24" ht="11.15" customHeight="1" x14ac:dyDescent="0.65">
      <c r="A828" s="19" t="str">
        <f t="shared" si="67"/>
        <v>0506大類01</v>
      </c>
      <c r="B828" s="10" t="s">
        <v>2274</v>
      </c>
      <c r="C828" s="20" t="s">
        <v>91</v>
      </c>
      <c r="D828" s="11">
        <v>1</v>
      </c>
      <c r="E828" s="20" t="s">
        <v>2353</v>
      </c>
      <c r="F828" s="10" t="s">
        <v>14</v>
      </c>
      <c r="G828" s="10" t="s">
        <v>510</v>
      </c>
      <c r="H828" s="20" t="s">
        <v>1291</v>
      </c>
      <c r="I828" s="20" t="s">
        <v>38</v>
      </c>
      <c r="J828" s="20" t="s">
        <v>1912</v>
      </c>
      <c r="K828" s="20" t="s">
        <v>791</v>
      </c>
      <c r="L828" s="20" t="s">
        <v>1913</v>
      </c>
      <c r="M828" s="21">
        <v>140</v>
      </c>
      <c r="N828" s="22">
        <v>3</v>
      </c>
      <c r="O828" s="23">
        <v>1</v>
      </c>
      <c r="P828" s="24">
        <v>1480</v>
      </c>
      <c r="Q828" s="25">
        <f>IF(M828="","",IF(M828&lt;=0,P828/10,P828/M828))</f>
        <v>10.571428571428571</v>
      </c>
      <c r="R828" s="12">
        <v>0</v>
      </c>
      <c r="S828" s="12">
        <v>0</v>
      </c>
      <c r="U828" s="18" t="str">
        <f t="shared" si="68"/>
        <v>一勝</v>
      </c>
      <c r="X828" s="12" t="str">
        <f>IF(OR(C828="櫃間牧場",C828="特捜フジ"),"hit",IF(OR(C828="土井牧場",C828="土井ムギムギ牧場",C828="むぎむぎ",C828="むぎ"),"doi",IF(OR(C828="阪神",C828="タイガースファーム"),"han",IF(OR(C828="健康牧場",C828="ＯＫ牧場"),"oke",VLOOKUP(C828,[1]Owner!$A:$B,2,FALSE)))))</f>
        <v>oru</v>
      </c>
    </row>
    <row r="829" spans="1:24" ht="11.15" customHeight="1" x14ac:dyDescent="0.65">
      <c r="A829" s="19" t="str">
        <f t="shared" si="67"/>
        <v>2223寺本07</v>
      </c>
      <c r="B829" s="10" t="s">
        <v>9192</v>
      </c>
      <c r="C829" s="20" t="s">
        <v>9269</v>
      </c>
      <c r="D829" s="11">
        <v>7</v>
      </c>
      <c r="E829" s="20" t="s">
        <v>9276</v>
      </c>
      <c r="F829" s="10" t="s">
        <v>4407</v>
      </c>
      <c r="G829" s="10" t="s">
        <v>4408</v>
      </c>
      <c r="H829" s="20" t="s">
        <v>9350</v>
      </c>
      <c r="I829" s="20" t="s">
        <v>7302</v>
      </c>
      <c r="J829" s="20" t="s">
        <v>9419</v>
      </c>
      <c r="K829" s="20" t="s">
        <v>5446</v>
      </c>
      <c r="L829" s="20" t="s">
        <v>1913</v>
      </c>
      <c r="M829" s="32">
        <v>4</v>
      </c>
      <c r="N829" s="22">
        <v>4</v>
      </c>
      <c r="O829" s="23">
        <v>2</v>
      </c>
      <c r="P829" s="24">
        <v>1480</v>
      </c>
      <c r="Q829" s="25">
        <v>563.57142857142856</v>
      </c>
      <c r="U829" s="18" t="str">
        <f t="shared" si="68"/>
        <v>二勝</v>
      </c>
      <c r="V829" s="12" t="s">
        <v>9693</v>
      </c>
      <c r="W829" s="12" t="s">
        <v>9565</v>
      </c>
      <c r="X829" s="12" t="str">
        <f>IF(OR(C829="櫃間牧場",C829="特捜フジ"),"hit",IF(OR(C829="土井牧場",C829="土井ムギムギ牧場",C829="むぎむぎ",C829="むぎ"),"doi",IF(OR(C829="阪神",C829="タイガースファーム"),"han",IF(OR(C829="健康牧場",C829="ＯＫ牧場"),"oke",VLOOKUP(C829,[1]Owner!$A:$B,2,FALSE)))))</f>
        <v>ter</v>
      </c>
    </row>
    <row r="830" spans="1:24" ht="11.15" customHeight="1" x14ac:dyDescent="0.65">
      <c r="A830" s="19" t="str">
        <f t="shared" si="67"/>
        <v>0203杉田01</v>
      </c>
      <c r="B830" s="10" t="s">
        <v>1480</v>
      </c>
      <c r="C830" s="20" t="s">
        <v>1337</v>
      </c>
      <c r="D830" s="31">
        <v>1</v>
      </c>
      <c r="E830" s="20" t="s">
        <v>1582</v>
      </c>
      <c r="F830" s="10" t="s">
        <v>29</v>
      </c>
      <c r="G830" s="10" t="s">
        <v>520</v>
      </c>
      <c r="H830" s="20" t="s">
        <v>1547</v>
      </c>
      <c r="I830" s="20" t="s">
        <v>38</v>
      </c>
      <c r="J830" s="20" t="s">
        <v>1583</v>
      </c>
      <c r="N830" s="22">
        <v>5</v>
      </c>
      <c r="O830" s="23">
        <v>1</v>
      </c>
      <c r="P830" s="24">
        <v>1480</v>
      </c>
      <c r="Q830" s="25" t="str">
        <f t="shared" ref="Q830:Q835" si="72">IF(M830="","",IF(M830&lt;=0,P830/10,P830/M830))</f>
        <v/>
      </c>
      <c r="R830" s="12">
        <v>0</v>
      </c>
      <c r="S830" s="12">
        <v>0</v>
      </c>
      <c r="U830" s="18" t="str">
        <f t="shared" si="68"/>
        <v>一勝</v>
      </c>
      <c r="X830" s="12" t="str">
        <f>IF(OR(C830="櫃間牧場",C830="特捜フジ"),"hit",IF(OR(C830="土井牧場",C830="土井ムギムギ牧場",C830="むぎむぎ",C830="むぎ"),"doi",IF(OR(C830="阪神",C830="タイガースファーム"),"han",IF(OR(C830="健康牧場",C830="ＯＫ牧場"),"oke",VLOOKUP(C830,[1]Owner!$A:$B,2,FALSE)))))</f>
        <v>sug</v>
      </c>
    </row>
    <row r="831" spans="1:24" ht="11.15" customHeight="1" x14ac:dyDescent="0.65">
      <c r="A831" s="19" t="str">
        <f t="shared" si="67"/>
        <v>0405大熊05</v>
      </c>
      <c r="B831" s="10" t="s">
        <v>1951</v>
      </c>
      <c r="C831" s="20" t="s">
        <v>1481</v>
      </c>
      <c r="D831" s="31">
        <v>5</v>
      </c>
      <c r="E831" s="20" t="s">
        <v>1966</v>
      </c>
      <c r="F831" s="10" t="s">
        <v>14</v>
      </c>
      <c r="G831" s="10" t="s">
        <v>520</v>
      </c>
      <c r="H831" s="20" t="s">
        <v>1299</v>
      </c>
      <c r="I831" s="20" t="s">
        <v>38</v>
      </c>
      <c r="J831" s="20" t="s">
        <v>782</v>
      </c>
      <c r="K831" s="20" t="s">
        <v>1967</v>
      </c>
      <c r="L831" s="20" t="s">
        <v>1968</v>
      </c>
      <c r="M831" s="21">
        <v>70</v>
      </c>
      <c r="N831" s="22">
        <v>6</v>
      </c>
      <c r="O831" s="23">
        <v>2</v>
      </c>
      <c r="P831" s="24">
        <v>1480</v>
      </c>
      <c r="Q831" s="25">
        <f t="shared" si="72"/>
        <v>21.142857142857142</v>
      </c>
      <c r="R831" s="12">
        <v>0</v>
      </c>
      <c r="S831" s="12">
        <v>0</v>
      </c>
      <c r="U831" s="18" t="str">
        <f t="shared" si="68"/>
        <v>二勝</v>
      </c>
      <c r="X831" s="12" t="str">
        <f>IF(OR(C831="櫃間牧場",C831="特捜フジ"),"hit",IF(OR(C831="土井牧場",C831="土井ムギムギ牧場",C831="むぎむぎ",C831="むぎ"),"doi",IF(OR(C831="阪神",C831="タイガースファーム"),"han",IF(OR(C831="健康牧場",C831="ＯＫ牧場"),"oke",VLOOKUP(C831,[1]Owner!$A:$B,2,FALSE)))))</f>
        <v>oku</v>
      </c>
    </row>
    <row r="832" spans="1:24" ht="11.15" customHeight="1" x14ac:dyDescent="0.65">
      <c r="A832" s="19" t="str">
        <f t="shared" si="67"/>
        <v>1819成田03</v>
      </c>
      <c r="B832" s="10" t="s">
        <v>7067</v>
      </c>
      <c r="C832" s="20" t="s">
        <v>5842</v>
      </c>
      <c r="D832" s="11">
        <v>3</v>
      </c>
      <c r="E832" s="20" t="s">
        <v>7211</v>
      </c>
      <c r="F832" s="10" t="s">
        <v>4407</v>
      </c>
      <c r="G832" s="10" t="s">
        <v>5339</v>
      </c>
      <c r="H832" s="20" t="s">
        <v>7243</v>
      </c>
      <c r="I832" s="20" t="s">
        <v>1755</v>
      </c>
      <c r="J832" s="20" t="s">
        <v>7368</v>
      </c>
      <c r="K832" s="20" t="s">
        <v>6721</v>
      </c>
      <c r="L832" s="20" t="s">
        <v>4416</v>
      </c>
      <c r="M832" s="21">
        <v>40</v>
      </c>
      <c r="N832" s="22">
        <v>5</v>
      </c>
      <c r="O832" s="23">
        <v>1</v>
      </c>
      <c r="P832" s="24">
        <v>1476.8</v>
      </c>
      <c r="Q832" s="25">
        <f t="shared" si="72"/>
        <v>36.92</v>
      </c>
      <c r="R832" s="12">
        <v>0</v>
      </c>
      <c r="S832" s="12">
        <v>0</v>
      </c>
      <c r="T832" s="12">
        <v>0</v>
      </c>
      <c r="U832" s="18" t="str">
        <f t="shared" si="68"/>
        <v>一勝</v>
      </c>
      <c r="V832" s="12" t="s">
        <v>7419</v>
      </c>
      <c r="W832" s="12" t="s">
        <v>7550</v>
      </c>
      <c r="X832" s="12" t="str">
        <f>IF(OR(C832="櫃間牧場",C832="特捜フジ"),"hit",IF(OR(C832="土井牧場",C832="土井ムギムギ牧場",C832="むぎむぎ",C832="むぎ"),"doi",IF(OR(C832="阪神",C832="タイガースファーム"),"han",IF(OR(C832="健康牧場",C832="ＯＫ牧場"),"oke",VLOOKUP(C832,[1]Owner!$A:$B,2,FALSE)))))</f>
        <v>nar</v>
      </c>
    </row>
    <row r="833" spans="1:24" ht="11.15" customHeight="1" x14ac:dyDescent="0.65">
      <c r="A833" s="19" t="str">
        <f t="shared" si="67"/>
        <v>1415大矢07</v>
      </c>
      <c r="B833" s="10" t="s">
        <v>5140</v>
      </c>
      <c r="C833" s="28" t="s">
        <v>5134</v>
      </c>
      <c r="D833" s="29">
        <v>7</v>
      </c>
      <c r="E833" s="20" t="s">
        <v>5149</v>
      </c>
      <c r="F833" s="10" t="s">
        <v>5144</v>
      </c>
      <c r="G833" s="10" t="s">
        <v>5293</v>
      </c>
      <c r="H833" s="20" t="s">
        <v>5301</v>
      </c>
      <c r="I833" s="20" t="s">
        <v>2850</v>
      </c>
      <c r="J833" s="20" t="s">
        <v>5377</v>
      </c>
      <c r="K833" s="20" t="s">
        <v>2370</v>
      </c>
      <c r="L833" s="20" t="s">
        <v>5484</v>
      </c>
      <c r="M833" s="21">
        <v>20</v>
      </c>
      <c r="N833" s="22">
        <v>6</v>
      </c>
      <c r="O833" s="23">
        <v>1</v>
      </c>
      <c r="P833" s="24">
        <v>1474.1</v>
      </c>
      <c r="Q833" s="25">
        <f t="shared" si="72"/>
        <v>73.704999999999998</v>
      </c>
      <c r="R833" s="12">
        <v>0</v>
      </c>
      <c r="S833" s="12">
        <v>0</v>
      </c>
      <c r="U833" s="18" t="str">
        <f t="shared" si="68"/>
        <v>一勝</v>
      </c>
      <c r="X833" s="12" t="str">
        <f>IF(OR(C833="櫃間牧場",C833="特捜フジ"),"hit",IF(OR(C833="土井牧場",C833="土井ムギムギ牧場",C833="むぎむぎ",C833="むぎ"),"doi",IF(OR(C833="阪神",C833="タイガースファーム"),"han",IF(OR(C833="健康牧場",C833="ＯＫ牧場"),"oke",VLOOKUP(C833,[1]Owner!$A:$B,2,FALSE)))))</f>
        <v>oya</v>
      </c>
    </row>
    <row r="834" spans="1:24" ht="11.15" customHeight="1" x14ac:dyDescent="0.65">
      <c r="A834" s="19" t="str">
        <f t="shared" ref="A834:A897" si="73">MID(B834,3,2)&amp;MID(B834,8,2)&amp;MID(C834,1,2)&amp;TEXT(D834,"00")</f>
        <v>1617松山09</v>
      </c>
      <c r="B834" s="10" t="s">
        <v>5840</v>
      </c>
      <c r="C834" s="20" t="s">
        <v>4762</v>
      </c>
      <c r="D834" s="11">
        <v>9</v>
      </c>
      <c r="E834" s="20" t="s">
        <v>5944</v>
      </c>
      <c r="F834" s="10" t="s">
        <v>5845</v>
      </c>
      <c r="G834" s="10" t="s">
        <v>6012</v>
      </c>
      <c r="H834" s="20" t="s">
        <v>6039</v>
      </c>
      <c r="I834" s="20" t="s">
        <v>3165</v>
      </c>
      <c r="J834" s="20" t="s">
        <v>4864</v>
      </c>
      <c r="K834" s="20" t="s">
        <v>791</v>
      </c>
      <c r="L834" s="20" t="s">
        <v>1913</v>
      </c>
      <c r="M834" s="21">
        <v>120</v>
      </c>
      <c r="N834" s="22">
        <v>5</v>
      </c>
      <c r="O834" s="23">
        <v>2</v>
      </c>
      <c r="P834" s="24">
        <v>1472</v>
      </c>
      <c r="Q834" s="25">
        <f t="shared" si="72"/>
        <v>12.266666666666667</v>
      </c>
      <c r="R834" s="12">
        <v>0</v>
      </c>
      <c r="S834" s="12">
        <v>0</v>
      </c>
      <c r="U834" s="18" t="str">
        <f t="shared" ref="U834:U897" si="74">IF(S834&gt;=1,"G1",IF(R834&gt;=1,"重賞",IF(O834&gt;=2,"二勝",IF(O834=1,"一勝",IF(AND(O834=0,N834&gt;=1),"未勝利","未出走")))))</f>
        <v>二勝</v>
      </c>
      <c r="X834" s="12" t="str">
        <f>IF(OR(C834="櫃間牧場",C834="特捜フジ"),"hit",IF(OR(C834="土井牧場",C834="土井ムギムギ牧場",C834="むぎむぎ",C834="むぎ"),"doi",IF(OR(C834="阪神",C834="タイガースファーム"),"han",IF(OR(C834="健康牧場",C834="ＯＫ牧場"),"oke",VLOOKUP(C834,[1]Owner!$A:$B,2,FALSE)))))</f>
        <v>mat</v>
      </c>
    </row>
    <row r="835" spans="1:24" ht="11.15" customHeight="1" x14ac:dyDescent="0.65">
      <c r="A835" s="19" t="str">
        <f t="shared" si="73"/>
        <v>1314西原10</v>
      </c>
      <c r="B835" s="10" t="s">
        <v>5133</v>
      </c>
      <c r="C835" s="20" t="s">
        <v>4989</v>
      </c>
      <c r="D835" s="11">
        <v>10</v>
      </c>
      <c r="E835" s="20" t="s">
        <v>5013</v>
      </c>
      <c r="F835" s="10" t="s">
        <v>4772</v>
      </c>
      <c r="G835" s="10" t="s">
        <v>4767</v>
      </c>
      <c r="H835" s="20" t="s">
        <v>4912</v>
      </c>
      <c r="I835" s="20" t="s">
        <v>1832</v>
      </c>
      <c r="J835" s="20" t="s">
        <v>4707</v>
      </c>
      <c r="K835" s="20" t="s">
        <v>4810</v>
      </c>
      <c r="L835" s="20" t="s">
        <v>1913</v>
      </c>
      <c r="M835" s="21">
        <v>50</v>
      </c>
      <c r="N835" s="22">
        <v>9</v>
      </c>
      <c r="O835" s="23">
        <v>1</v>
      </c>
      <c r="P835" s="24">
        <v>1470</v>
      </c>
      <c r="Q835" s="25">
        <f t="shared" si="72"/>
        <v>29.4</v>
      </c>
      <c r="R835" s="12">
        <v>0</v>
      </c>
      <c r="S835" s="12">
        <v>0</v>
      </c>
      <c r="U835" s="18" t="str">
        <f t="shared" si="74"/>
        <v>一勝</v>
      </c>
      <c r="X835" s="12" t="str">
        <f>IF(OR(C835="櫃間牧場",C835="特捜フジ"),"hit",IF(OR(C835="土井牧場",C835="土井ムギムギ牧場",C835="むぎむぎ",C835="むぎ"),"doi",IF(OR(C835="阪神",C835="タイガースファーム"),"han",IF(OR(C835="健康牧場",C835="ＯＫ牧場"),"oke",VLOOKUP(C835,[1]Owner!$A:$B,2,FALSE)))))</f>
        <v>nis</v>
      </c>
    </row>
    <row r="836" spans="1:24" ht="11.15" customHeight="1" x14ac:dyDescent="0.65">
      <c r="A836" s="19" t="str">
        <f t="shared" si="73"/>
        <v>1920永之05</v>
      </c>
      <c r="B836" s="10" t="s">
        <v>7651</v>
      </c>
      <c r="C836" s="20" t="s">
        <v>5014</v>
      </c>
      <c r="D836" s="11">
        <v>5</v>
      </c>
      <c r="E836" s="20" t="s">
        <v>7753</v>
      </c>
      <c r="F836" s="10" t="s">
        <v>4772</v>
      </c>
      <c r="G836" s="10" t="s">
        <v>5335</v>
      </c>
      <c r="H836" s="20" t="s">
        <v>7860</v>
      </c>
      <c r="I836" s="20" t="s">
        <v>2231</v>
      </c>
      <c r="J836" s="20" t="s">
        <v>6735</v>
      </c>
      <c r="K836" s="20" t="s">
        <v>7902</v>
      </c>
      <c r="L836" s="20" t="s">
        <v>4869</v>
      </c>
      <c r="M836" s="32">
        <v>3</v>
      </c>
      <c r="N836" s="22">
        <v>8</v>
      </c>
      <c r="O836" s="23">
        <v>1</v>
      </c>
      <c r="P836" s="24">
        <v>1465.4</v>
      </c>
      <c r="Q836" s="25">
        <v>9.3779487179487173</v>
      </c>
      <c r="R836" s="12">
        <v>0</v>
      </c>
      <c r="S836" s="12">
        <v>0</v>
      </c>
      <c r="T836" s="12">
        <v>0</v>
      </c>
      <c r="U836" s="18" t="str">
        <f t="shared" si="74"/>
        <v>一勝</v>
      </c>
      <c r="V836" s="12" t="s">
        <v>7996</v>
      </c>
      <c r="W836" s="12" t="s">
        <v>8131</v>
      </c>
      <c r="X836" s="12" t="str">
        <f>IF(OR(C836="櫃間牧場",C836="特捜フジ"),"hit",IF(OR(C836="土井牧場",C836="土井ムギムギ牧場",C836="むぎむぎ",C836="むぎ"),"doi",IF(OR(C836="阪神",C836="タイガースファーム"),"han",IF(OR(C836="健康牧場",C836="ＯＫ牧場"),"oke",VLOOKUP(C836,[1]Owner!$A:$B,2,FALSE)))))</f>
        <v>yhi</v>
      </c>
    </row>
    <row r="837" spans="1:24" ht="11.15" customHeight="1" x14ac:dyDescent="0.65">
      <c r="A837" s="19" t="str">
        <f t="shared" si="73"/>
        <v>1011土井05</v>
      </c>
      <c r="B837" s="10" t="s">
        <v>3649</v>
      </c>
      <c r="C837" s="20" t="s">
        <v>3887</v>
      </c>
      <c r="D837" s="11">
        <v>5</v>
      </c>
      <c r="E837" s="20" t="s">
        <v>3893</v>
      </c>
      <c r="F837" s="10" t="s">
        <v>14</v>
      </c>
      <c r="G837" s="10" t="s">
        <v>520</v>
      </c>
      <c r="H837" s="20" t="s">
        <v>948</v>
      </c>
      <c r="I837" s="20" t="s">
        <v>1755</v>
      </c>
      <c r="J837" s="20" t="s">
        <v>3894</v>
      </c>
      <c r="K837" s="20" t="s">
        <v>3023</v>
      </c>
      <c r="L837" s="20" t="s">
        <v>1913</v>
      </c>
      <c r="M837" s="21">
        <v>35</v>
      </c>
      <c r="N837" s="22">
        <v>10</v>
      </c>
      <c r="O837" s="23">
        <v>1</v>
      </c>
      <c r="P837" s="24">
        <v>1464.1</v>
      </c>
      <c r="Q837" s="25">
        <f t="shared" ref="Q837:Q844" si="75">IF(M837="","",IF(M837&lt;=0,P837/10,P837/M837))</f>
        <v>41.831428571428567</v>
      </c>
      <c r="R837" s="12">
        <v>0</v>
      </c>
      <c r="S837" s="12">
        <v>0</v>
      </c>
      <c r="U837" s="18" t="str">
        <f t="shared" si="74"/>
        <v>一勝</v>
      </c>
      <c r="X837" s="12" t="str">
        <f>IF(OR(C837="櫃間牧場",C837="特捜フジ"),"hit",IF(OR(C837="土井牧場",C837="土井ムギムギ牧場",C837="むぎむぎ",C837="むぎ"),"doi",IF(OR(C837="阪神",C837="タイガースファーム"),"han",IF(OR(C837="健康牧場",C837="ＯＫ牧場"),"oke",VLOOKUP(C837,[1]Owner!$A:$B,2,FALSE)))))</f>
        <v>doi</v>
      </c>
    </row>
    <row r="838" spans="1:24" ht="11.15" customHeight="1" x14ac:dyDescent="0.65">
      <c r="A838" s="19" t="str">
        <f t="shared" si="73"/>
        <v>0506播磨05</v>
      </c>
      <c r="B838" s="10" t="s">
        <v>2274</v>
      </c>
      <c r="C838" s="20" t="s">
        <v>626</v>
      </c>
      <c r="D838" s="11">
        <v>5</v>
      </c>
      <c r="E838" s="20" t="s">
        <v>2516</v>
      </c>
      <c r="F838" s="10" t="s">
        <v>14</v>
      </c>
      <c r="G838" s="10" t="s">
        <v>520</v>
      </c>
      <c r="H838" s="20" t="s">
        <v>1267</v>
      </c>
      <c r="I838" s="20" t="s">
        <v>38</v>
      </c>
      <c r="J838" s="20" t="s">
        <v>2517</v>
      </c>
      <c r="K838" s="20" t="s">
        <v>2518</v>
      </c>
      <c r="L838" s="20" t="s">
        <v>2224</v>
      </c>
      <c r="M838" s="21">
        <v>80</v>
      </c>
      <c r="N838" s="22">
        <v>5</v>
      </c>
      <c r="O838" s="23">
        <v>2</v>
      </c>
      <c r="P838" s="24">
        <v>1460</v>
      </c>
      <c r="Q838" s="25">
        <f t="shared" si="75"/>
        <v>18.25</v>
      </c>
      <c r="R838" s="12">
        <v>0</v>
      </c>
      <c r="S838" s="12">
        <v>0</v>
      </c>
      <c r="U838" s="18" t="str">
        <f t="shared" si="74"/>
        <v>二勝</v>
      </c>
      <c r="X838" s="12" t="str">
        <f>IF(OR(C838="櫃間牧場",C838="特捜フジ"),"hit",IF(OR(C838="土井牧場",C838="土井ムギムギ牧場",C838="むぎむぎ",C838="むぎ"),"doi",IF(OR(C838="阪神",C838="タイガースファーム"),"han",IF(OR(C838="健康牧場",C838="ＯＫ牧場"),"oke",VLOOKUP(C838,[1]Owner!$A:$B,2,FALSE)))))</f>
        <v>har</v>
      </c>
    </row>
    <row r="839" spans="1:24" ht="11.15" customHeight="1" x14ac:dyDescent="0.65">
      <c r="A839" s="19" t="str">
        <f t="shared" si="73"/>
        <v>0607福石04</v>
      </c>
      <c r="B839" s="10" t="s">
        <v>2579</v>
      </c>
      <c r="C839" s="20" t="s">
        <v>2791</v>
      </c>
      <c r="D839" s="11">
        <v>4</v>
      </c>
      <c r="E839" s="20" t="s">
        <v>2796</v>
      </c>
      <c r="F839" s="10" t="s">
        <v>2279</v>
      </c>
      <c r="G839" s="10" t="s">
        <v>510</v>
      </c>
      <c r="H839" s="21" t="s">
        <v>1131</v>
      </c>
      <c r="I839" s="20" t="s">
        <v>1832</v>
      </c>
      <c r="J839" s="20" t="s">
        <v>2797</v>
      </c>
      <c r="K839" s="20" t="s">
        <v>1836</v>
      </c>
      <c r="L839" s="20" t="s">
        <v>2569</v>
      </c>
      <c r="M839" s="21">
        <v>0</v>
      </c>
      <c r="N839" s="22">
        <v>10</v>
      </c>
      <c r="O839" s="23">
        <v>1</v>
      </c>
      <c r="P839" s="24">
        <v>1460</v>
      </c>
      <c r="Q839" s="25">
        <f t="shared" si="75"/>
        <v>146</v>
      </c>
      <c r="R839" s="12">
        <v>0</v>
      </c>
      <c r="S839" s="12">
        <v>0</v>
      </c>
      <c r="U839" s="18" t="str">
        <f t="shared" si="74"/>
        <v>一勝</v>
      </c>
      <c r="X839" s="12" t="str">
        <f>IF(OR(C839="櫃間牧場",C839="特捜フジ"),"hit",IF(OR(C839="土井牧場",C839="土井ムギムギ牧場",C839="むぎむぎ",C839="むぎ"),"doi",IF(OR(C839="阪神",C839="タイガースファーム"),"han",IF(OR(C839="健康牧場",C839="ＯＫ牧場"),"oke",VLOOKUP(C839,[1]Owner!$A:$B,2,FALSE)))))</f>
        <v>fuk</v>
      </c>
    </row>
    <row r="840" spans="1:24" ht="11.15" customHeight="1" x14ac:dyDescent="0.65">
      <c r="A840" s="19" t="str">
        <f t="shared" si="73"/>
        <v>1617永之08</v>
      </c>
      <c r="B840" s="10" t="s">
        <v>5840</v>
      </c>
      <c r="C840" s="20" t="s">
        <v>5135</v>
      </c>
      <c r="D840" s="11">
        <v>8</v>
      </c>
      <c r="E840" s="20" t="s">
        <v>5913</v>
      </c>
      <c r="F840" s="10" t="s">
        <v>5848</v>
      </c>
      <c r="G840" s="10" t="s">
        <v>5996</v>
      </c>
      <c r="H840" s="20" t="s">
        <v>6006</v>
      </c>
      <c r="I840" s="20" t="s">
        <v>1755</v>
      </c>
      <c r="J840" s="20" t="s">
        <v>6071</v>
      </c>
      <c r="K840" s="20" t="s">
        <v>6140</v>
      </c>
      <c r="L840" s="20" t="s">
        <v>1913</v>
      </c>
      <c r="M840" s="21">
        <v>40</v>
      </c>
      <c r="N840" s="22">
        <v>8</v>
      </c>
      <c r="O840" s="23">
        <v>2</v>
      </c>
      <c r="P840" s="24">
        <v>1455</v>
      </c>
      <c r="Q840" s="25">
        <f t="shared" si="75"/>
        <v>36.375</v>
      </c>
      <c r="R840" s="12">
        <v>0</v>
      </c>
      <c r="S840" s="12">
        <v>0</v>
      </c>
      <c r="U840" s="18" t="str">
        <f t="shared" si="74"/>
        <v>二勝</v>
      </c>
      <c r="X840" s="12" t="str">
        <f>IF(OR(C840="櫃間牧場",C840="特捜フジ"),"hit",IF(OR(C840="土井牧場",C840="土井ムギムギ牧場",C840="むぎむぎ",C840="むぎ"),"doi",IF(OR(C840="阪神",C840="タイガースファーム"),"han",IF(OR(C840="健康牧場",C840="ＯＫ牧場"),"oke",VLOOKUP(C840,[1]Owner!$A:$B,2,FALSE)))))</f>
        <v>yhi</v>
      </c>
    </row>
    <row r="841" spans="1:24" ht="11.15" customHeight="1" x14ac:dyDescent="0.65">
      <c r="A841" s="19" t="str">
        <f t="shared" si="73"/>
        <v>1617村山07</v>
      </c>
      <c r="B841" s="10" t="s">
        <v>5840</v>
      </c>
      <c r="C841" s="20" t="s">
        <v>4764</v>
      </c>
      <c r="D841" s="11">
        <v>7</v>
      </c>
      <c r="E841" s="20" t="s">
        <v>5982</v>
      </c>
      <c r="F841" s="10" t="s">
        <v>5848</v>
      </c>
      <c r="G841" s="10" t="s">
        <v>6012</v>
      </c>
      <c r="H841" s="20" t="s">
        <v>6055</v>
      </c>
      <c r="I841" s="20" t="s">
        <v>6122</v>
      </c>
      <c r="J841" s="20" t="s">
        <v>2738</v>
      </c>
      <c r="K841" s="20" t="s">
        <v>1836</v>
      </c>
      <c r="L841" s="20" t="s">
        <v>2439</v>
      </c>
      <c r="M841" s="21">
        <v>60</v>
      </c>
      <c r="N841" s="22">
        <v>7</v>
      </c>
      <c r="O841" s="23">
        <v>1</v>
      </c>
      <c r="P841" s="24">
        <v>1453.4</v>
      </c>
      <c r="Q841" s="25">
        <f t="shared" si="75"/>
        <v>24.223333333333336</v>
      </c>
      <c r="R841" s="12">
        <v>0</v>
      </c>
      <c r="S841" s="12">
        <v>0</v>
      </c>
      <c r="U841" s="18" t="str">
        <f t="shared" si="74"/>
        <v>一勝</v>
      </c>
      <c r="X841" s="12" t="str">
        <f>IF(OR(C841="櫃間牧場",C841="特捜フジ"),"hit",IF(OR(C841="土井牧場",C841="土井ムギムギ牧場",C841="むぎむぎ",C841="むぎ"),"doi",IF(OR(C841="阪神",C841="タイガースファーム"),"han",IF(OR(C841="健康牧場",C841="ＯＫ牧場"),"oke",VLOOKUP(C841,[1]Owner!$A:$B,2,FALSE)))))</f>
        <v>mur</v>
      </c>
    </row>
    <row r="842" spans="1:24" ht="11.15" customHeight="1" x14ac:dyDescent="0.65">
      <c r="A842" s="19" t="str">
        <f t="shared" si="73"/>
        <v>0001伸吾07</v>
      </c>
      <c r="B842" s="10" t="s">
        <v>963</v>
      </c>
      <c r="C842" s="20" t="s">
        <v>768</v>
      </c>
      <c r="D842" s="31">
        <v>7</v>
      </c>
      <c r="E842" s="20" t="s">
        <v>1048</v>
      </c>
      <c r="F842" s="10" t="s">
        <v>29</v>
      </c>
      <c r="G842" s="10" t="s">
        <v>15</v>
      </c>
      <c r="H842" s="20" t="s">
        <v>867</v>
      </c>
      <c r="I842" s="20" t="s">
        <v>807</v>
      </c>
      <c r="J842" s="20" t="s">
        <v>868</v>
      </c>
      <c r="N842" s="22">
        <v>5</v>
      </c>
      <c r="O842" s="23">
        <v>2</v>
      </c>
      <c r="P842" s="24">
        <v>1450</v>
      </c>
      <c r="Q842" s="25" t="str">
        <f t="shared" si="75"/>
        <v/>
      </c>
      <c r="R842" s="12">
        <v>0</v>
      </c>
      <c r="S842" s="12">
        <v>0</v>
      </c>
      <c r="U842" s="18" t="str">
        <f t="shared" si="74"/>
        <v>二勝</v>
      </c>
      <c r="X842" s="12" t="str">
        <f>IF(OR(C842="櫃間牧場",C842="特捜フジ"),"hit",IF(OR(C842="土井牧場",C842="土井ムギムギ牧場",C842="むぎむぎ",C842="むぎ"),"doi",IF(OR(C842="阪神",C842="タイガースファーム"),"han",IF(OR(C842="健康牧場",C842="ＯＫ牧場"),"oke",VLOOKUP(C842,[1]Owner!$A:$B,2,FALSE)))))</f>
        <v>tsi</v>
      </c>
    </row>
    <row r="843" spans="1:24" ht="11.15" customHeight="1" x14ac:dyDescent="0.65">
      <c r="A843" s="19" t="str">
        <f t="shared" si="73"/>
        <v>1011西原10</v>
      </c>
      <c r="B843" s="10" t="s">
        <v>3649</v>
      </c>
      <c r="C843" s="20" t="s">
        <v>2175</v>
      </c>
      <c r="D843" s="11">
        <v>10</v>
      </c>
      <c r="E843" s="20" t="s">
        <v>3729</v>
      </c>
      <c r="F843" s="10" t="s">
        <v>14</v>
      </c>
      <c r="G843" s="10" t="s">
        <v>510</v>
      </c>
      <c r="H843" s="20" t="s">
        <v>724</v>
      </c>
      <c r="I843" s="20" t="s">
        <v>3466</v>
      </c>
      <c r="J843" s="20" t="s">
        <v>3730</v>
      </c>
      <c r="K843" s="20" t="s">
        <v>791</v>
      </c>
      <c r="L843" s="20" t="s">
        <v>1913</v>
      </c>
      <c r="M843" s="21">
        <v>30</v>
      </c>
      <c r="N843" s="22">
        <v>6</v>
      </c>
      <c r="O843" s="23">
        <v>2</v>
      </c>
      <c r="P843" s="24">
        <v>1450</v>
      </c>
      <c r="Q843" s="25">
        <f t="shared" si="75"/>
        <v>48.333333333333336</v>
      </c>
      <c r="R843" s="12">
        <v>0</v>
      </c>
      <c r="S843" s="12">
        <v>0</v>
      </c>
      <c r="U843" s="18" t="str">
        <f t="shared" si="74"/>
        <v>二勝</v>
      </c>
      <c r="X843" s="12" t="str">
        <f>IF(OR(C843="櫃間牧場",C843="特捜フジ"),"hit",IF(OR(C843="土井牧場",C843="土井ムギムギ牧場",C843="むぎむぎ",C843="むぎ"),"doi",IF(OR(C843="阪神",C843="タイガースファーム"),"han",IF(OR(C843="健康牧場",C843="ＯＫ牧場"),"oke",VLOOKUP(C843,[1]Owner!$A:$B,2,FALSE)))))</f>
        <v>nis</v>
      </c>
    </row>
    <row r="844" spans="1:24" ht="11.15" customHeight="1" x14ac:dyDescent="0.65">
      <c r="A844" s="19" t="str">
        <f t="shared" si="73"/>
        <v>1516藤田02</v>
      </c>
      <c r="B844" s="10" t="s">
        <v>5510</v>
      </c>
      <c r="C844" s="20" t="s">
        <v>4200</v>
      </c>
      <c r="D844" s="11">
        <v>2</v>
      </c>
      <c r="E844" s="20" t="s">
        <v>5596</v>
      </c>
      <c r="F844" s="10" t="s">
        <v>3905</v>
      </c>
      <c r="G844" s="10" t="s">
        <v>3911</v>
      </c>
      <c r="H844" s="20" t="s">
        <v>4121</v>
      </c>
      <c r="I844" s="20" t="s">
        <v>5369</v>
      </c>
      <c r="J844" s="20" t="s">
        <v>4429</v>
      </c>
      <c r="K844" s="20" t="s">
        <v>791</v>
      </c>
      <c r="L844" s="20" t="s">
        <v>1913</v>
      </c>
      <c r="M844" s="21">
        <v>100</v>
      </c>
      <c r="N844" s="22">
        <v>7</v>
      </c>
      <c r="O844" s="23">
        <v>1</v>
      </c>
      <c r="P844" s="24">
        <v>1450</v>
      </c>
      <c r="Q844" s="25">
        <f t="shared" si="75"/>
        <v>14.5</v>
      </c>
      <c r="R844" s="12">
        <v>0</v>
      </c>
      <c r="S844" s="12">
        <v>0</v>
      </c>
      <c r="U844" s="18" t="str">
        <f t="shared" si="74"/>
        <v>一勝</v>
      </c>
      <c r="X844" s="12" t="str">
        <f>IF(OR(C844="櫃間牧場",C844="特捜フジ"),"hit",IF(OR(C844="土井牧場",C844="土井ムギムギ牧場",C844="むぎむぎ",C844="むぎ"),"doi",IF(OR(C844="阪神",C844="タイガースファーム"),"han",IF(OR(C844="健康牧場",C844="ＯＫ牧場"),"oke",VLOOKUP(C844,[1]Owner!$A:$B,2,FALSE)))))</f>
        <v>fut</v>
      </c>
    </row>
    <row r="845" spans="1:24" ht="11.15" customHeight="1" x14ac:dyDescent="0.65">
      <c r="A845" s="19" t="str">
        <f t="shared" si="73"/>
        <v>2021西原09</v>
      </c>
      <c r="B845" s="10" t="s">
        <v>8314</v>
      </c>
      <c r="C845" s="20" t="s">
        <v>4989</v>
      </c>
      <c r="D845" s="11">
        <v>9</v>
      </c>
      <c r="E845" s="20" t="s">
        <v>8246</v>
      </c>
      <c r="F845" s="10" t="s">
        <v>29</v>
      </c>
      <c r="G845" s="10" t="s">
        <v>15</v>
      </c>
      <c r="H845" s="20" t="s">
        <v>8394</v>
      </c>
      <c r="I845" s="20" t="s">
        <v>8317</v>
      </c>
      <c r="J845" s="20" t="s">
        <v>8395</v>
      </c>
      <c r="K845" s="20" t="s">
        <v>8396</v>
      </c>
      <c r="L845" s="20" t="s">
        <v>1913</v>
      </c>
      <c r="M845" s="32">
        <v>7</v>
      </c>
      <c r="N845" s="22">
        <v>6</v>
      </c>
      <c r="O845" s="23">
        <v>1</v>
      </c>
      <c r="P845" s="24">
        <v>1443.8</v>
      </c>
      <c r="Q845" s="25">
        <v>12.376703296703297</v>
      </c>
      <c r="R845" s="12">
        <v>0</v>
      </c>
      <c r="S845" s="12">
        <v>0</v>
      </c>
      <c r="T845" s="12">
        <v>0</v>
      </c>
      <c r="U845" s="18" t="str">
        <f t="shared" si="74"/>
        <v>一勝</v>
      </c>
      <c r="V845" s="12" t="s">
        <v>8652</v>
      </c>
      <c r="W845" s="12" t="s">
        <v>8531</v>
      </c>
      <c r="X845" s="12" t="str">
        <f>IF(OR(C845="櫃間牧場",C845="特捜フジ"),"hit",IF(OR(C845="土井牧場",C845="土井ムギムギ牧場",C845="むぎむぎ",C845="むぎ"),"doi",IF(OR(C845="阪神",C845="タイガースファーム"),"han",IF(OR(C845="健康牧場",C845="ＯＫ牧場"),"oke",VLOOKUP(C845,[1]Owner!$A:$B,2,FALSE)))))</f>
        <v>nis</v>
      </c>
    </row>
    <row r="846" spans="1:24" ht="11.15" customHeight="1" x14ac:dyDescent="0.65">
      <c r="A846" s="19" t="str">
        <f t="shared" si="73"/>
        <v>1112羽田10</v>
      </c>
      <c r="B846" s="10" t="s">
        <v>4369</v>
      </c>
      <c r="C846" s="20" t="s">
        <v>4075</v>
      </c>
      <c r="D846" s="11">
        <v>10</v>
      </c>
      <c r="E846" s="20" t="s">
        <v>4101</v>
      </c>
      <c r="F846" s="10" t="s">
        <v>3905</v>
      </c>
      <c r="G846" s="10" t="s">
        <v>3906</v>
      </c>
      <c r="H846" s="20" t="s">
        <v>4102</v>
      </c>
      <c r="I846" s="20" t="s">
        <v>395</v>
      </c>
      <c r="J846" s="20" t="s">
        <v>4103</v>
      </c>
      <c r="K846" s="20" t="s">
        <v>2378</v>
      </c>
      <c r="L846" s="20" t="s">
        <v>4104</v>
      </c>
      <c r="M846" s="21">
        <v>20</v>
      </c>
      <c r="N846" s="22">
        <v>7</v>
      </c>
      <c r="O846" s="23">
        <v>1</v>
      </c>
      <c r="P846" s="24">
        <v>1440.4</v>
      </c>
      <c r="Q846" s="25">
        <f>IF(M846="","",IF(M846&lt;=0,P846/10,P846/M846))</f>
        <v>72.02000000000001</v>
      </c>
      <c r="R846" s="12">
        <v>0</v>
      </c>
      <c r="S846" s="12">
        <v>0</v>
      </c>
      <c r="U846" s="18" t="str">
        <f t="shared" si="74"/>
        <v>一勝</v>
      </c>
      <c r="X846" s="12" t="str">
        <f>IF(OR(C846="櫃間牧場",C846="特捜フジ"),"hit",IF(OR(C846="土井牧場",C846="土井ムギムギ牧場",C846="むぎむぎ",C846="むぎ"),"doi",IF(OR(C846="阪神",C846="タイガースファーム"),"han",IF(OR(C846="健康牧場",C846="ＯＫ牧場"),"oke",VLOOKUP(C846,[1]Owner!$A:$B,2,FALSE)))))</f>
        <v>had</v>
      </c>
    </row>
    <row r="847" spans="1:24" ht="11.15" customHeight="1" x14ac:dyDescent="0.65">
      <c r="A847" s="19" t="str">
        <f t="shared" si="73"/>
        <v>0809特捜06</v>
      </c>
      <c r="B847" s="10" t="s">
        <v>3162</v>
      </c>
      <c r="C847" s="20" t="s">
        <v>2740</v>
      </c>
      <c r="D847" s="11">
        <v>6</v>
      </c>
      <c r="E847" s="20" t="s">
        <v>3382</v>
      </c>
      <c r="F847" s="10" t="s">
        <v>14</v>
      </c>
      <c r="G847" s="10" t="s">
        <v>510</v>
      </c>
      <c r="H847" s="20" t="s">
        <v>1291</v>
      </c>
      <c r="I847" s="20" t="s">
        <v>2850</v>
      </c>
      <c r="J847" s="20" t="s">
        <v>3383</v>
      </c>
      <c r="K847" s="20" t="s">
        <v>3153</v>
      </c>
      <c r="L847" s="20" t="s">
        <v>515</v>
      </c>
      <c r="M847" s="21">
        <v>130</v>
      </c>
      <c r="N847" s="22">
        <v>6</v>
      </c>
      <c r="O847" s="23">
        <v>2</v>
      </c>
      <c r="P847" s="24">
        <v>1440</v>
      </c>
      <c r="Q847" s="25">
        <f>IF(M847="","",IF(M847&lt;=0,P847/10,P847/M847))</f>
        <v>11.076923076923077</v>
      </c>
      <c r="R847" s="12">
        <v>0</v>
      </c>
      <c r="S847" s="12">
        <v>0</v>
      </c>
      <c r="U847" s="18" t="str">
        <f t="shared" si="74"/>
        <v>二勝</v>
      </c>
      <c r="X847" s="12" t="str">
        <f>IF(OR(C847="櫃間牧場",C847="特捜フジ"),"hit",IF(OR(C847="土井牧場",C847="土井ムギムギ牧場",C847="むぎむぎ",C847="むぎ"),"doi",IF(OR(C847="阪神",C847="タイガースファーム"),"han",IF(OR(C847="健康牧場",C847="ＯＫ牧場"),"oke",VLOOKUP(C847,[1]Owner!$A:$B,2,FALSE)))))</f>
        <v>hit</v>
      </c>
    </row>
    <row r="848" spans="1:24" ht="11.15" customHeight="1" x14ac:dyDescent="0.65">
      <c r="A848" s="19" t="str">
        <f t="shared" si="73"/>
        <v>1617松山10</v>
      </c>
      <c r="B848" s="10" t="s">
        <v>5840</v>
      </c>
      <c r="C848" s="20" t="s">
        <v>4762</v>
      </c>
      <c r="D848" s="11">
        <v>10</v>
      </c>
      <c r="E848" s="20" t="s">
        <v>5945</v>
      </c>
      <c r="F848" s="10" t="s">
        <v>5848</v>
      </c>
      <c r="G848" s="10" t="s">
        <v>6012</v>
      </c>
      <c r="H848" s="20" t="s">
        <v>6049</v>
      </c>
      <c r="I848" s="20" t="s">
        <v>4236</v>
      </c>
      <c r="J848" s="20" t="s">
        <v>6098</v>
      </c>
      <c r="K848" s="20" t="s">
        <v>791</v>
      </c>
      <c r="L848" s="20" t="s">
        <v>6159</v>
      </c>
      <c r="M848" s="21">
        <v>20</v>
      </c>
      <c r="N848" s="22">
        <v>8</v>
      </c>
      <c r="O848" s="23">
        <v>2</v>
      </c>
      <c r="P848" s="24">
        <v>1439</v>
      </c>
      <c r="Q848" s="25">
        <f>IF(M848="","",IF(M848&lt;=0,P848/10,P848/M848))</f>
        <v>71.95</v>
      </c>
      <c r="R848" s="12">
        <v>0</v>
      </c>
      <c r="S848" s="12">
        <v>0</v>
      </c>
      <c r="U848" s="18" t="str">
        <f t="shared" si="74"/>
        <v>二勝</v>
      </c>
      <c r="X848" s="12" t="str">
        <f>IF(OR(C848="櫃間牧場",C848="特捜フジ"),"hit",IF(OR(C848="土井牧場",C848="土井ムギムギ牧場",C848="むぎむぎ",C848="むぎ"),"doi",IF(OR(C848="阪神",C848="タイガースファーム"),"han",IF(OR(C848="健康牧場",C848="ＯＫ牧場"),"oke",VLOOKUP(C848,[1]Owner!$A:$B,2,FALSE)))))</f>
        <v>mat</v>
      </c>
    </row>
    <row r="849" spans="1:24" ht="11.15" customHeight="1" x14ac:dyDescent="0.65">
      <c r="A849" s="19" t="str">
        <f t="shared" si="73"/>
        <v>9900伸吾04</v>
      </c>
      <c r="B849" s="10" t="s">
        <v>683</v>
      </c>
      <c r="C849" s="20" t="s">
        <v>768</v>
      </c>
      <c r="D849" s="31">
        <v>4</v>
      </c>
      <c r="E849" s="20" t="s">
        <v>778</v>
      </c>
      <c r="F849" s="10" t="s">
        <v>29</v>
      </c>
      <c r="G849" s="10" t="s">
        <v>33</v>
      </c>
      <c r="H849" s="20" t="s">
        <v>596</v>
      </c>
      <c r="I849" s="20" t="s">
        <v>38</v>
      </c>
      <c r="J849" s="20" t="s">
        <v>198</v>
      </c>
      <c r="N849" s="22">
        <v>13</v>
      </c>
      <c r="O849" s="23">
        <v>0</v>
      </c>
      <c r="P849" s="24">
        <v>1433</v>
      </c>
      <c r="Q849" s="25" t="str">
        <f>IF(M849="","",IF(M849&lt;=0,P849/10,P849/M849))</f>
        <v/>
      </c>
      <c r="R849" s="12">
        <v>0</v>
      </c>
      <c r="S849" s="12">
        <v>0</v>
      </c>
      <c r="U849" s="18" t="str">
        <f t="shared" si="74"/>
        <v>未勝利</v>
      </c>
      <c r="X849" s="12" t="str">
        <f>IF(OR(C849="櫃間牧場",C849="特捜フジ"),"hit",IF(OR(C849="土井牧場",C849="土井ムギムギ牧場",C849="むぎむぎ",C849="むぎ"),"doi",IF(OR(C849="阪神",C849="タイガースファーム"),"han",IF(OR(C849="健康牧場",C849="ＯＫ牧場"),"oke",VLOOKUP(C849,[1]Owner!$A:$B,2,FALSE)))))</f>
        <v>tsi</v>
      </c>
    </row>
    <row r="850" spans="1:24" ht="11.15" customHeight="1" x14ac:dyDescent="0.65">
      <c r="A850" s="19" t="str">
        <f t="shared" si="73"/>
        <v>1920永之02</v>
      </c>
      <c r="B850" s="10" t="s">
        <v>7651</v>
      </c>
      <c r="C850" s="20" t="s">
        <v>5014</v>
      </c>
      <c r="D850" s="11">
        <v>2</v>
      </c>
      <c r="E850" s="20" t="s">
        <v>7750</v>
      </c>
      <c r="F850" s="10" t="s">
        <v>4772</v>
      </c>
      <c r="G850" s="10" t="s">
        <v>4774</v>
      </c>
      <c r="H850" s="20" t="s">
        <v>7854</v>
      </c>
      <c r="I850" s="20" t="s">
        <v>2231</v>
      </c>
      <c r="J850" s="20" t="s">
        <v>5390</v>
      </c>
      <c r="K850" s="20" t="s">
        <v>5446</v>
      </c>
      <c r="L850" s="20" t="s">
        <v>1913</v>
      </c>
      <c r="M850" s="32">
        <v>8</v>
      </c>
      <c r="N850" s="22">
        <v>3</v>
      </c>
      <c r="O850" s="23">
        <v>2</v>
      </c>
      <c r="P850" s="24">
        <v>1430</v>
      </c>
      <c r="Q850" s="25">
        <v>7.75</v>
      </c>
      <c r="R850" s="12">
        <v>0</v>
      </c>
      <c r="S850" s="12">
        <v>0</v>
      </c>
      <c r="T850" s="12">
        <v>0</v>
      </c>
      <c r="U850" s="18" t="str">
        <f t="shared" si="74"/>
        <v>二勝</v>
      </c>
      <c r="V850" s="12" t="s">
        <v>7996</v>
      </c>
      <c r="W850" s="12" t="s">
        <v>8128</v>
      </c>
      <c r="X850" s="12" t="str">
        <f>IF(OR(C850="櫃間牧場",C850="特捜フジ"),"hit",IF(OR(C850="土井牧場",C850="土井ムギムギ牧場",C850="むぎむぎ",C850="むぎ"),"doi",IF(OR(C850="阪神",C850="タイガースファーム"),"han",IF(OR(C850="健康牧場",C850="ＯＫ牧場"),"oke",VLOOKUP(C850,[1]Owner!$A:$B,2,FALSE)))))</f>
        <v>yhi</v>
      </c>
    </row>
    <row r="851" spans="1:24" ht="11.15" customHeight="1" x14ac:dyDescent="0.65">
      <c r="A851" s="19" t="str">
        <f t="shared" si="73"/>
        <v>0607西原08</v>
      </c>
      <c r="B851" s="10" t="s">
        <v>2579</v>
      </c>
      <c r="C851" s="20" t="s">
        <v>2673</v>
      </c>
      <c r="D851" s="11">
        <v>8</v>
      </c>
      <c r="E851" s="20" t="s">
        <v>852</v>
      </c>
      <c r="F851" s="10" t="s">
        <v>14</v>
      </c>
      <c r="G851" s="10" t="s">
        <v>510</v>
      </c>
      <c r="H851" s="21" t="s">
        <v>785</v>
      </c>
      <c r="I851" s="20" t="s">
        <v>1995</v>
      </c>
      <c r="J851" s="20" t="s">
        <v>2688</v>
      </c>
      <c r="K851" s="20" t="s">
        <v>1261</v>
      </c>
      <c r="L851" s="20" t="s">
        <v>1913</v>
      </c>
      <c r="M851" s="21">
        <v>20</v>
      </c>
      <c r="N851" s="22">
        <v>6</v>
      </c>
      <c r="O851" s="23">
        <v>1</v>
      </c>
      <c r="P851" s="24">
        <v>1430</v>
      </c>
      <c r="Q851" s="25">
        <f>IF(M851="","",IF(M851&lt;=0,P851/10,P851/M851))</f>
        <v>71.5</v>
      </c>
      <c r="R851" s="12">
        <v>0</v>
      </c>
      <c r="S851" s="12">
        <v>0</v>
      </c>
      <c r="U851" s="18" t="str">
        <f t="shared" si="74"/>
        <v>一勝</v>
      </c>
      <c r="X851" s="12" t="str">
        <f>IF(OR(C851="櫃間牧場",C851="特捜フジ"),"hit",IF(OR(C851="土井牧場",C851="土井ムギムギ牧場",C851="むぎむぎ",C851="むぎ"),"doi",IF(OR(C851="阪神",C851="タイガースファーム"),"han",IF(OR(C851="健康牧場",C851="ＯＫ牧場"),"oke",VLOOKUP(C851,[1]Owner!$A:$B,2,FALSE)))))</f>
        <v>nis</v>
      </c>
    </row>
    <row r="852" spans="1:24" ht="11.15" customHeight="1" x14ac:dyDescent="0.65">
      <c r="A852" s="19" t="str">
        <f t="shared" si="73"/>
        <v>2021西原05</v>
      </c>
      <c r="B852" s="10" t="s">
        <v>8314</v>
      </c>
      <c r="C852" s="20" t="s">
        <v>4989</v>
      </c>
      <c r="D852" s="11">
        <v>5</v>
      </c>
      <c r="E852" s="20" t="s">
        <v>8242</v>
      </c>
      <c r="F852" s="10" t="s">
        <v>29</v>
      </c>
      <c r="G852" s="10" t="s">
        <v>15</v>
      </c>
      <c r="H852" s="20" t="s">
        <v>8392</v>
      </c>
      <c r="I852" s="20" t="s">
        <v>5235</v>
      </c>
      <c r="J852" s="20" t="s">
        <v>7869</v>
      </c>
      <c r="K852" s="20" t="s">
        <v>2378</v>
      </c>
      <c r="L852" s="20" t="s">
        <v>4426</v>
      </c>
      <c r="M852" s="32">
        <v>6</v>
      </c>
      <c r="N852" s="22">
        <v>6</v>
      </c>
      <c r="O852" s="23">
        <v>1</v>
      </c>
      <c r="P852" s="24">
        <v>1429.9</v>
      </c>
      <c r="Q852" s="25">
        <v>7.6658974358974357</v>
      </c>
      <c r="R852" s="12">
        <v>0</v>
      </c>
      <c r="S852" s="12">
        <v>0</v>
      </c>
      <c r="T852" s="12">
        <v>0</v>
      </c>
      <c r="U852" s="18" t="str">
        <f t="shared" si="74"/>
        <v>一勝</v>
      </c>
      <c r="V852" s="12" t="s">
        <v>8648</v>
      </c>
      <c r="W852" s="12" t="s">
        <v>8527</v>
      </c>
      <c r="X852" s="12" t="str">
        <f>IF(OR(C852="櫃間牧場",C852="特捜フジ"),"hit",IF(OR(C852="土井牧場",C852="土井ムギムギ牧場",C852="むぎむぎ",C852="むぎ"),"doi",IF(OR(C852="阪神",C852="タイガースファーム"),"han",IF(OR(C852="健康牧場",C852="ＯＫ牧場"),"oke",VLOOKUP(C852,[1]Owner!$A:$B,2,FALSE)))))</f>
        <v>nis</v>
      </c>
    </row>
    <row r="853" spans="1:24" ht="11.15" customHeight="1" x14ac:dyDescent="0.65">
      <c r="A853" s="19" t="str">
        <f t="shared" si="73"/>
        <v>2324川上10</v>
      </c>
      <c r="B853" s="10" t="s">
        <v>9878</v>
      </c>
      <c r="C853" s="20" t="s">
        <v>4672</v>
      </c>
      <c r="D853" s="11">
        <v>10</v>
      </c>
      <c r="E853" s="20" t="s">
        <v>9777</v>
      </c>
      <c r="F853" s="10" t="s">
        <v>4407</v>
      </c>
      <c r="G853" s="10" t="s">
        <v>4408</v>
      </c>
      <c r="H853" s="20" t="s">
        <v>7239</v>
      </c>
      <c r="I853" s="20" t="s">
        <v>5638</v>
      </c>
      <c r="J853" s="20" t="s">
        <v>7825</v>
      </c>
      <c r="K853" s="20" t="s">
        <v>5446</v>
      </c>
      <c r="L853" s="20" t="s">
        <v>4651</v>
      </c>
      <c r="M853" s="37">
        <v>6</v>
      </c>
      <c r="N853" s="22">
        <v>4</v>
      </c>
      <c r="O853" s="23">
        <v>1</v>
      </c>
      <c r="P853" s="24">
        <v>1429.5</v>
      </c>
      <c r="Q853" s="25">
        <f t="shared" ref="Q853:Q859" si="76">IF(M853="","",IF(M853&lt;=0,P853/10,P853/M853))</f>
        <v>238.25</v>
      </c>
      <c r="U853" s="18" t="str">
        <f t="shared" si="74"/>
        <v>一勝</v>
      </c>
      <c r="V853" s="12" t="s">
        <v>10031</v>
      </c>
      <c r="W853" s="12" t="s">
        <v>10064</v>
      </c>
      <c r="X853" s="12" t="str">
        <f>IF(OR(C853="櫃間牧場",C853="特捜フジ"),"hit",IF(OR(C853="土井牧場",C853="土井ムギムギ牧場",C853="むぎむぎ",C853="むぎ"),"doi",IF(OR(C853="阪神",C853="タイガースファーム"),"han",IF(OR(C853="健康牧場",C853="ＯＫ牧場"),"oke",VLOOKUP(C853,[1]Owner!$A:$B,2,FALSE)))))</f>
        <v>kaw</v>
      </c>
    </row>
    <row r="854" spans="1:24" ht="11.15" customHeight="1" x14ac:dyDescent="0.65">
      <c r="A854" s="19" t="str">
        <f t="shared" si="73"/>
        <v>0607羽田02</v>
      </c>
      <c r="B854" s="10" t="s">
        <v>2579</v>
      </c>
      <c r="C854" s="20" t="s">
        <v>2580</v>
      </c>
      <c r="D854" s="11">
        <v>2</v>
      </c>
      <c r="E854" s="20" t="s">
        <v>2585</v>
      </c>
      <c r="F854" s="10" t="s">
        <v>14</v>
      </c>
      <c r="G854" s="10" t="s">
        <v>510</v>
      </c>
      <c r="H854" s="21" t="s">
        <v>2586</v>
      </c>
      <c r="I854" s="20" t="s">
        <v>1044</v>
      </c>
      <c r="J854" s="20" t="s">
        <v>2587</v>
      </c>
      <c r="K854" s="20" t="s">
        <v>2588</v>
      </c>
      <c r="L854" s="20" t="s">
        <v>1913</v>
      </c>
      <c r="M854" s="21">
        <v>20</v>
      </c>
      <c r="N854" s="22">
        <v>11</v>
      </c>
      <c r="O854" s="23">
        <v>1</v>
      </c>
      <c r="P854" s="24">
        <v>1425</v>
      </c>
      <c r="Q854" s="25">
        <f t="shared" si="76"/>
        <v>71.25</v>
      </c>
      <c r="R854" s="12">
        <v>0</v>
      </c>
      <c r="S854" s="12">
        <v>0</v>
      </c>
      <c r="U854" s="18" t="str">
        <f t="shared" si="74"/>
        <v>一勝</v>
      </c>
      <c r="X854" s="12" t="str">
        <f>IF(OR(C854="櫃間牧場",C854="特捜フジ"),"hit",IF(OR(C854="土井牧場",C854="土井ムギムギ牧場",C854="むぎむぎ",C854="むぎ"),"doi",IF(OR(C854="阪神",C854="タイガースファーム"),"han",IF(OR(C854="健康牧場",C854="ＯＫ牧場"),"oke",VLOOKUP(C854,[1]Owner!$A:$B,2,FALSE)))))</f>
        <v>had</v>
      </c>
    </row>
    <row r="855" spans="1:24" ht="11.15" customHeight="1" x14ac:dyDescent="0.65">
      <c r="A855" s="19" t="str">
        <f t="shared" si="73"/>
        <v>1112大類09</v>
      </c>
      <c r="B855" s="10" t="s">
        <v>4369</v>
      </c>
      <c r="C855" s="20" t="s">
        <v>3948</v>
      </c>
      <c r="D855" s="11">
        <v>9</v>
      </c>
      <c r="E855" s="20" t="s">
        <v>3974</v>
      </c>
      <c r="F855" s="10" t="s">
        <v>3905</v>
      </c>
      <c r="G855" s="10" t="s">
        <v>3911</v>
      </c>
      <c r="H855" s="20" t="s">
        <v>3975</v>
      </c>
      <c r="I855" s="20" t="s">
        <v>3165</v>
      </c>
      <c r="J855" s="20" t="s">
        <v>3976</v>
      </c>
      <c r="K855" s="20" t="s">
        <v>3977</v>
      </c>
      <c r="L855" s="20" t="s">
        <v>3914</v>
      </c>
      <c r="M855" s="21">
        <v>40</v>
      </c>
      <c r="N855" s="22">
        <v>5</v>
      </c>
      <c r="O855" s="23">
        <v>1</v>
      </c>
      <c r="P855" s="24">
        <v>1421.4</v>
      </c>
      <c r="Q855" s="25">
        <f t="shared" si="76"/>
        <v>35.535000000000004</v>
      </c>
      <c r="R855" s="12">
        <v>0</v>
      </c>
      <c r="S855" s="12">
        <v>0</v>
      </c>
      <c r="U855" s="18" t="str">
        <f t="shared" si="74"/>
        <v>一勝</v>
      </c>
      <c r="X855" s="12" t="str">
        <f>IF(OR(C855="櫃間牧場",C855="特捜フジ"),"hit",IF(OR(C855="土井牧場",C855="土井ムギムギ牧場",C855="むぎむぎ",C855="むぎ"),"doi",IF(OR(C855="阪神",C855="タイガースファーム"),"han",IF(OR(C855="健康牧場",C855="ＯＫ牧場"),"oke",VLOOKUP(C855,[1]Owner!$A:$B,2,FALSE)))))</f>
        <v>oru</v>
      </c>
    </row>
    <row r="856" spans="1:24" ht="11.15" customHeight="1" x14ac:dyDescent="0.65">
      <c r="A856" s="19" t="str">
        <f t="shared" si="73"/>
        <v>1819永之06</v>
      </c>
      <c r="B856" s="10" t="s">
        <v>7067</v>
      </c>
      <c r="C856" s="20" t="s">
        <v>5135</v>
      </c>
      <c r="D856" s="11">
        <v>6</v>
      </c>
      <c r="E856" s="20" t="s">
        <v>7113</v>
      </c>
      <c r="F856" s="10" t="s">
        <v>4407</v>
      </c>
      <c r="G856" s="10" t="s">
        <v>4408</v>
      </c>
      <c r="H856" s="20" t="s">
        <v>7226</v>
      </c>
      <c r="I856" s="20" t="s">
        <v>3239</v>
      </c>
      <c r="J856" s="20" t="s">
        <v>4225</v>
      </c>
      <c r="K856" s="20" t="s">
        <v>2378</v>
      </c>
      <c r="L856" s="20" t="s">
        <v>1913</v>
      </c>
      <c r="M856" s="21">
        <v>100</v>
      </c>
      <c r="N856" s="22">
        <v>2</v>
      </c>
      <c r="O856" s="23">
        <v>2</v>
      </c>
      <c r="P856" s="24">
        <v>1420</v>
      </c>
      <c r="Q856" s="25">
        <f t="shared" si="76"/>
        <v>14.2</v>
      </c>
      <c r="R856" s="12">
        <v>0</v>
      </c>
      <c r="S856" s="12">
        <v>0</v>
      </c>
      <c r="T856" s="12">
        <v>0</v>
      </c>
      <c r="U856" s="18" t="str">
        <f t="shared" si="74"/>
        <v>二勝</v>
      </c>
      <c r="V856" s="12" t="s">
        <v>7420</v>
      </c>
      <c r="W856" s="12" t="s">
        <v>7551</v>
      </c>
      <c r="X856" s="12" t="str">
        <f>IF(OR(C856="櫃間牧場",C856="特捜フジ"),"hit",IF(OR(C856="土井牧場",C856="土井ムギムギ牧場",C856="むぎむぎ",C856="むぎ"),"doi",IF(OR(C856="阪神",C856="タイガースファーム"),"han",IF(OR(C856="健康牧場",C856="ＯＫ牧場"),"oke",VLOOKUP(C856,[1]Owner!$A:$B,2,FALSE)))))</f>
        <v>yhi</v>
      </c>
    </row>
    <row r="857" spans="1:24" ht="11.15" customHeight="1" x14ac:dyDescent="0.65">
      <c r="A857" s="19" t="str">
        <f t="shared" si="73"/>
        <v>1617心平05</v>
      </c>
      <c r="B857" s="10" t="s">
        <v>5840</v>
      </c>
      <c r="C857" s="20" t="s">
        <v>4760</v>
      </c>
      <c r="D857" s="11">
        <v>5</v>
      </c>
      <c r="E857" s="20" t="s">
        <v>5860</v>
      </c>
      <c r="F857" s="10" t="s">
        <v>5848</v>
      </c>
      <c r="G857" s="10" t="s">
        <v>6012</v>
      </c>
      <c r="H857" s="20" t="s">
        <v>6014</v>
      </c>
      <c r="I857" s="20" t="s">
        <v>3165</v>
      </c>
      <c r="J857" s="20" t="s">
        <v>541</v>
      </c>
      <c r="K857" s="20" t="s">
        <v>6137</v>
      </c>
      <c r="L857" s="20" t="s">
        <v>1913</v>
      </c>
      <c r="M857" s="21">
        <v>100</v>
      </c>
      <c r="N857" s="22">
        <v>3</v>
      </c>
      <c r="O857" s="23">
        <v>2</v>
      </c>
      <c r="P857" s="24">
        <v>1420</v>
      </c>
      <c r="Q857" s="25">
        <f t="shared" si="76"/>
        <v>14.2</v>
      </c>
      <c r="R857" s="12">
        <v>0</v>
      </c>
      <c r="S857" s="12">
        <v>0</v>
      </c>
      <c r="U857" s="18" t="str">
        <f t="shared" si="74"/>
        <v>二勝</v>
      </c>
      <c r="X857" s="12" t="str">
        <f>IF(OR(C857="櫃間牧場",C857="特捜フジ"),"hit",IF(OR(C857="土井牧場",C857="土井ムギムギ牧場",C857="むぎむぎ",C857="むぎ"),"doi",IF(OR(C857="阪神",C857="タイガースファーム"),"han",IF(OR(C857="健康牧場",C857="ＯＫ牧場"),"oke",VLOOKUP(C857,[1]Owner!$A:$B,2,FALSE)))))</f>
        <v>hsi</v>
      </c>
    </row>
    <row r="858" spans="1:24" ht="11.15" customHeight="1" x14ac:dyDescent="0.65">
      <c r="A858" s="19" t="str">
        <f t="shared" si="73"/>
        <v>1617播磨01</v>
      </c>
      <c r="B858" s="10" t="s">
        <v>5840</v>
      </c>
      <c r="C858" s="20" t="s">
        <v>4761</v>
      </c>
      <c r="D858" s="11">
        <v>1</v>
      </c>
      <c r="E858" s="20" t="s">
        <v>5886</v>
      </c>
      <c r="F858" s="10" t="s">
        <v>5848</v>
      </c>
      <c r="G858" s="10" t="s">
        <v>5996</v>
      </c>
      <c r="H858" s="20" t="s">
        <v>6001</v>
      </c>
      <c r="I858" s="20" t="s">
        <v>2231</v>
      </c>
      <c r="J858" s="20" t="s">
        <v>2100</v>
      </c>
      <c r="K858" s="20" t="s">
        <v>6135</v>
      </c>
      <c r="L858" s="20" t="s">
        <v>1913</v>
      </c>
      <c r="M858" s="21">
        <v>160</v>
      </c>
      <c r="N858" s="22">
        <v>4</v>
      </c>
      <c r="O858" s="23">
        <v>2</v>
      </c>
      <c r="P858" s="24">
        <v>1420</v>
      </c>
      <c r="Q858" s="25">
        <f t="shared" si="76"/>
        <v>8.875</v>
      </c>
      <c r="R858" s="12">
        <v>0</v>
      </c>
      <c r="S858" s="12">
        <v>0</v>
      </c>
      <c r="U858" s="18" t="str">
        <f t="shared" si="74"/>
        <v>二勝</v>
      </c>
      <c r="X858" s="12" t="str">
        <f>IF(OR(C858="櫃間牧場",C858="特捜フジ"),"hit",IF(OR(C858="土井牧場",C858="土井ムギムギ牧場",C858="むぎむぎ",C858="むぎ"),"doi",IF(OR(C858="阪神",C858="タイガースファーム"),"han",IF(OR(C858="健康牧場",C858="ＯＫ牧場"),"oke",VLOOKUP(C858,[1]Owner!$A:$B,2,FALSE)))))</f>
        <v>har</v>
      </c>
    </row>
    <row r="859" spans="1:24" ht="11.15" customHeight="1" x14ac:dyDescent="0.65">
      <c r="A859" s="19" t="str">
        <f t="shared" si="73"/>
        <v>1718若井05</v>
      </c>
      <c r="B859" s="10" t="s">
        <v>6476</v>
      </c>
      <c r="C859" s="20" t="s">
        <v>5139</v>
      </c>
      <c r="D859" s="11">
        <v>5</v>
      </c>
      <c r="E859" s="20" t="s">
        <v>6532</v>
      </c>
      <c r="F859" s="10" t="s">
        <v>5142</v>
      </c>
      <c r="G859" s="10" t="s">
        <v>5295</v>
      </c>
      <c r="H859" s="20" t="s">
        <v>6634</v>
      </c>
      <c r="I859" s="20" t="s">
        <v>6718</v>
      </c>
      <c r="J859" s="20" t="s">
        <v>6737</v>
      </c>
      <c r="K859" s="20" t="s">
        <v>5478</v>
      </c>
      <c r="L859" s="20" t="s">
        <v>1913</v>
      </c>
      <c r="M859" s="21">
        <v>50</v>
      </c>
      <c r="N859" s="22">
        <v>4</v>
      </c>
      <c r="O859" s="23">
        <v>2</v>
      </c>
      <c r="P859" s="24">
        <v>1420</v>
      </c>
      <c r="Q859" s="25">
        <f t="shared" si="76"/>
        <v>28.4</v>
      </c>
      <c r="R859" s="12">
        <v>0</v>
      </c>
      <c r="S859" s="12">
        <v>0</v>
      </c>
      <c r="U859" s="18" t="str">
        <f t="shared" si="74"/>
        <v>二勝</v>
      </c>
      <c r="V859" s="12" t="s">
        <v>6962</v>
      </c>
      <c r="W859" s="12" t="s">
        <v>6820</v>
      </c>
      <c r="X859" s="12" t="str">
        <f>IF(OR(C859="櫃間牧場",C859="特捜フジ"),"hit",IF(OR(C859="土井牧場",C859="土井ムギムギ牧場",C859="むぎむぎ",C859="むぎ"),"doi",IF(OR(C859="阪神",C859="タイガースファーム"),"han",IF(OR(C859="健康牧場",C859="ＯＫ牧場"),"oke",VLOOKUP(C859,[1]Owner!$A:$B,2,FALSE)))))</f>
        <v>wak</v>
      </c>
    </row>
    <row r="860" spans="1:24" ht="11.15" customHeight="1" x14ac:dyDescent="0.65">
      <c r="A860" s="19" t="str">
        <f t="shared" si="73"/>
        <v>2021阪神01</v>
      </c>
      <c r="B860" s="10" t="s">
        <v>8314</v>
      </c>
      <c r="C860" s="20" t="s">
        <v>4398</v>
      </c>
      <c r="D860" s="11">
        <v>1</v>
      </c>
      <c r="E860" s="20" t="s">
        <v>8258</v>
      </c>
      <c r="F860" s="10" t="s">
        <v>4478</v>
      </c>
      <c r="G860" s="10" t="s">
        <v>15</v>
      </c>
      <c r="H860" s="20" t="s">
        <v>8383</v>
      </c>
      <c r="I860" s="20" t="s">
        <v>4547</v>
      </c>
      <c r="J860" s="20" t="s">
        <v>6720</v>
      </c>
      <c r="K860" s="20" t="s">
        <v>5446</v>
      </c>
      <c r="L860" s="20" t="s">
        <v>4426</v>
      </c>
      <c r="M860" s="32">
        <v>4</v>
      </c>
      <c r="N860" s="22">
        <v>4</v>
      </c>
      <c r="O860" s="23">
        <v>2</v>
      </c>
      <c r="P860" s="24">
        <v>1420</v>
      </c>
      <c r="Q860" s="25">
        <v>8.6346153846153832</v>
      </c>
      <c r="R860" s="12">
        <v>0</v>
      </c>
      <c r="S860" s="12">
        <v>0</v>
      </c>
      <c r="T860" s="12">
        <v>0</v>
      </c>
      <c r="U860" s="18" t="str">
        <f t="shared" si="74"/>
        <v>二勝</v>
      </c>
      <c r="V860" s="12" t="s">
        <v>8654</v>
      </c>
      <c r="W860" s="12" t="s">
        <v>8543</v>
      </c>
      <c r="X860" s="12" t="str">
        <f>IF(OR(C860="櫃間牧場",C860="特捜フジ"),"hit",IF(OR(C860="土井牧場",C860="土井ムギムギ牧場",C860="むぎむぎ",C860="むぎ"),"doi",IF(OR(C860="阪神",C860="タイガースファーム"),"han",IF(OR(C860="健康牧場",C860="ＯＫ牧場"),"oke",VLOOKUP(C860,[1]Owner!$A:$B,2,FALSE)))))</f>
        <v>han</v>
      </c>
    </row>
    <row r="861" spans="1:24" ht="11.15" customHeight="1" x14ac:dyDescent="0.65">
      <c r="A861" s="19" t="str">
        <f t="shared" si="73"/>
        <v>1617永之03</v>
      </c>
      <c r="B861" s="10" t="s">
        <v>5840</v>
      </c>
      <c r="C861" s="20" t="s">
        <v>5135</v>
      </c>
      <c r="D861" s="11">
        <v>3</v>
      </c>
      <c r="E861" s="20" t="s">
        <v>5908</v>
      </c>
      <c r="F861" s="10" t="s">
        <v>5848</v>
      </c>
      <c r="G861" s="10" t="s">
        <v>6012</v>
      </c>
      <c r="H861" s="20" t="s">
        <v>6055</v>
      </c>
      <c r="I861" s="20" t="s">
        <v>2276</v>
      </c>
      <c r="J861" s="20" t="s">
        <v>6068</v>
      </c>
      <c r="K861" s="20" t="s">
        <v>791</v>
      </c>
      <c r="L861" s="20" t="s">
        <v>1913</v>
      </c>
      <c r="M861" s="21">
        <v>50</v>
      </c>
      <c r="N861" s="22">
        <v>6</v>
      </c>
      <c r="O861" s="23">
        <v>2</v>
      </c>
      <c r="P861" s="24">
        <v>1420</v>
      </c>
      <c r="Q861" s="25">
        <f t="shared" ref="Q861:Q867" si="77">IF(M861="","",IF(M861&lt;=0,P861/10,P861/M861))</f>
        <v>28.4</v>
      </c>
      <c r="R861" s="12">
        <v>0</v>
      </c>
      <c r="S861" s="12">
        <v>0</v>
      </c>
      <c r="U861" s="18" t="str">
        <f t="shared" si="74"/>
        <v>二勝</v>
      </c>
      <c r="X861" s="12" t="str">
        <f>IF(OR(C861="櫃間牧場",C861="特捜フジ"),"hit",IF(OR(C861="土井牧場",C861="土井ムギムギ牧場",C861="むぎむぎ",C861="むぎ"),"doi",IF(OR(C861="阪神",C861="タイガースファーム"),"han",IF(OR(C861="健康牧場",C861="ＯＫ牧場"),"oke",VLOOKUP(C861,[1]Owner!$A:$B,2,FALSE)))))</f>
        <v>yhi</v>
      </c>
    </row>
    <row r="862" spans="1:24" ht="11.15" customHeight="1" x14ac:dyDescent="0.65">
      <c r="A862" s="19" t="str">
        <f t="shared" si="73"/>
        <v>0809大熊02</v>
      </c>
      <c r="B862" s="10" t="s">
        <v>3162</v>
      </c>
      <c r="C862" s="20" t="s">
        <v>2694</v>
      </c>
      <c r="D862" s="11">
        <v>2</v>
      </c>
      <c r="E862" s="20" t="s">
        <v>3296</v>
      </c>
      <c r="F862" s="10" t="s">
        <v>14</v>
      </c>
      <c r="G862" s="10" t="s">
        <v>510</v>
      </c>
      <c r="H862" s="20" t="s">
        <v>2388</v>
      </c>
      <c r="I862" s="20" t="s">
        <v>3297</v>
      </c>
      <c r="J862" s="20" t="s">
        <v>3298</v>
      </c>
      <c r="K862" s="20" t="s">
        <v>2439</v>
      </c>
      <c r="L862" s="20" t="s">
        <v>3299</v>
      </c>
      <c r="M862" s="21">
        <v>10</v>
      </c>
      <c r="N862" s="22">
        <v>8</v>
      </c>
      <c r="O862" s="23">
        <v>1</v>
      </c>
      <c r="P862" s="24">
        <v>1420</v>
      </c>
      <c r="Q862" s="25">
        <f t="shared" si="77"/>
        <v>142</v>
      </c>
      <c r="R862" s="12">
        <v>0</v>
      </c>
      <c r="S862" s="12">
        <v>0</v>
      </c>
      <c r="U862" s="18" t="str">
        <f t="shared" si="74"/>
        <v>一勝</v>
      </c>
      <c r="X862" s="12" t="str">
        <f>IF(OR(C862="櫃間牧場",C862="特捜フジ"),"hit",IF(OR(C862="土井牧場",C862="土井ムギムギ牧場",C862="むぎむぎ",C862="むぎ"),"doi",IF(OR(C862="阪神",C862="タイガースファーム"),"han",IF(OR(C862="健康牧場",C862="ＯＫ牧場"),"oke",VLOOKUP(C862,[1]Owner!$A:$B,2,FALSE)))))</f>
        <v>oku</v>
      </c>
    </row>
    <row r="863" spans="1:24" ht="11.15" customHeight="1" x14ac:dyDescent="0.65">
      <c r="A863" s="19" t="str">
        <f t="shared" si="73"/>
        <v>9900貴仁04</v>
      </c>
      <c r="B863" s="10" t="s">
        <v>683</v>
      </c>
      <c r="C863" s="20" t="s">
        <v>216</v>
      </c>
      <c r="D863" s="31">
        <v>4</v>
      </c>
      <c r="E863" s="20" t="s">
        <v>821</v>
      </c>
      <c r="F863" s="10" t="s">
        <v>14</v>
      </c>
      <c r="G863" s="10" t="s">
        <v>33</v>
      </c>
      <c r="H863" s="20" t="s">
        <v>787</v>
      </c>
      <c r="I863" s="20" t="s">
        <v>38</v>
      </c>
      <c r="J863" s="20" t="s">
        <v>574</v>
      </c>
      <c r="N863" s="22">
        <v>7</v>
      </c>
      <c r="O863" s="23">
        <v>1</v>
      </c>
      <c r="P863" s="24">
        <v>1417</v>
      </c>
      <c r="Q863" s="25" t="str">
        <f t="shared" si="77"/>
        <v/>
      </c>
      <c r="R863" s="12">
        <v>0</v>
      </c>
      <c r="S863" s="12">
        <v>0</v>
      </c>
      <c r="U863" s="18" t="str">
        <f t="shared" si="74"/>
        <v>一勝</v>
      </c>
      <c r="X863" s="12" t="str">
        <f>IF(OR(C863="櫃間牧場",C863="特捜フジ"),"hit",IF(OR(C863="土井牧場",C863="土井ムギムギ牧場",C863="むぎむぎ",C863="むぎ"),"doi",IF(OR(C863="阪神",C863="タイガースファーム"),"han",IF(OR(C863="健康牧場",C863="ＯＫ牧場"),"oke",VLOOKUP(C863,[1]Owner!$A:$B,2,FALSE)))))</f>
        <v>hta</v>
      </c>
    </row>
    <row r="864" spans="1:24" ht="11.15" customHeight="1" x14ac:dyDescent="0.65">
      <c r="A864" s="19" t="str">
        <f t="shared" si="73"/>
        <v>1718小金10</v>
      </c>
      <c r="B864" s="10" t="s">
        <v>6476</v>
      </c>
      <c r="C864" s="20" t="s">
        <v>6559</v>
      </c>
      <c r="D864" s="11">
        <v>10</v>
      </c>
      <c r="E864" s="20" t="s">
        <v>6569</v>
      </c>
      <c r="F864" s="10" t="s">
        <v>5144</v>
      </c>
      <c r="G864" s="10" t="s">
        <v>5295</v>
      </c>
      <c r="H864" s="20" t="s">
        <v>6636</v>
      </c>
      <c r="I864" s="20" t="s">
        <v>2231</v>
      </c>
      <c r="J864" s="20" t="s">
        <v>4533</v>
      </c>
      <c r="K864" s="20" t="s">
        <v>2378</v>
      </c>
      <c r="L864" s="20" t="s">
        <v>1913</v>
      </c>
      <c r="M864" s="21">
        <v>130</v>
      </c>
      <c r="N864" s="22">
        <v>3</v>
      </c>
      <c r="O864" s="23">
        <v>1</v>
      </c>
      <c r="P864" s="24">
        <v>1413.8</v>
      </c>
      <c r="Q864" s="25">
        <f t="shared" si="77"/>
        <v>10.875384615384615</v>
      </c>
      <c r="R864" s="12">
        <v>0</v>
      </c>
      <c r="S864" s="12">
        <v>0</v>
      </c>
      <c r="U864" s="18" t="str">
        <f t="shared" si="74"/>
        <v>一勝</v>
      </c>
      <c r="V864" s="12" t="s">
        <v>6997</v>
      </c>
      <c r="W864" s="12" t="s">
        <v>6855</v>
      </c>
      <c r="X864" s="12" t="str">
        <f>IF(OR(C864="櫃間牧場",C864="特捜フジ"),"hit",IF(OR(C864="土井牧場",C864="土井ムギムギ牧場",C864="むぎむぎ",C864="むぎ"),"doi",IF(OR(C864="阪神",C864="タイガースファーム"),"han",IF(OR(C864="健康牧場",C864="ＯＫ牧場"),"oke",VLOOKUP(C864,[1]Owner!$A:$B,2,FALSE)))))</f>
        <v>kog</v>
      </c>
    </row>
    <row r="865" spans="1:24" ht="11.15" customHeight="1" x14ac:dyDescent="0.65">
      <c r="A865" s="19" t="str">
        <f t="shared" si="73"/>
        <v>0809福石01</v>
      </c>
      <c r="B865" s="10" t="s">
        <v>3162</v>
      </c>
      <c r="C865" s="20" t="s">
        <v>2791</v>
      </c>
      <c r="D865" s="11">
        <v>1</v>
      </c>
      <c r="E865" s="20" t="s">
        <v>3392</v>
      </c>
      <c r="F865" s="10" t="s">
        <v>14</v>
      </c>
      <c r="G865" s="10" t="s">
        <v>520</v>
      </c>
      <c r="H865" s="20" t="s">
        <v>860</v>
      </c>
      <c r="I865" s="20" t="s">
        <v>1832</v>
      </c>
      <c r="J865" s="20" t="s">
        <v>2750</v>
      </c>
      <c r="K865" s="20" t="s">
        <v>2378</v>
      </c>
      <c r="L865" s="20" t="s">
        <v>1913</v>
      </c>
      <c r="M865" s="21">
        <v>110</v>
      </c>
      <c r="N865" s="22">
        <v>5</v>
      </c>
      <c r="O865" s="23">
        <v>1</v>
      </c>
      <c r="P865" s="24">
        <v>1410</v>
      </c>
      <c r="Q865" s="25">
        <f t="shared" si="77"/>
        <v>12.818181818181818</v>
      </c>
      <c r="R865" s="12">
        <v>0</v>
      </c>
      <c r="S865" s="12">
        <v>0</v>
      </c>
      <c r="U865" s="18" t="str">
        <f t="shared" si="74"/>
        <v>一勝</v>
      </c>
      <c r="X865" s="12" t="str">
        <f>IF(OR(C865="櫃間牧場",C865="特捜フジ"),"hit",IF(OR(C865="土井牧場",C865="土井ムギムギ牧場",C865="むぎむぎ",C865="むぎ"),"doi",IF(OR(C865="阪神",C865="タイガースファーム"),"han",IF(OR(C865="健康牧場",C865="ＯＫ牧場"),"oke",VLOOKUP(C865,[1]Owner!$A:$B,2,FALSE)))))</f>
        <v>fuk</v>
      </c>
    </row>
    <row r="866" spans="1:24" ht="11.15" customHeight="1" x14ac:dyDescent="0.65">
      <c r="A866" s="19" t="str">
        <f t="shared" si="73"/>
        <v>1314福石02</v>
      </c>
      <c r="B866" s="10" t="s">
        <v>5133</v>
      </c>
      <c r="C866" s="20" t="s">
        <v>4884</v>
      </c>
      <c r="D866" s="11">
        <v>2</v>
      </c>
      <c r="E866" s="20" t="s">
        <v>4887</v>
      </c>
      <c r="F866" s="10" t="s">
        <v>4772</v>
      </c>
      <c r="G866" s="10" t="s">
        <v>4767</v>
      </c>
      <c r="H866" s="20" t="s">
        <v>4768</v>
      </c>
      <c r="I866" s="20" t="s">
        <v>2231</v>
      </c>
      <c r="J866" s="20" t="s">
        <v>4888</v>
      </c>
      <c r="K866" s="20" t="s">
        <v>4810</v>
      </c>
      <c r="L866" s="20" t="s">
        <v>4770</v>
      </c>
      <c r="M866" s="21">
        <v>90</v>
      </c>
      <c r="N866" s="22">
        <v>6</v>
      </c>
      <c r="O866" s="23">
        <v>1</v>
      </c>
      <c r="P866" s="24">
        <v>1410</v>
      </c>
      <c r="Q866" s="25">
        <f t="shared" si="77"/>
        <v>15.666666666666666</v>
      </c>
      <c r="R866" s="12">
        <v>0</v>
      </c>
      <c r="S866" s="12">
        <v>0</v>
      </c>
      <c r="U866" s="18" t="str">
        <f t="shared" si="74"/>
        <v>一勝</v>
      </c>
      <c r="X866" s="12" t="str">
        <f>IF(OR(C866="櫃間牧場",C866="特捜フジ"),"hit",IF(OR(C866="土井牧場",C866="土井ムギムギ牧場",C866="むぎむぎ",C866="むぎ"),"doi",IF(OR(C866="阪神",C866="タイガースファーム"),"han",IF(OR(C866="健康牧場",C866="ＯＫ牧場"),"oke",VLOOKUP(C866,[1]Owner!$A:$B,2,FALSE)))))</f>
        <v>fuk</v>
      </c>
    </row>
    <row r="867" spans="1:24" ht="11.15" customHeight="1" x14ac:dyDescent="0.65">
      <c r="A867" s="19" t="str">
        <f t="shared" si="73"/>
        <v>1718播磨04</v>
      </c>
      <c r="B867" s="10" t="s">
        <v>6476</v>
      </c>
      <c r="C867" s="20" t="s">
        <v>4371</v>
      </c>
      <c r="D867" s="11">
        <v>4</v>
      </c>
      <c r="E867" s="20" t="s">
        <v>6500</v>
      </c>
      <c r="F867" s="10" t="s">
        <v>5142</v>
      </c>
      <c r="G867" s="10" t="s">
        <v>5295</v>
      </c>
      <c r="H867" s="20" t="s">
        <v>6632</v>
      </c>
      <c r="I867" s="20" t="s">
        <v>2438</v>
      </c>
      <c r="J867" s="20" t="s">
        <v>3607</v>
      </c>
      <c r="K867" s="20" t="s">
        <v>5448</v>
      </c>
      <c r="L867" s="20" t="s">
        <v>5484</v>
      </c>
      <c r="M867" s="21">
        <v>40</v>
      </c>
      <c r="N867" s="22">
        <v>7</v>
      </c>
      <c r="O867" s="23">
        <v>1</v>
      </c>
      <c r="P867" s="24">
        <v>1410</v>
      </c>
      <c r="Q867" s="25">
        <f t="shared" si="77"/>
        <v>35.25</v>
      </c>
      <c r="R867" s="12">
        <v>0</v>
      </c>
      <c r="S867" s="12">
        <v>0</v>
      </c>
      <c r="U867" s="18" t="str">
        <f t="shared" si="74"/>
        <v>一勝</v>
      </c>
      <c r="V867" s="12" t="s">
        <v>6940</v>
      </c>
      <c r="W867" s="12" t="s">
        <v>6789</v>
      </c>
      <c r="X867" s="12" t="str">
        <f>IF(OR(C867="櫃間牧場",C867="特捜フジ"),"hit",IF(OR(C867="土井牧場",C867="土井ムギムギ牧場",C867="むぎむぎ",C867="むぎ"),"doi",IF(OR(C867="阪神",C867="タイガースファーム"),"han",IF(OR(C867="健康牧場",C867="ＯＫ牧場"),"oke",VLOOKUP(C867,[1]Owner!$A:$B,2,FALSE)))))</f>
        <v>har</v>
      </c>
    </row>
    <row r="868" spans="1:24" ht="11.15" customHeight="1" x14ac:dyDescent="0.65">
      <c r="A868" s="19" t="str">
        <f t="shared" si="73"/>
        <v>2122健太03</v>
      </c>
      <c r="B868" s="10" t="s">
        <v>8826</v>
      </c>
      <c r="C868" s="20" t="s">
        <v>7654</v>
      </c>
      <c r="D868" s="11">
        <v>3</v>
      </c>
      <c r="E868" s="20" t="s">
        <v>8717</v>
      </c>
      <c r="F868" s="10" t="s">
        <v>4478</v>
      </c>
      <c r="G868" s="10" t="s">
        <v>4408</v>
      </c>
      <c r="H868" s="20" t="s">
        <v>8871</v>
      </c>
      <c r="I868" s="20" t="s">
        <v>2231</v>
      </c>
      <c r="J868" s="20" t="s">
        <v>8361</v>
      </c>
      <c r="K868" s="20" t="s">
        <v>8872</v>
      </c>
      <c r="L868" s="20" t="s">
        <v>1913</v>
      </c>
      <c r="M868" s="32">
        <v>10</v>
      </c>
      <c r="N868" s="22">
        <v>7</v>
      </c>
      <c r="O868" s="23">
        <v>1</v>
      </c>
      <c r="P868" s="24">
        <v>1410</v>
      </c>
      <c r="Q868" s="25">
        <v>4.3076923076923075</v>
      </c>
      <c r="U868" s="18" t="str">
        <f t="shared" si="74"/>
        <v>一勝</v>
      </c>
      <c r="V868" s="12" t="s">
        <v>8973</v>
      </c>
      <c r="W868" s="12" t="s">
        <v>9084</v>
      </c>
      <c r="X868" s="12" t="str">
        <f>IF(OR(C868="櫃間牧場",C868="特捜フジ"),"hit",IF(OR(C868="土井牧場",C868="土井ムギムギ牧場",C868="むぎむぎ",C868="むぎ"),"doi",IF(OR(C868="阪神",C868="タイガースファーム"),"han",IF(OR(C868="健康牧場",C868="ＯＫ牧場"),"oke",VLOOKUP(C868,[1]Owner!$A:$B,2,FALSE)))))</f>
        <v>tke</v>
      </c>
    </row>
    <row r="869" spans="1:24" ht="11.15" customHeight="1" x14ac:dyDescent="0.65">
      <c r="A869" s="19" t="str">
        <f t="shared" si="73"/>
        <v>2223心平04</v>
      </c>
      <c r="B869" s="10" t="s">
        <v>9192</v>
      </c>
      <c r="C869" s="20" t="s">
        <v>4736</v>
      </c>
      <c r="D869" s="11">
        <v>4</v>
      </c>
      <c r="E869" s="20" t="s">
        <v>9251</v>
      </c>
      <c r="F869" s="10" t="s">
        <v>4407</v>
      </c>
      <c r="G869" s="10" t="s">
        <v>4421</v>
      </c>
      <c r="H869" s="20" t="s">
        <v>4436</v>
      </c>
      <c r="I869" s="20" t="s">
        <v>6718</v>
      </c>
      <c r="J869" s="20" t="s">
        <v>5718</v>
      </c>
      <c r="K869" s="20" t="s">
        <v>2378</v>
      </c>
      <c r="L869" s="20" t="s">
        <v>1913</v>
      </c>
      <c r="M869" s="32">
        <v>8</v>
      </c>
      <c r="N869" s="22">
        <v>7</v>
      </c>
      <c r="O869" s="23">
        <v>1</v>
      </c>
      <c r="P869" s="24">
        <v>1410</v>
      </c>
      <c r="Q869" s="25">
        <v>57.410714285714285</v>
      </c>
      <c r="U869" s="18" t="str">
        <f t="shared" si="74"/>
        <v>一勝</v>
      </c>
      <c r="V869" s="12" t="s">
        <v>9670</v>
      </c>
      <c r="W869" s="12" t="s">
        <v>9542</v>
      </c>
      <c r="X869" s="12" t="str">
        <f>IF(OR(C869="櫃間牧場",C869="特捜フジ"),"hit",IF(OR(C869="土井牧場",C869="土井ムギムギ牧場",C869="むぎむぎ",C869="むぎ"),"doi",IF(OR(C869="阪神",C869="タイガースファーム"),"han",IF(OR(C869="健康牧場",C869="ＯＫ牧場"),"oke",VLOOKUP(C869,[1]Owner!$A:$B,2,FALSE)))))</f>
        <v>hsi</v>
      </c>
    </row>
    <row r="870" spans="1:24" ht="11.15" customHeight="1" x14ac:dyDescent="0.65">
      <c r="A870" s="19" t="str">
        <f t="shared" si="73"/>
        <v>2122ＯＫ04</v>
      </c>
      <c r="B870" s="10" t="s">
        <v>8826</v>
      </c>
      <c r="C870" s="20" t="s">
        <v>8308</v>
      </c>
      <c r="D870" s="11">
        <v>4</v>
      </c>
      <c r="E870" s="20" t="s">
        <v>8698</v>
      </c>
      <c r="F870" s="10" t="s">
        <v>4478</v>
      </c>
      <c r="G870" s="10" t="s">
        <v>4421</v>
      </c>
      <c r="H870" s="20" t="s">
        <v>435</v>
      </c>
      <c r="I870" s="20" t="s">
        <v>2231</v>
      </c>
      <c r="J870" s="20" t="s">
        <v>8850</v>
      </c>
      <c r="K870" s="20" t="s">
        <v>8315</v>
      </c>
      <c r="L870" s="20" t="s">
        <v>8851</v>
      </c>
      <c r="M870" s="32">
        <v>5</v>
      </c>
      <c r="N870" s="22">
        <v>6</v>
      </c>
      <c r="O870" s="23">
        <v>1</v>
      </c>
      <c r="P870" s="24">
        <v>1405.8</v>
      </c>
      <c r="Q870" s="25">
        <v>17.976615384615386</v>
      </c>
      <c r="U870" s="18" t="str">
        <f t="shared" si="74"/>
        <v>一勝</v>
      </c>
      <c r="V870" s="12" t="s">
        <v>8954</v>
      </c>
      <c r="W870" s="12" t="s">
        <v>9065</v>
      </c>
      <c r="X870" s="12" t="str">
        <f>IF(OR(C870="櫃間牧場",C870="特捜フジ"),"hit",IF(OR(C870="土井牧場",C870="土井ムギムギ牧場",C870="むぎむぎ",C870="むぎ"),"doi",IF(OR(C870="阪神",C870="タイガースファーム"),"han",IF(OR(C870="健康牧場",C870="ＯＫ牧場"),"oke",VLOOKUP(C870,[1]Owner!$A:$B,2,FALSE)))))</f>
        <v>oke</v>
      </c>
    </row>
    <row r="871" spans="1:24" ht="11.15" customHeight="1" x14ac:dyDescent="0.65">
      <c r="A871" s="19" t="str">
        <f t="shared" si="73"/>
        <v>0910羽田02</v>
      </c>
      <c r="B871" s="10" t="s">
        <v>3418</v>
      </c>
      <c r="C871" s="20" t="s">
        <v>2580</v>
      </c>
      <c r="D871" s="11">
        <v>2</v>
      </c>
      <c r="E871" s="20" t="s">
        <v>3421</v>
      </c>
      <c r="F871" s="10" t="s">
        <v>2279</v>
      </c>
      <c r="G871" s="10" t="s">
        <v>510</v>
      </c>
      <c r="H871" s="20" t="s">
        <v>1291</v>
      </c>
      <c r="I871" s="20" t="s">
        <v>3422</v>
      </c>
      <c r="J871" s="20" t="s">
        <v>3180</v>
      </c>
      <c r="K871" s="20" t="s">
        <v>2859</v>
      </c>
      <c r="L871" s="20" t="s">
        <v>3181</v>
      </c>
      <c r="M871" s="21">
        <v>80</v>
      </c>
      <c r="N871" s="22">
        <v>7</v>
      </c>
      <c r="O871" s="23">
        <v>1</v>
      </c>
      <c r="P871" s="24">
        <v>1405</v>
      </c>
      <c r="Q871" s="25">
        <f t="shared" ref="Q871:Q886" si="78">IF(M871="","",IF(M871&lt;=0,P871/10,P871/M871))</f>
        <v>17.5625</v>
      </c>
      <c r="R871" s="12">
        <v>0</v>
      </c>
      <c r="S871" s="12">
        <v>0</v>
      </c>
      <c r="U871" s="18" t="str">
        <f t="shared" si="74"/>
        <v>一勝</v>
      </c>
      <c r="X871" s="12" t="str">
        <f>IF(OR(C871="櫃間牧場",C871="特捜フジ"),"hit",IF(OR(C871="土井牧場",C871="土井ムギムギ牧場",C871="むぎむぎ",C871="むぎ"),"doi",IF(OR(C871="阪神",C871="タイガースファーム"),"han",IF(OR(C871="健康牧場",C871="ＯＫ牧場"),"oke",VLOOKUP(C871,[1]Owner!$A:$B,2,FALSE)))))</f>
        <v>had</v>
      </c>
    </row>
    <row r="872" spans="1:24" ht="11.15" customHeight="1" x14ac:dyDescent="0.65">
      <c r="A872" s="19" t="str">
        <f t="shared" si="73"/>
        <v>1213藤田09</v>
      </c>
      <c r="B872" s="10" t="s">
        <v>4405</v>
      </c>
      <c r="C872" s="20" t="s">
        <v>4739</v>
      </c>
      <c r="D872" s="11">
        <v>9</v>
      </c>
      <c r="E872" s="20" t="s">
        <v>4691</v>
      </c>
      <c r="F872" s="10" t="s">
        <v>4407</v>
      </c>
      <c r="G872" s="10" t="s">
        <v>4421</v>
      </c>
      <c r="H872" s="20" t="s">
        <v>4531</v>
      </c>
      <c r="I872" s="20" t="s">
        <v>2276</v>
      </c>
      <c r="J872" s="20" t="s">
        <v>1872</v>
      </c>
      <c r="K872" s="20" t="s">
        <v>2378</v>
      </c>
      <c r="L872" s="20" t="s">
        <v>1913</v>
      </c>
      <c r="M872" s="21">
        <v>10</v>
      </c>
      <c r="N872" s="22">
        <v>7</v>
      </c>
      <c r="O872" s="23">
        <v>2</v>
      </c>
      <c r="P872" s="24">
        <v>1402.5</v>
      </c>
      <c r="Q872" s="25">
        <f t="shared" si="78"/>
        <v>140.25</v>
      </c>
      <c r="R872" s="12">
        <v>0</v>
      </c>
      <c r="S872" s="12">
        <v>0</v>
      </c>
      <c r="U872" s="18" t="str">
        <f t="shared" si="74"/>
        <v>二勝</v>
      </c>
      <c r="X872" s="12" t="str">
        <f>IF(OR(C872="櫃間牧場",C872="特捜フジ"),"hit",IF(OR(C872="土井牧場",C872="土井ムギムギ牧場",C872="むぎむぎ",C872="むぎ"),"doi",IF(OR(C872="阪神",C872="タイガースファーム"),"han",IF(OR(C872="健康牧場",C872="ＯＫ牧場"),"oke",VLOOKUP(C872,[1]Owner!$A:$B,2,FALSE)))))</f>
        <v>fut</v>
      </c>
    </row>
    <row r="873" spans="1:24" ht="11.15" customHeight="1" x14ac:dyDescent="0.65">
      <c r="A873" s="19" t="str">
        <f t="shared" si="73"/>
        <v>9798板谷06</v>
      </c>
      <c r="B873" s="10" t="s">
        <v>11</v>
      </c>
      <c r="C873" s="20" t="s">
        <v>53</v>
      </c>
      <c r="D873" s="31">
        <v>6</v>
      </c>
      <c r="E873" s="20" t="s">
        <v>71</v>
      </c>
      <c r="F873" s="10" t="s">
        <v>29</v>
      </c>
      <c r="G873" s="10" t="s">
        <v>33</v>
      </c>
      <c r="H873" s="20" t="s">
        <v>72</v>
      </c>
      <c r="I873" s="20" t="s">
        <v>73</v>
      </c>
      <c r="J873" s="20" t="s">
        <v>74</v>
      </c>
      <c r="N873" s="22">
        <v>2</v>
      </c>
      <c r="O873" s="23">
        <v>1</v>
      </c>
      <c r="P873" s="24">
        <v>1400</v>
      </c>
      <c r="Q873" s="25" t="str">
        <f t="shared" si="78"/>
        <v/>
      </c>
      <c r="R873" s="12">
        <v>0</v>
      </c>
      <c r="S873" s="12">
        <v>0</v>
      </c>
      <c r="U873" s="18" t="str">
        <f t="shared" si="74"/>
        <v>一勝</v>
      </c>
      <c r="X873" s="12" t="str">
        <f>IF(OR(C873="櫃間牧場",C873="特捜フジ"),"hit",IF(OR(C873="土井牧場",C873="土井ムギムギ牧場",C873="むぎむぎ",C873="むぎ"),"doi",IF(OR(C873="阪神",C873="タイガースファーム"),"han",IF(OR(C873="健康牧場",C873="ＯＫ牧場"),"oke",VLOOKUP(C873,[1]Owner!$A:$B,2,FALSE)))))</f>
        <v>ita</v>
      </c>
    </row>
    <row r="874" spans="1:24" ht="11.15" customHeight="1" x14ac:dyDescent="0.65">
      <c r="A874" s="19" t="str">
        <f t="shared" si="73"/>
        <v>0607特捜08</v>
      </c>
      <c r="B874" s="10" t="s">
        <v>2579</v>
      </c>
      <c r="C874" s="20" t="s">
        <v>2740</v>
      </c>
      <c r="D874" s="11">
        <v>8</v>
      </c>
      <c r="E874" s="20" t="s">
        <v>2758</v>
      </c>
      <c r="F874" s="10" t="s">
        <v>14</v>
      </c>
      <c r="G874" s="10" t="s">
        <v>510</v>
      </c>
      <c r="H874" s="21" t="s">
        <v>724</v>
      </c>
      <c r="I874" s="20" t="s">
        <v>2708</v>
      </c>
      <c r="J874" s="20" t="s">
        <v>1826</v>
      </c>
      <c r="K874" s="20" t="s">
        <v>791</v>
      </c>
      <c r="L874" s="20" t="s">
        <v>1913</v>
      </c>
      <c r="M874" s="21">
        <v>30</v>
      </c>
      <c r="N874" s="22">
        <v>2</v>
      </c>
      <c r="O874" s="23">
        <v>2</v>
      </c>
      <c r="P874" s="24">
        <v>1400</v>
      </c>
      <c r="Q874" s="25">
        <f t="shared" si="78"/>
        <v>46.666666666666664</v>
      </c>
      <c r="R874" s="12">
        <v>0</v>
      </c>
      <c r="S874" s="12">
        <v>0</v>
      </c>
      <c r="U874" s="18" t="str">
        <f t="shared" si="74"/>
        <v>二勝</v>
      </c>
      <c r="X874" s="12" t="str">
        <f>IF(OR(C874="櫃間牧場",C874="特捜フジ"),"hit",IF(OR(C874="土井牧場",C874="土井ムギムギ牧場",C874="むぎむぎ",C874="むぎ"),"doi",IF(OR(C874="阪神",C874="タイガースファーム"),"han",IF(OR(C874="健康牧場",C874="ＯＫ牧場"),"oke",VLOOKUP(C874,[1]Owner!$A:$B,2,FALSE)))))</f>
        <v>hit</v>
      </c>
    </row>
    <row r="875" spans="1:24" ht="11.15" customHeight="1" x14ac:dyDescent="0.65">
      <c r="A875" s="19" t="str">
        <f t="shared" si="73"/>
        <v>1011タイ07</v>
      </c>
      <c r="B875" s="10" t="s">
        <v>3649</v>
      </c>
      <c r="C875" s="20" t="s">
        <v>3696</v>
      </c>
      <c r="D875" s="11">
        <v>7</v>
      </c>
      <c r="E875" s="20" t="s">
        <v>3707</v>
      </c>
      <c r="F875" s="10" t="s">
        <v>14</v>
      </c>
      <c r="G875" s="10" t="s">
        <v>510</v>
      </c>
      <c r="H875" s="20" t="s">
        <v>1988</v>
      </c>
      <c r="I875" s="20" t="s">
        <v>2850</v>
      </c>
      <c r="J875" s="20" t="s">
        <v>3708</v>
      </c>
      <c r="K875" s="20" t="s">
        <v>791</v>
      </c>
      <c r="L875" s="20" t="s">
        <v>1913</v>
      </c>
      <c r="M875" s="21">
        <v>55</v>
      </c>
      <c r="N875" s="22">
        <v>2</v>
      </c>
      <c r="O875" s="23">
        <v>2</v>
      </c>
      <c r="P875" s="24">
        <v>1400</v>
      </c>
      <c r="Q875" s="25">
        <f t="shared" si="78"/>
        <v>25.454545454545453</v>
      </c>
      <c r="R875" s="12">
        <v>0</v>
      </c>
      <c r="S875" s="12">
        <v>0</v>
      </c>
      <c r="U875" s="18" t="str">
        <f t="shared" si="74"/>
        <v>二勝</v>
      </c>
      <c r="X875" s="12" t="str">
        <f>IF(OR(C875="櫃間牧場",C875="特捜フジ"),"hit",IF(OR(C875="土井牧場",C875="土井ムギムギ牧場",C875="むぎむぎ",C875="むぎ"),"doi",IF(OR(C875="阪神",C875="タイガースファーム"),"han",IF(OR(C875="健康牧場",C875="ＯＫ牧場"),"oke",VLOOKUP(C875,[1]Owner!$A:$B,2,FALSE)))))</f>
        <v>han</v>
      </c>
    </row>
    <row r="876" spans="1:24" ht="11.15" customHeight="1" x14ac:dyDescent="0.65">
      <c r="A876" s="19" t="str">
        <f t="shared" si="73"/>
        <v>0405大熊06</v>
      </c>
      <c r="B876" s="10" t="s">
        <v>1951</v>
      </c>
      <c r="C876" s="20" t="s">
        <v>1481</v>
      </c>
      <c r="D876" s="31">
        <v>6</v>
      </c>
      <c r="E876" s="20" t="s">
        <v>1969</v>
      </c>
      <c r="F876" s="10" t="s">
        <v>14</v>
      </c>
      <c r="G876" s="10" t="s">
        <v>510</v>
      </c>
      <c r="H876" s="20" t="s">
        <v>1291</v>
      </c>
      <c r="I876" s="20" t="s">
        <v>726</v>
      </c>
      <c r="J876" s="20" t="s">
        <v>1970</v>
      </c>
      <c r="K876" s="20" t="s">
        <v>1971</v>
      </c>
      <c r="L876" s="20" t="s">
        <v>1972</v>
      </c>
      <c r="M876" s="21">
        <v>0</v>
      </c>
      <c r="N876" s="22">
        <v>3</v>
      </c>
      <c r="O876" s="23">
        <v>2</v>
      </c>
      <c r="P876" s="24">
        <v>1400</v>
      </c>
      <c r="Q876" s="25">
        <f t="shared" si="78"/>
        <v>140</v>
      </c>
      <c r="R876" s="12">
        <v>0</v>
      </c>
      <c r="S876" s="12">
        <v>0</v>
      </c>
      <c r="U876" s="18" t="str">
        <f t="shared" si="74"/>
        <v>二勝</v>
      </c>
      <c r="X876" s="12" t="str">
        <f>IF(OR(C876="櫃間牧場",C876="特捜フジ"),"hit",IF(OR(C876="土井牧場",C876="土井ムギムギ牧場",C876="むぎむぎ",C876="むぎ"),"doi",IF(OR(C876="阪神",C876="タイガースファーム"),"han",IF(OR(C876="健康牧場",C876="ＯＫ牧場"),"oke",VLOOKUP(C876,[1]Owner!$A:$B,2,FALSE)))))</f>
        <v>oku</v>
      </c>
    </row>
    <row r="877" spans="1:24" ht="11.15" customHeight="1" x14ac:dyDescent="0.65">
      <c r="A877" s="19" t="str">
        <f t="shared" si="73"/>
        <v>1314村山07</v>
      </c>
      <c r="B877" s="10" t="s">
        <v>5133</v>
      </c>
      <c r="C877" s="20" t="s">
        <v>4399</v>
      </c>
      <c r="D877" s="11">
        <v>7</v>
      </c>
      <c r="E877" s="20" t="s">
        <v>4816</v>
      </c>
      <c r="F877" s="10" t="s">
        <v>4766</v>
      </c>
      <c r="G877" s="10" t="s">
        <v>4774</v>
      </c>
      <c r="H877" s="20" t="s">
        <v>4817</v>
      </c>
      <c r="I877" s="20" t="s">
        <v>3280</v>
      </c>
      <c r="J877" s="20" t="s">
        <v>4818</v>
      </c>
      <c r="K877" s="20" t="s">
        <v>4819</v>
      </c>
      <c r="L877" s="20" t="s">
        <v>4770</v>
      </c>
      <c r="M877" s="21">
        <v>70</v>
      </c>
      <c r="N877" s="22">
        <v>4</v>
      </c>
      <c r="O877" s="23">
        <v>2</v>
      </c>
      <c r="P877" s="24">
        <v>1400</v>
      </c>
      <c r="Q877" s="25">
        <f t="shared" si="78"/>
        <v>20</v>
      </c>
      <c r="R877" s="12">
        <v>0</v>
      </c>
      <c r="S877" s="12">
        <v>0</v>
      </c>
      <c r="U877" s="18" t="str">
        <f t="shared" si="74"/>
        <v>二勝</v>
      </c>
      <c r="X877" s="12" t="str">
        <f>IF(OR(C877="櫃間牧場",C877="特捜フジ"),"hit",IF(OR(C877="土井牧場",C877="土井ムギムギ牧場",C877="むぎむぎ",C877="むぎ"),"doi",IF(OR(C877="阪神",C877="タイガースファーム"),"han",IF(OR(C877="健康牧場",C877="ＯＫ牧場"),"oke",VLOOKUP(C877,[1]Owner!$A:$B,2,FALSE)))))</f>
        <v>mur</v>
      </c>
    </row>
    <row r="878" spans="1:24" ht="11.15" customHeight="1" x14ac:dyDescent="0.65">
      <c r="A878" s="19" t="str">
        <f t="shared" si="73"/>
        <v>1011心平01</v>
      </c>
      <c r="B878" s="10" t="s">
        <v>3649</v>
      </c>
      <c r="C878" s="20" t="s">
        <v>186</v>
      </c>
      <c r="D878" s="11">
        <v>1</v>
      </c>
      <c r="E878" s="20" t="s">
        <v>3680</v>
      </c>
      <c r="F878" s="10" t="s">
        <v>14</v>
      </c>
      <c r="G878" s="10" t="s">
        <v>510</v>
      </c>
      <c r="H878" s="20" t="s">
        <v>1291</v>
      </c>
      <c r="I878" s="20" t="s">
        <v>2231</v>
      </c>
      <c r="J878" s="20" t="s">
        <v>783</v>
      </c>
      <c r="K878" s="20" t="s">
        <v>3153</v>
      </c>
      <c r="L878" s="20" t="s">
        <v>515</v>
      </c>
      <c r="M878" s="21">
        <v>70</v>
      </c>
      <c r="N878" s="22">
        <v>5</v>
      </c>
      <c r="O878" s="23">
        <v>2</v>
      </c>
      <c r="P878" s="24">
        <v>1400</v>
      </c>
      <c r="Q878" s="25">
        <f t="shared" si="78"/>
        <v>20</v>
      </c>
      <c r="R878" s="12">
        <v>0</v>
      </c>
      <c r="S878" s="12">
        <v>0</v>
      </c>
      <c r="U878" s="18" t="str">
        <f t="shared" si="74"/>
        <v>二勝</v>
      </c>
      <c r="X878" s="12" t="str">
        <f>IF(OR(C878="櫃間牧場",C878="特捜フジ"),"hit",IF(OR(C878="土井牧場",C878="土井ムギムギ牧場",C878="むぎむぎ",C878="むぎ"),"doi",IF(OR(C878="阪神",C878="タイガースファーム"),"han",IF(OR(C878="健康牧場",C878="ＯＫ牧場"),"oke",VLOOKUP(C878,[1]Owner!$A:$B,2,FALSE)))))</f>
        <v>hsi</v>
      </c>
    </row>
    <row r="879" spans="1:24" ht="11.15" customHeight="1" x14ac:dyDescent="0.65">
      <c r="A879" s="19" t="str">
        <f t="shared" si="73"/>
        <v>0405心平03</v>
      </c>
      <c r="B879" s="10" t="s">
        <v>1951</v>
      </c>
      <c r="C879" s="20" t="s">
        <v>186</v>
      </c>
      <c r="D879" s="31">
        <v>3</v>
      </c>
      <c r="E879" s="20" t="s">
        <v>2089</v>
      </c>
      <c r="F879" s="10" t="s">
        <v>14</v>
      </c>
      <c r="G879" s="10" t="s">
        <v>520</v>
      </c>
      <c r="H879" s="20" t="s">
        <v>1550</v>
      </c>
      <c r="I879" s="20" t="s">
        <v>38</v>
      </c>
      <c r="J879" s="20" t="s">
        <v>993</v>
      </c>
      <c r="K879" s="20" t="s">
        <v>2090</v>
      </c>
      <c r="L879" s="20" t="s">
        <v>82</v>
      </c>
      <c r="M879" s="21">
        <v>70</v>
      </c>
      <c r="N879" s="22">
        <v>6</v>
      </c>
      <c r="O879" s="23">
        <v>2</v>
      </c>
      <c r="P879" s="24">
        <v>1400</v>
      </c>
      <c r="Q879" s="25">
        <f t="shared" si="78"/>
        <v>20</v>
      </c>
      <c r="R879" s="12">
        <v>0</v>
      </c>
      <c r="S879" s="12">
        <v>0</v>
      </c>
      <c r="U879" s="18" t="str">
        <f t="shared" si="74"/>
        <v>二勝</v>
      </c>
      <c r="X879" s="12" t="str">
        <f>IF(OR(C879="櫃間牧場",C879="特捜フジ"),"hit",IF(OR(C879="土井牧場",C879="土井ムギムギ牧場",C879="むぎむぎ",C879="むぎ"),"doi",IF(OR(C879="阪神",C879="タイガースファーム"),"han",IF(OR(C879="健康牧場",C879="ＯＫ牧場"),"oke",VLOOKUP(C879,[1]Owner!$A:$B,2,FALSE)))))</f>
        <v>hsi</v>
      </c>
    </row>
    <row r="880" spans="1:24" ht="11.15" customHeight="1" x14ac:dyDescent="0.65">
      <c r="A880" s="19" t="str">
        <f t="shared" si="73"/>
        <v>1314福石01</v>
      </c>
      <c r="B880" s="10" t="s">
        <v>5133</v>
      </c>
      <c r="C880" s="20" t="s">
        <v>4884</v>
      </c>
      <c r="D880" s="11">
        <v>1</v>
      </c>
      <c r="E880" s="20" t="s">
        <v>4885</v>
      </c>
      <c r="F880" s="10" t="s">
        <v>4766</v>
      </c>
      <c r="G880" s="10" t="s">
        <v>4767</v>
      </c>
      <c r="H880" s="20" t="s">
        <v>4829</v>
      </c>
      <c r="I880" s="20" t="s">
        <v>2231</v>
      </c>
      <c r="J880" s="20" t="s">
        <v>4886</v>
      </c>
      <c r="K880" s="20" t="s">
        <v>4830</v>
      </c>
      <c r="L880" s="20" t="s">
        <v>1913</v>
      </c>
      <c r="M880" s="21">
        <v>110</v>
      </c>
      <c r="N880" s="22">
        <v>6</v>
      </c>
      <c r="O880" s="23">
        <v>1</v>
      </c>
      <c r="P880" s="24">
        <v>1400</v>
      </c>
      <c r="Q880" s="25">
        <f t="shared" si="78"/>
        <v>12.727272727272727</v>
      </c>
      <c r="R880" s="12">
        <v>0</v>
      </c>
      <c r="S880" s="12">
        <v>0</v>
      </c>
      <c r="U880" s="18" t="str">
        <f t="shared" si="74"/>
        <v>一勝</v>
      </c>
      <c r="X880" s="12" t="str">
        <f>IF(OR(C880="櫃間牧場",C880="特捜フジ"),"hit",IF(OR(C880="土井牧場",C880="土井ムギムギ牧場",C880="むぎむぎ",C880="むぎ"),"doi",IF(OR(C880="阪神",C880="タイガースファーム"),"han",IF(OR(C880="健康牧場",C880="ＯＫ牧場"),"oke",VLOOKUP(C880,[1]Owner!$A:$B,2,FALSE)))))</f>
        <v>fuk</v>
      </c>
    </row>
    <row r="881" spans="1:24" ht="11.15" customHeight="1" x14ac:dyDescent="0.65">
      <c r="A881" s="19" t="str">
        <f t="shared" si="73"/>
        <v>0001大類09</v>
      </c>
      <c r="B881" s="10" t="s">
        <v>963</v>
      </c>
      <c r="C881" s="20" t="s">
        <v>91</v>
      </c>
      <c r="D881" s="31">
        <v>9</v>
      </c>
      <c r="E881" s="20" t="s">
        <v>1012</v>
      </c>
      <c r="F881" s="10" t="s">
        <v>14</v>
      </c>
      <c r="G881" s="10" t="s">
        <v>33</v>
      </c>
      <c r="H881" s="20" t="s">
        <v>785</v>
      </c>
      <c r="I881" s="20" t="s">
        <v>225</v>
      </c>
      <c r="J881" s="20" t="s">
        <v>1013</v>
      </c>
      <c r="N881" s="22">
        <v>9</v>
      </c>
      <c r="O881" s="23">
        <v>1</v>
      </c>
      <c r="P881" s="24">
        <v>1400</v>
      </c>
      <c r="Q881" s="25" t="str">
        <f t="shared" si="78"/>
        <v/>
      </c>
      <c r="R881" s="12">
        <v>0</v>
      </c>
      <c r="S881" s="12">
        <v>0</v>
      </c>
      <c r="U881" s="18" t="str">
        <f t="shared" si="74"/>
        <v>一勝</v>
      </c>
      <c r="X881" s="12" t="str">
        <f>IF(OR(C881="櫃間牧場",C881="特捜フジ"),"hit",IF(OR(C881="土井牧場",C881="土井ムギムギ牧場",C881="むぎむぎ",C881="むぎ"),"doi",IF(OR(C881="阪神",C881="タイガースファーム"),"han",IF(OR(C881="健康牧場",C881="ＯＫ牧場"),"oke",VLOOKUP(C881,[1]Owner!$A:$B,2,FALSE)))))</f>
        <v>oru</v>
      </c>
    </row>
    <row r="882" spans="1:24" ht="11.15" customHeight="1" x14ac:dyDescent="0.65">
      <c r="A882" s="19" t="str">
        <f t="shared" si="73"/>
        <v>0001大類03</v>
      </c>
      <c r="B882" s="10" t="s">
        <v>963</v>
      </c>
      <c r="C882" s="20" t="s">
        <v>91</v>
      </c>
      <c r="D882" s="31">
        <v>3</v>
      </c>
      <c r="E882" s="20" t="s">
        <v>999</v>
      </c>
      <c r="F882" s="10" t="s">
        <v>14</v>
      </c>
      <c r="G882" s="10" t="s">
        <v>15</v>
      </c>
      <c r="H882" s="20" t="s">
        <v>553</v>
      </c>
      <c r="I882" s="20" t="s">
        <v>833</v>
      </c>
      <c r="J882" s="20" t="s">
        <v>1000</v>
      </c>
      <c r="N882" s="22">
        <v>12</v>
      </c>
      <c r="O882" s="23">
        <v>1</v>
      </c>
      <c r="P882" s="24">
        <v>1400</v>
      </c>
      <c r="Q882" s="25" t="str">
        <f t="shared" si="78"/>
        <v/>
      </c>
      <c r="R882" s="12">
        <v>0</v>
      </c>
      <c r="S882" s="12">
        <v>0</v>
      </c>
      <c r="U882" s="18" t="str">
        <f t="shared" si="74"/>
        <v>一勝</v>
      </c>
      <c r="X882" s="12" t="str">
        <f>IF(OR(C882="櫃間牧場",C882="特捜フジ"),"hit",IF(OR(C882="土井牧場",C882="土井ムギムギ牧場",C882="むぎむぎ",C882="むぎ"),"doi",IF(OR(C882="阪神",C882="タイガースファーム"),"han",IF(OR(C882="健康牧場",C882="ＯＫ牧場"),"oke",VLOOKUP(C882,[1]Owner!$A:$B,2,FALSE)))))</f>
        <v>oru</v>
      </c>
    </row>
    <row r="883" spans="1:24" ht="11.15" customHeight="1" x14ac:dyDescent="0.65">
      <c r="A883" s="19" t="str">
        <f t="shared" si="73"/>
        <v>2324高橋08</v>
      </c>
      <c r="B883" s="10" t="s">
        <v>9878</v>
      </c>
      <c r="C883" s="20" t="s">
        <v>9258</v>
      </c>
      <c r="D883" s="11">
        <v>8</v>
      </c>
      <c r="E883" s="20" t="s">
        <v>9815</v>
      </c>
      <c r="F883" s="10" t="s">
        <v>4407</v>
      </c>
      <c r="G883" s="10" t="s">
        <v>4421</v>
      </c>
      <c r="H883" s="20" t="s">
        <v>9888</v>
      </c>
      <c r="I883" s="20" t="s">
        <v>9909</v>
      </c>
      <c r="J883" s="20" t="s">
        <v>5013</v>
      </c>
      <c r="K883" s="20" t="s">
        <v>9980</v>
      </c>
      <c r="L883" s="20" t="s">
        <v>1913</v>
      </c>
      <c r="M883" s="37">
        <v>6</v>
      </c>
      <c r="N883" s="22">
        <v>7</v>
      </c>
      <c r="O883" s="23">
        <v>1</v>
      </c>
      <c r="P883" s="24">
        <v>1396</v>
      </c>
      <c r="Q883" s="25">
        <f t="shared" si="78"/>
        <v>232.66666666666666</v>
      </c>
      <c r="U883" s="18" t="str">
        <f t="shared" si="74"/>
        <v>一勝</v>
      </c>
      <c r="V883" s="12" t="s">
        <v>10165</v>
      </c>
      <c r="W883" s="12" t="s">
        <v>10095</v>
      </c>
      <c r="X883" s="12" t="str">
        <f>IF(OR(C883="櫃間牧場",C883="特捜フジ"),"hit",IF(OR(C883="土井牧場",C883="土井ムギムギ牧場",C883="むぎむぎ",C883="むぎ"),"doi",IF(OR(C883="阪神",C883="タイガースファーム"),"han",IF(OR(C883="健康牧場",C883="ＯＫ牧場"),"oke",VLOOKUP(C883,[1]Owner!$A:$B,2,FALSE)))))</f>
        <v>tkh</v>
      </c>
    </row>
    <row r="884" spans="1:24" ht="11.15" customHeight="1" x14ac:dyDescent="0.65">
      <c r="A884" s="19" t="str">
        <f t="shared" si="73"/>
        <v>1213みど01</v>
      </c>
      <c r="B884" s="10" t="s">
        <v>4405</v>
      </c>
      <c r="C884" s="20" t="s">
        <v>4730</v>
      </c>
      <c r="D884" s="11">
        <v>1</v>
      </c>
      <c r="E884" s="20" t="s">
        <v>4406</v>
      </c>
      <c r="F884" s="10" t="s">
        <v>4407</v>
      </c>
      <c r="G884" s="10" t="s">
        <v>4408</v>
      </c>
      <c r="H884" s="20" t="s">
        <v>4409</v>
      </c>
      <c r="I884" s="20" t="s">
        <v>2231</v>
      </c>
      <c r="J884" s="20" t="s">
        <v>4410</v>
      </c>
      <c r="K884" s="20" t="s">
        <v>4411</v>
      </c>
      <c r="L884" s="20" t="s">
        <v>1913</v>
      </c>
      <c r="M884" s="21">
        <v>30</v>
      </c>
      <c r="N884" s="22">
        <v>8</v>
      </c>
      <c r="O884" s="23">
        <v>1</v>
      </c>
      <c r="P884" s="24">
        <v>1395</v>
      </c>
      <c r="Q884" s="25">
        <f t="shared" si="78"/>
        <v>46.5</v>
      </c>
      <c r="R884" s="12">
        <v>0</v>
      </c>
      <c r="S884" s="12">
        <v>0</v>
      </c>
      <c r="U884" s="18" t="str">
        <f t="shared" si="74"/>
        <v>一勝</v>
      </c>
      <c r="X884" s="12" t="str">
        <f>IF(OR(C884="櫃間牧場",C884="特捜フジ"),"hit",IF(OR(C884="土井牧場",C884="土井ムギムギ牧場",C884="むぎむぎ",C884="むぎ"),"doi",IF(OR(C884="阪神",C884="タイガースファーム"),"han",IF(OR(C884="健康牧場",C884="ＯＫ牧場"),"oke",VLOOKUP(C884,[1]Owner!$A:$B,2,FALSE)))))</f>
        <v>mid</v>
      </c>
    </row>
    <row r="885" spans="1:24" ht="11.15" customHeight="1" x14ac:dyDescent="0.65">
      <c r="A885" s="19" t="str">
        <f t="shared" si="73"/>
        <v>0304福石08</v>
      </c>
      <c r="B885" s="10" t="s">
        <v>1713</v>
      </c>
      <c r="C885" s="20" t="s">
        <v>913</v>
      </c>
      <c r="D885" s="31">
        <v>8</v>
      </c>
      <c r="E885" s="20" t="s">
        <v>1926</v>
      </c>
      <c r="F885" s="10" t="s">
        <v>14</v>
      </c>
      <c r="G885" s="10" t="s">
        <v>15</v>
      </c>
      <c r="H885" s="20" t="s">
        <v>374</v>
      </c>
      <c r="I885" s="20" t="s">
        <v>1802</v>
      </c>
      <c r="J885" s="20" t="s">
        <v>1927</v>
      </c>
      <c r="M885" s="21">
        <v>0</v>
      </c>
      <c r="N885" s="22">
        <v>11</v>
      </c>
      <c r="O885" s="23">
        <v>1</v>
      </c>
      <c r="P885" s="24">
        <v>1395</v>
      </c>
      <c r="Q885" s="25">
        <f t="shared" si="78"/>
        <v>139.5</v>
      </c>
      <c r="R885" s="12">
        <v>0</v>
      </c>
      <c r="S885" s="12">
        <v>0</v>
      </c>
      <c r="U885" s="18" t="str">
        <f t="shared" si="74"/>
        <v>一勝</v>
      </c>
      <c r="X885" s="12" t="str">
        <f>IF(OR(C885="櫃間牧場",C885="特捜フジ"),"hit",IF(OR(C885="土井牧場",C885="土井ムギムギ牧場",C885="むぎむぎ",C885="むぎ"),"doi",IF(OR(C885="阪神",C885="タイガースファーム"),"han",IF(OR(C885="健康牧場",C885="ＯＫ牧場"),"oke",VLOOKUP(C885,[1]Owner!$A:$B,2,FALSE)))))</f>
        <v>fuk</v>
      </c>
    </row>
    <row r="886" spans="1:24" ht="11.15" customHeight="1" x14ac:dyDescent="0.65">
      <c r="A886" s="19" t="str">
        <f t="shared" si="73"/>
        <v>0001伸吾02</v>
      </c>
      <c r="B886" s="10" t="s">
        <v>963</v>
      </c>
      <c r="C886" s="20" t="s">
        <v>768</v>
      </c>
      <c r="D886" s="31">
        <v>2</v>
      </c>
      <c r="E886" s="20" t="s">
        <v>1039</v>
      </c>
      <c r="F886" s="10" t="s">
        <v>14</v>
      </c>
      <c r="G886" s="10" t="s">
        <v>33</v>
      </c>
      <c r="H886" s="20" t="s">
        <v>892</v>
      </c>
      <c r="I886" s="20" t="s">
        <v>38</v>
      </c>
      <c r="J886" s="20" t="s">
        <v>1040</v>
      </c>
      <c r="N886" s="22">
        <v>4</v>
      </c>
      <c r="O886" s="23">
        <v>2</v>
      </c>
      <c r="P886" s="24">
        <v>1390</v>
      </c>
      <c r="Q886" s="25" t="str">
        <f t="shared" si="78"/>
        <v/>
      </c>
      <c r="R886" s="12">
        <v>0</v>
      </c>
      <c r="S886" s="12">
        <v>0</v>
      </c>
      <c r="U886" s="18" t="str">
        <f t="shared" si="74"/>
        <v>二勝</v>
      </c>
      <c r="X886" s="12" t="str">
        <f>IF(OR(C886="櫃間牧場",C886="特捜フジ"),"hit",IF(OR(C886="土井牧場",C886="土井ムギムギ牧場",C886="むぎむぎ",C886="むぎ"),"doi",IF(OR(C886="阪神",C886="タイガースファーム"),"han",IF(OR(C886="健康牧場",C886="ＯＫ牧場"),"oke",VLOOKUP(C886,[1]Owner!$A:$B,2,FALSE)))))</f>
        <v>tsi</v>
      </c>
    </row>
    <row r="887" spans="1:24" ht="11.15" customHeight="1" x14ac:dyDescent="0.65">
      <c r="A887" s="19" t="str">
        <f t="shared" si="73"/>
        <v>1920福石07</v>
      </c>
      <c r="B887" s="10" t="s">
        <v>7651</v>
      </c>
      <c r="C887" s="20" t="s">
        <v>4884</v>
      </c>
      <c r="D887" s="11">
        <v>7</v>
      </c>
      <c r="E887" s="20" t="s">
        <v>7765</v>
      </c>
      <c r="F887" s="10" t="s">
        <v>4772</v>
      </c>
      <c r="G887" s="10" t="s">
        <v>4774</v>
      </c>
      <c r="H887" s="20" t="s">
        <v>7854</v>
      </c>
      <c r="I887" s="20" t="s">
        <v>3881</v>
      </c>
      <c r="J887" s="20" t="s">
        <v>7365</v>
      </c>
      <c r="K887" s="20" t="s">
        <v>5446</v>
      </c>
      <c r="L887" s="20" t="s">
        <v>1913</v>
      </c>
      <c r="M887" s="32">
        <v>7</v>
      </c>
      <c r="N887" s="22">
        <v>5</v>
      </c>
      <c r="O887" s="23">
        <v>1</v>
      </c>
      <c r="P887" s="24">
        <v>1390</v>
      </c>
      <c r="Q887" s="25">
        <v>14.879120879120878</v>
      </c>
      <c r="R887" s="12">
        <v>0</v>
      </c>
      <c r="S887" s="12">
        <v>0</v>
      </c>
      <c r="T887" s="12">
        <v>0</v>
      </c>
      <c r="U887" s="18" t="str">
        <f t="shared" si="74"/>
        <v>一勝</v>
      </c>
      <c r="V887" s="12" t="s">
        <v>8003</v>
      </c>
      <c r="W887" s="12" t="s">
        <v>8143</v>
      </c>
      <c r="X887" s="12" t="str">
        <f>IF(OR(C887="櫃間牧場",C887="特捜フジ"),"hit",IF(OR(C887="土井牧場",C887="土井ムギムギ牧場",C887="むぎむぎ",C887="むぎ"),"doi",IF(OR(C887="阪神",C887="タイガースファーム"),"han",IF(OR(C887="健康牧場",C887="ＯＫ牧場"),"oke",VLOOKUP(C887,[1]Owner!$A:$B,2,FALSE)))))</f>
        <v>fuk</v>
      </c>
    </row>
    <row r="888" spans="1:24" ht="11.15" customHeight="1" x14ac:dyDescent="0.65">
      <c r="A888" s="19" t="str">
        <f t="shared" si="73"/>
        <v>0405大熊10</v>
      </c>
      <c r="B888" s="10" t="s">
        <v>1951</v>
      </c>
      <c r="C888" s="20" t="s">
        <v>1481</v>
      </c>
      <c r="D888" s="31">
        <v>10</v>
      </c>
      <c r="E888" s="20" t="s">
        <v>1981</v>
      </c>
      <c r="F888" s="10" t="s">
        <v>14</v>
      </c>
      <c r="G888" s="10" t="s">
        <v>510</v>
      </c>
      <c r="H888" s="20" t="s">
        <v>1982</v>
      </c>
      <c r="I888" s="20" t="s">
        <v>424</v>
      </c>
      <c r="J888" s="20" t="s">
        <v>1983</v>
      </c>
      <c r="K888" s="20" t="s">
        <v>297</v>
      </c>
      <c r="L888" s="20" t="s">
        <v>1984</v>
      </c>
      <c r="M888" s="21">
        <v>0</v>
      </c>
      <c r="N888" s="22">
        <v>12</v>
      </c>
      <c r="O888" s="23">
        <v>0</v>
      </c>
      <c r="P888" s="24">
        <v>1390</v>
      </c>
      <c r="Q888" s="25">
        <f>IF(M888="","",IF(M888&lt;=0,P888/10,P888/M888))</f>
        <v>139</v>
      </c>
      <c r="R888" s="12">
        <v>0</v>
      </c>
      <c r="S888" s="12">
        <v>0</v>
      </c>
      <c r="U888" s="18" t="str">
        <f t="shared" si="74"/>
        <v>未勝利</v>
      </c>
      <c r="X888" s="12" t="str">
        <f>IF(OR(C888="櫃間牧場",C888="特捜フジ"),"hit",IF(OR(C888="土井牧場",C888="土井ムギムギ牧場",C888="むぎむぎ",C888="むぎ"),"doi",IF(OR(C888="阪神",C888="タイガースファーム"),"han",IF(OR(C888="健康牧場",C888="ＯＫ牧場"),"oke",VLOOKUP(C888,[1]Owner!$A:$B,2,FALSE)))))</f>
        <v>oku</v>
      </c>
    </row>
    <row r="889" spans="1:24" ht="11.15" customHeight="1" x14ac:dyDescent="0.65">
      <c r="A889" s="19" t="str">
        <f t="shared" si="73"/>
        <v>1819西原09</v>
      </c>
      <c r="B889" s="10" t="s">
        <v>7067</v>
      </c>
      <c r="C889" s="20" t="s">
        <v>4759</v>
      </c>
      <c r="D889" s="11">
        <v>9</v>
      </c>
      <c r="E889" s="20" t="s">
        <v>7086</v>
      </c>
      <c r="F889" s="10" t="s">
        <v>4407</v>
      </c>
      <c r="G889" s="10" t="s">
        <v>4408</v>
      </c>
      <c r="H889" s="20" t="s">
        <v>7220</v>
      </c>
      <c r="I889" s="20" t="s">
        <v>7275</v>
      </c>
      <c r="J889" s="20" t="s">
        <v>7276</v>
      </c>
      <c r="K889" s="20" t="s">
        <v>5813</v>
      </c>
      <c r="L889" s="20" t="s">
        <v>7277</v>
      </c>
      <c r="M889" s="21">
        <v>30</v>
      </c>
      <c r="N889" s="22">
        <v>4</v>
      </c>
      <c r="O889" s="23">
        <v>1</v>
      </c>
      <c r="P889" s="24">
        <v>1385.8</v>
      </c>
      <c r="Q889" s="25">
        <f>IF(M889="","",IF(M889&lt;=0,P889/10,P889/M889))</f>
        <v>46.193333333333335</v>
      </c>
      <c r="R889" s="12">
        <v>0</v>
      </c>
      <c r="S889" s="12">
        <v>0</v>
      </c>
      <c r="T889" s="12">
        <v>0</v>
      </c>
      <c r="U889" s="18" t="str">
        <f t="shared" si="74"/>
        <v>一勝</v>
      </c>
      <c r="V889" s="12" t="s">
        <v>7421</v>
      </c>
      <c r="W889" s="12" t="s">
        <v>7552</v>
      </c>
      <c r="X889" s="12" t="str">
        <f>IF(OR(C889="櫃間牧場",C889="特捜フジ"),"hit",IF(OR(C889="土井牧場",C889="土井ムギムギ牧場",C889="むぎむぎ",C889="むぎ"),"doi",IF(OR(C889="阪神",C889="タイガースファーム"),"han",IF(OR(C889="健康牧場",C889="ＯＫ牧場"),"oke",VLOOKUP(C889,[1]Owner!$A:$B,2,FALSE)))))</f>
        <v>nis</v>
      </c>
    </row>
    <row r="890" spans="1:24" ht="11.15" customHeight="1" x14ac:dyDescent="0.65">
      <c r="A890" s="19" t="str">
        <f t="shared" si="73"/>
        <v>2021村山02</v>
      </c>
      <c r="B890" s="10" t="s">
        <v>8314</v>
      </c>
      <c r="C890" s="20" t="s">
        <v>7658</v>
      </c>
      <c r="D890" s="11">
        <v>2</v>
      </c>
      <c r="E890" s="20" t="s">
        <v>8299</v>
      </c>
      <c r="F890" s="10" t="s">
        <v>4478</v>
      </c>
      <c r="G890" s="10" t="s">
        <v>15</v>
      </c>
      <c r="H890" s="20" t="s">
        <v>8342</v>
      </c>
      <c r="I890" s="20" t="s">
        <v>2231</v>
      </c>
      <c r="J890" s="20" t="s">
        <v>8453</v>
      </c>
      <c r="K890" s="20" t="s">
        <v>8355</v>
      </c>
      <c r="L890" s="20" t="s">
        <v>4484</v>
      </c>
      <c r="M890" s="32">
        <v>6</v>
      </c>
      <c r="N890" s="22">
        <v>5</v>
      </c>
      <c r="O890" s="23">
        <v>1</v>
      </c>
      <c r="P890" s="24">
        <v>1385.8</v>
      </c>
      <c r="Q890" s="25">
        <v>9.8266666666666662</v>
      </c>
      <c r="R890" s="12">
        <v>0</v>
      </c>
      <c r="S890" s="12">
        <v>0</v>
      </c>
      <c r="T890" s="12">
        <v>0</v>
      </c>
      <c r="U890" s="18" t="str">
        <f t="shared" si="74"/>
        <v>一勝</v>
      </c>
      <c r="V890" s="12" t="s">
        <v>8686</v>
      </c>
      <c r="W890" s="12" t="s">
        <v>8584</v>
      </c>
      <c r="X890" s="12" t="str">
        <f>IF(OR(C890="櫃間牧場",C890="特捜フジ"),"hit",IF(OR(C890="土井牧場",C890="土井ムギムギ牧場",C890="むぎむぎ",C890="むぎ"),"doi",IF(OR(C890="阪神",C890="タイガースファーム"),"han",IF(OR(C890="健康牧場",C890="ＯＫ牧場"),"oke",VLOOKUP(C890,[1]Owner!$A:$B,2,FALSE)))))</f>
        <v>mur</v>
      </c>
    </row>
    <row r="891" spans="1:24" ht="11.15" customHeight="1" x14ac:dyDescent="0.65">
      <c r="A891" s="19" t="str">
        <f t="shared" si="73"/>
        <v>1314村山04</v>
      </c>
      <c r="B891" s="10" t="s">
        <v>5133</v>
      </c>
      <c r="C891" s="20" t="s">
        <v>4399</v>
      </c>
      <c r="D891" s="11">
        <v>4</v>
      </c>
      <c r="E891" s="20" t="s">
        <v>4808</v>
      </c>
      <c r="F891" s="10" t="s">
        <v>4766</v>
      </c>
      <c r="G891" s="10" t="s">
        <v>4767</v>
      </c>
      <c r="H891" s="20" t="s">
        <v>4768</v>
      </c>
      <c r="I891" s="20" t="s">
        <v>3280</v>
      </c>
      <c r="J891" s="20" t="s">
        <v>1912</v>
      </c>
      <c r="K891" s="20" t="s">
        <v>4777</v>
      </c>
      <c r="L891" s="20" t="s">
        <v>1913</v>
      </c>
      <c r="M891" s="21">
        <v>200</v>
      </c>
      <c r="N891" s="22">
        <v>5</v>
      </c>
      <c r="O891" s="23">
        <v>1</v>
      </c>
      <c r="P891" s="24">
        <v>1385.4</v>
      </c>
      <c r="Q891" s="25">
        <f t="shared" ref="Q891:Q898" si="79">IF(M891="","",IF(M891&lt;=0,P891/10,P891/M891))</f>
        <v>6.9270000000000005</v>
      </c>
      <c r="R891" s="12">
        <v>0</v>
      </c>
      <c r="S891" s="12">
        <v>0</v>
      </c>
      <c r="U891" s="18" t="str">
        <f t="shared" si="74"/>
        <v>一勝</v>
      </c>
      <c r="X891" s="12" t="str">
        <f>IF(OR(C891="櫃間牧場",C891="特捜フジ"),"hit",IF(OR(C891="土井牧場",C891="土井ムギムギ牧場",C891="むぎむぎ",C891="むぎ"),"doi",IF(OR(C891="阪神",C891="タイガースファーム"),"han",IF(OR(C891="健康牧場",C891="ＯＫ牧場"),"oke",VLOOKUP(C891,[1]Owner!$A:$B,2,FALSE)))))</f>
        <v>mur</v>
      </c>
    </row>
    <row r="892" spans="1:24" ht="11.15" customHeight="1" x14ac:dyDescent="0.65">
      <c r="A892" s="19" t="str">
        <f t="shared" si="73"/>
        <v>1516成田01</v>
      </c>
      <c r="B892" s="10" t="s">
        <v>5510</v>
      </c>
      <c r="C892" s="20" t="s">
        <v>5512</v>
      </c>
      <c r="D892" s="11">
        <v>1</v>
      </c>
      <c r="E892" s="20" t="s">
        <v>5535</v>
      </c>
      <c r="F892" s="10" t="s">
        <v>3910</v>
      </c>
      <c r="G892" s="10" t="s">
        <v>3906</v>
      </c>
      <c r="H892" s="20" t="s">
        <v>4015</v>
      </c>
      <c r="I892" s="20" t="s">
        <v>4786</v>
      </c>
      <c r="J892" s="20" t="s">
        <v>4787</v>
      </c>
      <c r="K892" s="20" t="s">
        <v>5787</v>
      </c>
      <c r="L892" s="20" t="s">
        <v>5823</v>
      </c>
      <c r="M892" s="21">
        <v>50</v>
      </c>
      <c r="N892" s="22">
        <v>6</v>
      </c>
      <c r="O892" s="23">
        <v>1</v>
      </c>
      <c r="P892" s="24">
        <v>1385</v>
      </c>
      <c r="Q892" s="25">
        <f t="shared" si="79"/>
        <v>27.7</v>
      </c>
      <c r="R892" s="12">
        <v>0</v>
      </c>
      <c r="S892" s="12">
        <v>0</v>
      </c>
      <c r="U892" s="18" t="str">
        <f t="shared" si="74"/>
        <v>一勝</v>
      </c>
      <c r="X892" s="12" t="str">
        <f>IF(OR(C892="櫃間牧場",C892="特捜フジ"),"hit",IF(OR(C892="土井牧場",C892="土井ムギムギ牧場",C892="むぎむぎ",C892="むぎ"),"doi",IF(OR(C892="阪神",C892="タイガースファーム"),"han",IF(OR(C892="健康牧場",C892="ＯＫ牧場"),"oke",VLOOKUP(C892,[1]Owner!$A:$B,2,FALSE)))))</f>
        <v>nar</v>
      </c>
    </row>
    <row r="893" spans="1:24" ht="11.15" customHeight="1" x14ac:dyDescent="0.65">
      <c r="A893" s="19" t="str">
        <f t="shared" si="73"/>
        <v>0708福石05</v>
      </c>
      <c r="B893" s="10" t="s">
        <v>2844</v>
      </c>
      <c r="C893" s="20" t="s">
        <v>913</v>
      </c>
      <c r="D893" s="11">
        <v>5</v>
      </c>
      <c r="E893" s="20" t="s">
        <v>3096</v>
      </c>
      <c r="F893" s="10" t="s">
        <v>2279</v>
      </c>
      <c r="G893" s="10" t="s">
        <v>520</v>
      </c>
      <c r="H893" s="20" t="s">
        <v>2401</v>
      </c>
      <c r="I893" s="20" t="s">
        <v>2280</v>
      </c>
      <c r="J893" s="20" t="s">
        <v>1912</v>
      </c>
      <c r="K893" s="20" t="s">
        <v>791</v>
      </c>
      <c r="L893" s="20" t="s">
        <v>1913</v>
      </c>
      <c r="M893" s="21">
        <v>330</v>
      </c>
      <c r="N893" s="22">
        <v>3</v>
      </c>
      <c r="O893" s="23">
        <v>2</v>
      </c>
      <c r="P893" s="24">
        <v>1380</v>
      </c>
      <c r="Q893" s="25">
        <f t="shared" si="79"/>
        <v>4.1818181818181817</v>
      </c>
      <c r="R893" s="12">
        <v>0</v>
      </c>
      <c r="S893" s="12">
        <v>0</v>
      </c>
      <c r="U893" s="18" t="str">
        <f t="shared" si="74"/>
        <v>二勝</v>
      </c>
      <c r="X893" s="12" t="str">
        <f>IF(OR(C893="櫃間牧場",C893="特捜フジ"),"hit",IF(OR(C893="土井牧場",C893="土井ムギムギ牧場",C893="むぎむぎ",C893="むぎ"),"doi",IF(OR(C893="阪神",C893="タイガースファーム"),"han",IF(OR(C893="健康牧場",C893="ＯＫ牧場"),"oke",VLOOKUP(C893,[1]Owner!$A:$B,2,FALSE)))))</f>
        <v>fuk</v>
      </c>
    </row>
    <row r="894" spans="1:24" ht="11.15" customHeight="1" x14ac:dyDescent="0.65">
      <c r="A894" s="19" t="str">
        <f t="shared" si="73"/>
        <v>2324寺本03</v>
      </c>
      <c r="B894" s="10" t="s">
        <v>9878</v>
      </c>
      <c r="C894" s="20" t="s">
        <v>9269</v>
      </c>
      <c r="D894" s="11">
        <v>3</v>
      </c>
      <c r="E894" s="20" t="s">
        <v>9820</v>
      </c>
      <c r="F894" s="10" t="s">
        <v>4407</v>
      </c>
      <c r="G894" s="10" t="s">
        <v>4421</v>
      </c>
      <c r="H894" s="20" t="s">
        <v>7236</v>
      </c>
      <c r="I894" s="20" t="s">
        <v>3819</v>
      </c>
      <c r="J894" s="20" t="s">
        <v>9950</v>
      </c>
      <c r="K894" s="20" t="s">
        <v>791</v>
      </c>
      <c r="L894" s="20" t="s">
        <v>1913</v>
      </c>
      <c r="M894" s="37">
        <v>5</v>
      </c>
      <c r="N894" s="22">
        <v>5</v>
      </c>
      <c r="O894" s="23">
        <v>1</v>
      </c>
      <c r="P894" s="24">
        <v>1380</v>
      </c>
      <c r="Q894" s="25">
        <f t="shared" si="79"/>
        <v>276</v>
      </c>
      <c r="U894" s="18" t="str">
        <f t="shared" si="74"/>
        <v>一勝</v>
      </c>
      <c r="V894" s="12" t="s">
        <v>10170</v>
      </c>
      <c r="W894" s="12" t="s">
        <v>10100</v>
      </c>
      <c r="X894" s="12" t="str">
        <f>IF(OR(C894="櫃間牧場",C894="特捜フジ"),"hit",IF(OR(C894="土井牧場",C894="土井ムギムギ牧場",C894="むぎむぎ",C894="むぎ"),"doi",IF(OR(C894="阪神",C894="タイガースファーム"),"han",IF(OR(C894="健康牧場",C894="ＯＫ牧場"),"oke",VLOOKUP(C894,[1]Owner!$A:$B,2,FALSE)))))</f>
        <v>ter</v>
      </c>
    </row>
    <row r="895" spans="1:24" ht="11.15" customHeight="1" x14ac:dyDescent="0.65">
      <c r="A895" s="19" t="str">
        <f t="shared" si="73"/>
        <v>1213播磨10</v>
      </c>
      <c r="B895" s="10" t="s">
        <v>4405</v>
      </c>
      <c r="C895" s="20" t="s">
        <v>4740</v>
      </c>
      <c r="D895" s="11">
        <v>10</v>
      </c>
      <c r="E895" s="20" t="s">
        <v>4711</v>
      </c>
      <c r="F895" s="10" t="s">
        <v>4407</v>
      </c>
      <c r="G895" s="10" t="s">
        <v>4408</v>
      </c>
      <c r="H895" s="20" t="s">
        <v>4683</v>
      </c>
      <c r="I895" s="20" t="s">
        <v>4026</v>
      </c>
      <c r="J895" s="20" t="s">
        <v>1418</v>
      </c>
      <c r="K895" s="20" t="s">
        <v>4689</v>
      </c>
      <c r="L895" s="20" t="s">
        <v>4690</v>
      </c>
      <c r="M895" s="21">
        <v>60</v>
      </c>
      <c r="N895" s="22">
        <v>7</v>
      </c>
      <c r="O895" s="23">
        <v>1</v>
      </c>
      <c r="P895" s="24">
        <v>1380</v>
      </c>
      <c r="Q895" s="25">
        <f t="shared" si="79"/>
        <v>23</v>
      </c>
      <c r="R895" s="12">
        <v>0</v>
      </c>
      <c r="S895" s="12">
        <v>0</v>
      </c>
      <c r="U895" s="18" t="str">
        <f t="shared" si="74"/>
        <v>一勝</v>
      </c>
      <c r="X895" s="12" t="str">
        <f>IF(OR(C895="櫃間牧場",C895="特捜フジ"),"hit",IF(OR(C895="土井牧場",C895="土井ムギムギ牧場",C895="むぎむぎ",C895="むぎ"),"doi",IF(OR(C895="阪神",C895="タイガースファーム"),"han",IF(OR(C895="健康牧場",C895="ＯＫ牧場"),"oke",VLOOKUP(C895,[1]Owner!$A:$B,2,FALSE)))))</f>
        <v>har</v>
      </c>
    </row>
    <row r="896" spans="1:24" ht="11.15" customHeight="1" x14ac:dyDescent="0.65">
      <c r="A896" s="19" t="str">
        <f t="shared" si="73"/>
        <v>1314光生07</v>
      </c>
      <c r="B896" s="10" t="s">
        <v>5133</v>
      </c>
      <c r="C896" s="20" t="s">
        <v>4404</v>
      </c>
      <c r="D896" s="11">
        <v>7</v>
      </c>
      <c r="E896" s="20" t="s">
        <v>4952</v>
      </c>
      <c r="F896" s="10" t="s">
        <v>4772</v>
      </c>
      <c r="G896" s="10" t="s">
        <v>4774</v>
      </c>
      <c r="H896" s="20" t="s">
        <v>4834</v>
      </c>
      <c r="I896" s="20" t="s">
        <v>2231</v>
      </c>
      <c r="J896" s="20" t="s">
        <v>1402</v>
      </c>
      <c r="K896" s="20" t="s">
        <v>4769</v>
      </c>
      <c r="L896" s="20" t="s">
        <v>4770</v>
      </c>
      <c r="M896" s="21">
        <v>120</v>
      </c>
      <c r="N896" s="22">
        <v>4</v>
      </c>
      <c r="O896" s="23">
        <v>1</v>
      </c>
      <c r="P896" s="24">
        <v>1374.1</v>
      </c>
      <c r="Q896" s="25">
        <f t="shared" si="79"/>
        <v>11.450833333333332</v>
      </c>
      <c r="R896" s="12">
        <v>0</v>
      </c>
      <c r="S896" s="12">
        <v>0</v>
      </c>
      <c r="U896" s="18" t="str">
        <f t="shared" si="74"/>
        <v>一勝</v>
      </c>
      <c r="X896" s="12" t="str">
        <f>IF(OR(C896="櫃間牧場",C896="特捜フジ"),"hit",IF(OR(C896="土井牧場",C896="土井ムギムギ牧場",C896="むぎむぎ",C896="むぎ"),"doi",IF(OR(C896="阪神",C896="タイガースファーム"),"han",IF(OR(C896="健康牧場",C896="ＯＫ牧場"),"oke",VLOOKUP(C896,[1]Owner!$A:$B,2,FALSE)))))</f>
        <v>ymi</v>
      </c>
    </row>
    <row r="897" spans="1:24" ht="11.15" customHeight="1" x14ac:dyDescent="0.65">
      <c r="A897" s="19" t="str">
        <f t="shared" si="73"/>
        <v>1213藤田10</v>
      </c>
      <c r="B897" s="10" t="s">
        <v>4405</v>
      </c>
      <c r="C897" s="20" t="s">
        <v>4739</v>
      </c>
      <c r="D897" s="11">
        <v>10</v>
      </c>
      <c r="E897" s="20" t="s">
        <v>4692</v>
      </c>
      <c r="F897" s="10" t="s">
        <v>4407</v>
      </c>
      <c r="G897" s="10" t="s">
        <v>4421</v>
      </c>
      <c r="H897" s="20" t="s">
        <v>4447</v>
      </c>
      <c r="I897" s="20" t="s">
        <v>4423</v>
      </c>
      <c r="J897" s="20" t="s">
        <v>1753</v>
      </c>
      <c r="K897" s="20" t="s">
        <v>4415</v>
      </c>
      <c r="L897" s="20" t="s">
        <v>4416</v>
      </c>
      <c r="M897" s="21">
        <v>90</v>
      </c>
      <c r="N897" s="22">
        <v>5</v>
      </c>
      <c r="O897" s="23">
        <v>1</v>
      </c>
      <c r="P897" s="24">
        <v>1371.5</v>
      </c>
      <c r="Q897" s="25">
        <f t="shared" si="79"/>
        <v>15.238888888888889</v>
      </c>
      <c r="R897" s="12">
        <v>0</v>
      </c>
      <c r="S897" s="12">
        <v>0</v>
      </c>
      <c r="U897" s="18" t="str">
        <f t="shared" si="74"/>
        <v>一勝</v>
      </c>
      <c r="X897" s="12" t="str">
        <f>IF(OR(C897="櫃間牧場",C897="特捜フジ"),"hit",IF(OR(C897="土井牧場",C897="土井ムギムギ牧場",C897="むぎむぎ",C897="むぎ"),"doi",IF(OR(C897="阪神",C897="タイガースファーム"),"han",IF(OR(C897="健康牧場",C897="ＯＫ牧場"),"oke",VLOOKUP(C897,[1]Owner!$A:$B,2,FALSE)))))</f>
        <v>fut</v>
      </c>
    </row>
    <row r="898" spans="1:24" ht="11.15" customHeight="1" x14ac:dyDescent="0.65">
      <c r="A898" s="19" t="str">
        <f t="shared" ref="A898:A961" si="80">MID(B898,3,2)&amp;MID(B898,8,2)&amp;MID(C898,1,2)&amp;TEXT(D898,"00")</f>
        <v>2324永之09</v>
      </c>
      <c r="B898" s="10" t="s">
        <v>9878</v>
      </c>
      <c r="C898" s="20" t="s">
        <v>9310</v>
      </c>
      <c r="D898" s="11">
        <v>9</v>
      </c>
      <c r="E898" s="20" t="s">
        <v>9866</v>
      </c>
      <c r="F898" s="10" t="s">
        <v>4413</v>
      </c>
      <c r="G898" s="10" t="s">
        <v>4421</v>
      </c>
      <c r="H898" s="20" t="s">
        <v>4502</v>
      </c>
      <c r="I898" s="20" t="s">
        <v>7275</v>
      </c>
      <c r="J898" s="20" t="s">
        <v>9969</v>
      </c>
      <c r="K898" s="20" t="s">
        <v>2378</v>
      </c>
      <c r="L898" s="20" t="s">
        <v>10000</v>
      </c>
      <c r="M898" s="37">
        <v>2</v>
      </c>
      <c r="N898" s="22">
        <v>4</v>
      </c>
      <c r="O898" s="23">
        <v>1</v>
      </c>
      <c r="P898" s="24">
        <v>1370</v>
      </c>
      <c r="Q898" s="25">
        <f t="shared" si="79"/>
        <v>685</v>
      </c>
      <c r="U898" s="18" t="str">
        <f t="shared" ref="U898:U961" si="81">IF(S898&gt;=1,"G1",IF(R898&gt;=1,"重賞",IF(O898&gt;=2,"二勝",IF(O898=1,"一勝",IF(AND(O898=0,N898&gt;=1),"未勝利","未出走")))))</f>
        <v>一勝</v>
      </c>
      <c r="V898" s="12" t="s">
        <v>10208</v>
      </c>
      <c r="W898" s="12" t="s">
        <v>10139</v>
      </c>
      <c r="X898" s="12" t="str">
        <f>IF(OR(C898="櫃間牧場",C898="特捜フジ"),"hit",IF(OR(C898="土井牧場",C898="土井ムギムギ牧場",C898="むぎむぎ",C898="むぎ"),"doi",IF(OR(C898="阪神",C898="タイガースファーム"),"han",IF(OR(C898="健康牧場",C898="ＯＫ牧場"),"oke",VLOOKUP(C898,[1]Owner!$A:$B,2,FALSE)))))</f>
        <v>yhi</v>
      </c>
    </row>
    <row r="899" spans="1:24" ht="11.15" customHeight="1" x14ac:dyDescent="0.65">
      <c r="A899" s="19" t="str">
        <f t="shared" si="80"/>
        <v>2122小金05</v>
      </c>
      <c r="B899" s="10" t="s">
        <v>8826</v>
      </c>
      <c r="C899" s="20" t="s">
        <v>8309</v>
      </c>
      <c r="D899" s="11">
        <v>5</v>
      </c>
      <c r="E899" s="20" t="s">
        <v>8729</v>
      </c>
      <c r="F899" s="10" t="s">
        <v>4478</v>
      </c>
      <c r="G899" s="10" t="s">
        <v>4408</v>
      </c>
      <c r="H899" s="20" t="s">
        <v>8863</v>
      </c>
      <c r="I899" s="20" t="s">
        <v>8880</v>
      </c>
      <c r="J899" s="20" t="s">
        <v>8881</v>
      </c>
      <c r="K899" s="20" t="s">
        <v>8366</v>
      </c>
      <c r="L899" s="20" t="s">
        <v>8882</v>
      </c>
      <c r="M899" s="32">
        <v>0</v>
      </c>
      <c r="N899" s="22">
        <v>6</v>
      </c>
      <c r="O899" s="23">
        <v>1</v>
      </c>
      <c r="P899" s="24">
        <v>1370</v>
      </c>
      <c r="Q899" s="25">
        <v>171.23076923076923</v>
      </c>
      <c r="U899" s="18" t="str">
        <f t="shared" si="81"/>
        <v>一勝</v>
      </c>
      <c r="V899" s="12" t="s">
        <v>8981</v>
      </c>
      <c r="W899" s="12" t="s">
        <v>9095</v>
      </c>
      <c r="X899" s="12" t="str">
        <f>IF(OR(C899="櫃間牧場",C899="特捜フジ"),"hit",IF(OR(C899="土井牧場",C899="土井ムギムギ牧場",C899="むぎむぎ",C899="むぎ"),"doi",IF(OR(C899="阪神",C899="タイガースファーム"),"han",IF(OR(C899="健康牧場",C899="ＯＫ牧場"),"oke",VLOOKUP(C899,[1]Owner!$A:$B,2,FALSE)))))</f>
        <v>kog</v>
      </c>
    </row>
    <row r="900" spans="1:24" ht="11.15" customHeight="1" x14ac:dyDescent="0.65">
      <c r="A900" s="19" t="str">
        <f t="shared" si="80"/>
        <v>0809福石04</v>
      </c>
      <c r="B900" s="10" t="s">
        <v>3162</v>
      </c>
      <c r="C900" s="20" t="s">
        <v>2791</v>
      </c>
      <c r="D900" s="11">
        <v>4</v>
      </c>
      <c r="E900" s="20" t="s">
        <v>3395</v>
      </c>
      <c r="F900" s="10" t="s">
        <v>14</v>
      </c>
      <c r="G900" s="10" t="s">
        <v>520</v>
      </c>
      <c r="H900" s="20" t="s">
        <v>995</v>
      </c>
      <c r="I900" s="20" t="s">
        <v>2720</v>
      </c>
      <c r="J900" s="20" t="s">
        <v>3396</v>
      </c>
      <c r="K900" s="20" t="s">
        <v>2443</v>
      </c>
      <c r="L900" s="20" t="s">
        <v>3397</v>
      </c>
      <c r="M900" s="21">
        <v>40</v>
      </c>
      <c r="N900" s="22">
        <v>13</v>
      </c>
      <c r="O900" s="23">
        <v>0</v>
      </c>
      <c r="P900" s="24">
        <v>1370</v>
      </c>
      <c r="Q900" s="25">
        <f>IF(M900="","",IF(M900&lt;=0,P900/10,P900/M900))</f>
        <v>34.25</v>
      </c>
      <c r="R900" s="12">
        <v>0</v>
      </c>
      <c r="S900" s="12">
        <v>0</v>
      </c>
      <c r="U900" s="18" t="str">
        <f t="shared" si="81"/>
        <v>未勝利</v>
      </c>
      <c r="X900" s="12" t="str">
        <f>IF(OR(C900="櫃間牧場",C900="特捜フジ"),"hit",IF(OR(C900="土井牧場",C900="土井ムギムギ牧場",C900="むぎむぎ",C900="むぎ"),"doi",IF(OR(C900="阪神",C900="タイガースファーム"),"han",IF(OR(C900="健康牧場",C900="ＯＫ牧場"),"oke",VLOOKUP(C900,[1]Owner!$A:$B,2,FALSE)))))</f>
        <v>fuk</v>
      </c>
    </row>
    <row r="901" spans="1:24" ht="11.15" customHeight="1" x14ac:dyDescent="0.65">
      <c r="A901" s="19" t="str">
        <f t="shared" si="80"/>
        <v>0708福石02</v>
      </c>
      <c r="B901" s="10" t="s">
        <v>2844</v>
      </c>
      <c r="C901" s="20" t="s">
        <v>913</v>
      </c>
      <c r="D901" s="11">
        <v>2</v>
      </c>
      <c r="E901" s="20" t="s">
        <v>3092</v>
      </c>
      <c r="F901" s="10" t="s">
        <v>2279</v>
      </c>
      <c r="G901" s="10" t="s">
        <v>520</v>
      </c>
      <c r="H901" s="20" t="s">
        <v>2571</v>
      </c>
      <c r="I901" s="20" t="s">
        <v>2850</v>
      </c>
      <c r="J901" s="20" t="s">
        <v>164</v>
      </c>
      <c r="K901" s="20" t="s">
        <v>795</v>
      </c>
      <c r="L901" s="20" t="s">
        <v>824</v>
      </c>
      <c r="M901" s="21">
        <v>310</v>
      </c>
      <c r="N901" s="22">
        <v>8</v>
      </c>
      <c r="O901" s="23">
        <v>1</v>
      </c>
      <c r="P901" s="24">
        <v>1365</v>
      </c>
      <c r="Q901" s="25">
        <f>IF(M901="","",IF(M901&lt;=0,P901/10,P901/M901))</f>
        <v>4.403225806451613</v>
      </c>
      <c r="R901" s="12">
        <v>0</v>
      </c>
      <c r="S901" s="12">
        <v>0</v>
      </c>
      <c r="U901" s="18" t="str">
        <f t="shared" si="81"/>
        <v>一勝</v>
      </c>
      <c r="X901" s="12" t="str">
        <f>IF(OR(C901="櫃間牧場",C901="特捜フジ"),"hit",IF(OR(C901="土井牧場",C901="土井ムギムギ牧場",C901="むぎむぎ",C901="むぎ"),"doi",IF(OR(C901="阪神",C901="タイガースファーム"),"han",IF(OR(C901="健康牧場",C901="ＯＫ牧場"),"oke",VLOOKUP(C901,[1]Owner!$A:$B,2,FALSE)))))</f>
        <v>fuk</v>
      </c>
    </row>
    <row r="902" spans="1:24" ht="11.15" customHeight="1" x14ac:dyDescent="0.65">
      <c r="A902" s="19" t="str">
        <f t="shared" si="80"/>
        <v>9900貴仁08</v>
      </c>
      <c r="B902" s="10" t="s">
        <v>683</v>
      </c>
      <c r="C902" s="20" t="s">
        <v>216</v>
      </c>
      <c r="D902" s="31">
        <v>8</v>
      </c>
      <c r="E902" s="20" t="s">
        <v>832</v>
      </c>
      <c r="F902" s="10" t="s">
        <v>29</v>
      </c>
      <c r="G902" s="10" t="s">
        <v>33</v>
      </c>
      <c r="H902" s="20" t="s">
        <v>511</v>
      </c>
      <c r="I902" s="20" t="s">
        <v>833</v>
      </c>
      <c r="J902" s="20" t="s">
        <v>834</v>
      </c>
      <c r="N902" s="22">
        <v>5</v>
      </c>
      <c r="O902" s="23">
        <v>2</v>
      </c>
      <c r="P902" s="24">
        <v>1360</v>
      </c>
      <c r="Q902" s="25" t="str">
        <f>IF(M902="","",IF(M902&lt;=0,P902/10,P902/M902))</f>
        <v/>
      </c>
      <c r="R902" s="12">
        <v>0</v>
      </c>
      <c r="S902" s="12">
        <v>0</v>
      </c>
      <c r="U902" s="18" t="str">
        <f t="shared" si="81"/>
        <v>二勝</v>
      </c>
      <c r="X902" s="12" t="str">
        <f>IF(OR(C902="櫃間牧場",C902="特捜フジ"),"hit",IF(OR(C902="土井牧場",C902="土井ムギムギ牧場",C902="むぎむぎ",C902="むぎ"),"doi",IF(OR(C902="阪神",C902="タイガースファーム"),"han",IF(OR(C902="健康牧場",C902="ＯＫ牧場"),"oke",VLOOKUP(C902,[1]Owner!$A:$B,2,FALSE)))))</f>
        <v>hta</v>
      </c>
    </row>
    <row r="903" spans="1:24" ht="11.15" customHeight="1" x14ac:dyDescent="0.65">
      <c r="A903" s="19" t="str">
        <f t="shared" si="80"/>
        <v>2223むぎ09</v>
      </c>
      <c r="B903" s="10" t="s">
        <v>9192</v>
      </c>
      <c r="C903" s="20" t="s">
        <v>4396</v>
      </c>
      <c r="D903" s="11">
        <v>9</v>
      </c>
      <c r="E903" s="20" t="s">
        <v>9339</v>
      </c>
      <c r="F903" s="10" t="s">
        <v>4407</v>
      </c>
      <c r="G903" s="10" t="s">
        <v>4408</v>
      </c>
      <c r="H903" s="20" t="s">
        <v>9353</v>
      </c>
      <c r="I903" s="20" t="s">
        <v>7806</v>
      </c>
      <c r="J903" s="20" t="s">
        <v>3561</v>
      </c>
      <c r="K903" s="20" t="s">
        <v>1836</v>
      </c>
      <c r="L903" s="20" t="s">
        <v>2439</v>
      </c>
      <c r="M903" s="32">
        <v>1</v>
      </c>
      <c r="N903" s="22">
        <v>5</v>
      </c>
      <c r="O903" s="23">
        <v>1</v>
      </c>
      <c r="P903" s="24">
        <v>1360</v>
      </c>
      <c r="Q903" s="25">
        <v>5002.8571428571431</v>
      </c>
      <c r="U903" s="18" t="str">
        <f t="shared" si="81"/>
        <v>一勝</v>
      </c>
      <c r="V903" s="12" t="s">
        <v>9746</v>
      </c>
      <c r="W903" s="12" t="s">
        <v>9626</v>
      </c>
      <c r="X903" s="12" t="str">
        <f>IF(OR(C903="櫃間牧場",C903="特捜フジ"),"hit",IF(OR(C903="土井牧場",C903="土井ムギムギ牧場",C903="むぎむぎ",C903="むぎ"),"doi",IF(OR(C903="阪神",C903="タイガースファーム"),"han",IF(OR(C903="健康牧場",C903="ＯＫ牧場"),"oke",VLOOKUP(C903,[1]Owner!$A:$B,2,FALSE)))))</f>
        <v>doi</v>
      </c>
    </row>
    <row r="904" spans="1:24" ht="11.15" customHeight="1" x14ac:dyDescent="0.65">
      <c r="A904" s="19" t="str">
        <f t="shared" si="80"/>
        <v>0910松山05</v>
      </c>
      <c r="B904" s="10" t="s">
        <v>3418</v>
      </c>
      <c r="C904" s="20" t="s">
        <v>3226</v>
      </c>
      <c r="D904" s="11">
        <v>5</v>
      </c>
      <c r="E904" s="20" t="s">
        <v>3490</v>
      </c>
      <c r="F904" s="10" t="s">
        <v>2279</v>
      </c>
      <c r="G904" s="10" t="s">
        <v>510</v>
      </c>
      <c r="H904" s="20" t="s">
        <v>1988</v>
      </c>
      <c r="I904" s="20" t="s">
        <v>3491</v>
      </c>
      <c r="J904" s="20" t="s">
        <v>3492</v>
      </c>
      <c r="K904" s="20" t="s">
        <v>514</v>
      </c>
      <c r="L904" s="20" t="s">
        <v>515</v>
      </c>
      <c r="M904" s="21">
        <v>150</v>
      </c>
      <c r="N904" s="22">
        <v>7</v>
      </c>
      <c r="O904" s="23">
        <v>1</v>
      </c>
      <c r="P904" s="24">
        <v>1360</v>
      </c>
      <c r="Q904" s="25">
        <f>IF(M904="","",IF(M904&lt;=0,P904/10,P904/M904))</f>
        <v>9.0666666666666664</v>
      </c>
      <c r="R904" s="12">
        <v>0</v>
      </c>
      <c r="S904" s="12">
        <v>0</v>
      </c>
      <c r="U904" s="18" t="str">
        <f t="shared" si="81"/>
        <v>一勝</v>
      </c>
      <c r="X904" s="12" t="str">
        <f>IF(OR(C904="櫃間牧場",C904="特捜フジ"),"hit",IF(OR(C904="土井牧場",C904="土井ムギムギ牧場",C904="むぎむぎ",C904="むぎ"),"doi",IF(OR(C904="阪神",C904="タイガースファーム"),"han",IF(OR(C904="健康牧場",C904="ＯＫ牧場"),"oke",VLOOKUP(C904,[1]Owner!$A:$B,2,FALSE)))))</f>
        <v>mat</v>
      </c>
    </row>
    <row r="905" spans="1:24" ht="11.15" customHeight="1" x14ac:dyDescent="0.65">
      <c r="A905" s="19" t="str">
        <f t="shared" si="80"/>
        <v>1516藤田05</v>
      </c>
      <c r="B905" s="10" t="s">
        <v>5510</v>
      </c>
      <c r="C905" s="20" t="s">
        <v>4200</v>
      </c>
      <c r="D905" s="11">
        <v>5</v>
      </c>
      <c r="E905" s="20" t="s">
        <v>5599</v>
      </c>
      <c r="F905" s="10" t="s">
        <v>3905</v>
      </c>
      <c r="G905" s="10" t="s">
        <v>3906</v>
      </c>
      <c r="H905" s="20" t="s">
        <v>3907</v>
      </c>
      <c r="I905" s="20" t="s">
        <v>1755</v>
      </c>
      <c r="J905" s="20" t="s">
        <v>1747</v>
      </c>
      <c r="K905" s="20" t="s">
        <v>4344</v>
      </c>
      <c r="L905" s="20" t="s">
        <v>3922</v>
      </c>
      <c r="M905" s="21">
        <v>100</v>
      </c>
      <c r="N905" s="22">
        <v>11</v>
      </c>
      <c r="O905" s="23">
        <v>0</v>
      </c>
      <c r="P905" s="24">
        <v>1360</v>
      </c>
      <c r="Q905" s="25">
        <f>IF(M905="","",IF(M905&lt;=0,P905/10,P905/M905))</f>
        <v>13.6</v>
      </c>
      <c r="R905" s="12">
        <v>0</v>
      </c>
      <c r="S905" s="12">
        <v>0</v>
      </c>
      <c r="U905" s="18" t="str">
        <f t="shared" si="81"/>
        <v>未勝利</v>
      </c>
      <c r="X905" s="12" t="str">
        <f>IF(OR(C905="櫃間牧場",C905="特捜フジ"),"hit",IF(OR(C905="土井牧場",C905="土井ムギムギ牧場",C905="むぎむぎ",C905="むぎ"),"doi",IF(OR(C905="阪神",C905="タイガースファーム"),"han",IF(OR(C905="健康牧場",C905="ＯＫ牧場"),"oke",VLOOKUP(C905,[1]Owner!$A:$B,2,FALSE)))))</f>
        <v>fut</v>
      </c>
    </row>
    <row r="906" spans="1:24" ht="11.15" customHeight="1" x14ac:dyDescent="0.65">
      <c r="A906" s="19" t="str">
        <f t="shared" si="80"/>
        <v>1314永之03</v>
      </c>
      <c r="B906" s="10" t="s">
        <v>5133</v>
      </c>
      <c r="C906" s="20" t="s">
        <v>5014</v>
      </c>
      <c r="D906" s="11">
        <v>3</v>
      </c>
      <c r="E906" s="20" t="s">
        <v>5017</v>
      </c>
      <c r="F906" s="10" t="s">
        <v>4766</v>
      </c>
      <c r="G906" s="10" t="s">
        <v>4767</v>
      </c>
      <c r="H906" s="20" t="s">
        <v>4840</v>
      </c>
      <c r="I906" s="20" t="s">
        <v>3165</v>
      </c>
      <c r="J906" s="20" t="s">
        <v>1519</v>
      </c>
      <c r="K906" s="20" t="s">
        <v>4868</v>
      </c>
      <c r="L906" s="20" t="s">
        <v>4770</v>
      </c>
      <c r="M906" s="21">
        <v>80</v>
      </c>
      <c r="N906" s="22">
        <v>8</v>
      </c>
      <c r="O906" s="23">
        <v>1</v>
      </c>
      <c r="P906" s="24">
        <v>1355.6</v>
      </c>
      <c r="Q906" s="25">
        <f>IF(M906="","",IF(M906&lt;=0,P906/10,P906/M906))</f>
        <v>16.945</v>
      </c>
      <c r="R906" s="12">
        <v>0</v>
      </c>
      <c r="S906" s="12">
        <v>0</v>
      </c>
      <c r="U906" s="18" t="str">
        <f t="shared" si="81"/>
        <v>一勝</v>
      </c>
      <c r="X906" s="12" t="str">
        <f>IF(OR(C906="櫃間牧場",C906="特捜フジ"),"hit",IF(OR(C906="土井牧場",C906="土井ムギムギ牧場",C906="むぎむぎ",C906="むぎ"),"doi",IF(OR(C906="阪神",C906="タイガースファーム"),"han",IF(OR(C906="健康牧場",C906="ＯＫ牧場"),"oke",VLOOKUP(C906,[1]Owner!$A:$B,2,FALSE)))))</f>
        <v>yhi</v>
      </c>
    </row>
    <row r="907" spans="1:24" ht="11.15" customHeight="1" x14ac:dyDescent="0.65">
      <c r="A907" s="19" t="str">
        <f t="shared" si="80"/>
        <v>0506心平09</v>
      </c>
      <c r="B907" s="10" t="s">
        <v>2274</v>
      </c>
      <c r="C907" s="20" t="s">
        <v>186</v>
      </c>
      <c r="D907" s="11">
        <v>9</v>
      </c>
      <c r="E907" s="20" t="s">
        <v>2408</v>
      </c>
      <c r="F907" s="10" t="s">
        <v>14</v>
      </c>
      <c r="G907" s="10" t="s">
        <v>520</v>
      </c>
      <c r="H907" s="20" t="s">
        <v>1372</v>
      </c>
      <c r="I907" s="20" t="s">
        <v>2280</v>
      </c>
      <c r="J907" s="20" t="s">
        <v>2409</v>
      </c>
      <c r="K907" s="20" t="s">
        <v>350</v>
      </c>
      <c r="L907" s="20" t="s">
        <v>2410</v>
      </c>
      <c r="M907" s="21">
        <v>10</v>
      </c>
      <c r="N907" s="22">
        <v>6</v>
      </c>
      <c r="O907" s="23">
        <v>1</v>
      </c>
      <c r="P907" s="24">
        <v>1355</v>
      </c>
      <c r="Q907" s="25">
        <f>IF(M907="","",IF(M907&lt;=0,P907/10,P907/M907))</f>
        <v>135.5</v>
      </c>
      <c r="R907" s="12">
        <v>0</v>
      </c>
      <c r="S907" s="12">
        <v>0</v>
      </c>
      <c r="U907" s="18" t="str">
        <f t="shared" si="81"/>
        <v>一勝</v>
      </c>
      <c r="X907" s="12" t="str">
        <f>IF(OR(C907="櫃間牧場",C907="特捜フジ"),"hit",IF(OR(C907="土井牧場",C907="土井ムギムギ牧場",C907="むぎむぎ",C907="むぎ"),"doi",IF(OR(C907="阪神",C907="タイガースファーム"),"han",IF(OR(C907="健康牧場",C907="ＯＫ牧場"),"oke",VLOOKUP(C907,[1]Owner!$A:$B,2,FALSE)))))</f>
        <v>hsi</v>
      </c>
    </row>
    <row r="908" spans="1:24" ht="11.15" customHeight="1" x14ac:dyDescent="0.65">
      <c r="A908" s="19" t="str">
        <f t="shared" si="80"/>
        <v>2324福石02</v>
      </c>
      <c r="B908" s="10" t="s">
        <v>9878</v>
      </c>
      <c r="C908" s="20" t="s">
        <v>4741</v>
      </c>
      <c r="D908" s="11">
        <v>2</v>
      </c>
      <c r="E908" s="20" t="s">
        <v>9869</v>
      </c>
      <c r="F908" s="10" t="s">
        <v>4407</v>
      </c>
      <c r="G908" s="10" t="s">
        <v>4408</v>
      </c>
      <c r="H908" s="20" t="s">
        <v>9880</v>
      </c>
      <c r="I908" s="20" t="s">
        <v>8317</v>
      </c>
      <c r="J908" s="20" t="s">
        <v>9971</v>
      </c>
      <c r="K908" s="20" t="s">
        <v>5446</v>
      </c>
      <c r="L908" s="20" t="s">
        <v>1913</v>
      </c>
      <c r="M908" s="37">
        <v>6</v>
      </c>
      <c r="N908" s="22">
        <v>8</v>
      </c>
      <c r="O908" s="23">
        <v>1</v>
      </c>
      <c r="P908" s="24">
        <v>1353.8</v>
      </c>
      <c r="Q908" s="25">
        <f>IF(M908="","",IF(M908&lt;=0,P908/10,P908/M908))</f>
        <v>225.63333333333333</v>
      </c>
      <c r="U908" s="18" t="str">
        <f t="shared" si="81"/>
        <v>一勝</v>
      </c>
      <c r="V908" s="12" t="s">
        <v>10210</v>
      </c>
      <c r="W908" s="12" t="s">
        <v>10141</v>
      </c>
      <c r="X908" s="12" t="str">
        <f>IF(OR(C908="櫃間牧場",C908="特捜フジ"),"hit",IF(OR(C908="土井牧場",C908="土井ムギムギ牧場",C908="むぎむぎ",C908="むぎ"),"doi",IF(OR(C908="阪神",C908="タイガースファーム"),"han",IF(OR(C908="健康牧場",C908="ＯＫ牧場"),"oke",VLOOKUP(C908,[1]Owner!$A:$B,2,FALSE)))))</f>
        <v>fuk</v>
      </c>
    </row>
    <row r="909" spans="1:24" ht="11.15" customHeight="1" x14ac:dyDescent="0.65">
      <c r="A909" s="19" t="str">
        <f t="shared" si="80"/>
        <v>1920阪神05</v>
      </c>
      <c r="B909" s="10" t="s">
        <v>7651</v>
      </c>
      <c r="C909" s="20" t="s">
        <v>4398</v>
      </c>
      <c r="D909" s="11">
        <v>5</v>
      </c>
      <c r="E909" s="20" t="s">
        <v>7743</v>
      </c>
      <c r="F909" s="10" t="s">
        <v>4772</v>
      </c>
      <c r="G909" s="10" t="s">
        <v>4774</v>
      </c>
      <c r="H909" s="20" t="s">
        <v>7893</v>
      </c>
      <c r="I909" s="20" t="s">
        <v>4547</v>
      </c>
      <c r="J909" s="20" t="s">
        <v>7894</v>
      </c>
      <c r="K909" s="20" t="s">
        <v>3142</v>
      </c>
      <c r="L909" s="20" t="s">
        <v>7895</v>
      </c>
      <c r="M909" s="32">
        <v>1</v>
      </c>
      <c r="N909" s="22">
        <v>6</v>
      </c>
      <c r="O909" s="23">
        <v>1</v>
      </c>
      <c r="P909" s="24">
        <v>1351</v>
      </c>
      <c r="Q909" s="25">
        <v>167.35384615384615</v>
      </c>
      <c r="R909" s="12">
        <v>0</v>
      </c>
      <c r="S909" s="12">
        <v>0</v>
      </c>
      <c r="T909" s="12">
        <v>0</v>
      </c>
      <c r="U909" s="18" t="str">
        <f t="shared" si="81"/>
        <v>一勝</v>
      </c>
      <c r="V909" s="12" t="s">
        <v>7990</v>
      </c>
      <c r="W909" s="12" t="s">
        <v>8121</v>
      </c>
      <c r="X909" s="12" t="str">
        <f>IF(OR(C909="櫃間牧場",C909="特捜フジ"),"hit",IF(OR(C909="土井牧場",C909="土井ムギムギ牧場",C909="むぎむぎ",C909="むぎ"),"doi",IF(OR(C909="阪神",C909="タイガースファーム"),"han",IF(OR(C909="健康牧場",C909="ＯＫ牧場"),"oke",VLOOKUP(C909,[1]Owner!$A:$B,2,FALSE)))))</f>
        <v>han</v>
      </c>
    </row>
    <row r="910" spans="1:24" ht="11.15" customHeight="1" x14ac:dyDescent="0.65">
      <c r="A910" s="19" t="str">
        <f t="shared" si="80"/>
        <v>1011村山06</v>
      </c>
      <c r="B910" s="10" t="s">
        <v>3649</v>
      </c>
      <c r="C910" s="20" t="s">
        <v>3866</v>
      </c>
      <c r="D910" s="11">
        <v>6</v>
      </c>
      <c r="E910" s="20" t="s">
        <v>3875</v>
      </c>
      <c r="F910" s="10" t="s">
        <v>14</v>
      </c>
      <c r="G910" s="10" t="s">
        <v>510</v>
      </c>
      <c r="H910" s="20" t="s">
        <v>1988</v>
      </c>
      <c r="I910" s="20" t="s">
        <v>3280</v>
      </c>
      <c r="J910" s="20" t="s">
        <v>3876</v>
      </c>
      <c r="K910" s="20" t="s">
        <v>846</v>
      </c>
      <c r="L910" s="20" t="s">
        <v>2174</v>
      </c>
      <c r="M910" s="21">
        <v>50</v>
      </c>
      <c r="N910" s="22">
        <v>3</v>
      </c>
      <c r="O910" s="23">
        <v>2</v>
      </c>
      <c r="P910" s="24">
        <v>1350</v>
      </c>
      <c r="Q910" s="25">
        <f t="shared" ref="Q910:Q915" si="82">IF(M910="","",IF(M910&lt;=0,P910/10,P910/M910))</f>
        <v>27</v>
      </c>
      <c r="R910" s="12">
        <v>0</v>
      </c>
      <c r="S910" s="12">
        <v>0</v>
      </c>
      <c r="U910" s="18" t="str">
        <f t="shared" si="81"/>
        <v>二勝</v>
      </c>
      <c r="X910" s="12" t="str">
        <f>IF(OR(C910="櫃間牧場",C910="特捜フジ"),"hit",IF(OR(C910="土井牧場",C910="土井ムギムギ牧場",C910="むぎむぎ",C910="むぎ"),"doi",IF(OR(C910="阪神",C910="タイガースファーム"),"han",IF(OR(C910="健康牧場",C910="ＯＫ牧場"),"oke",VLOOKUP(C910,[1]Owner!$A:$B,2,FALSE)))))</f>
        <v>mur</v>
      </c>
    </row>
    <row r="911" spans="1:24" ht="11.15" customHeight="1" x14ac:dyDescent="0.65">
      <c r="A911" s="19" t="str">
        <f t="shared" si="80"/>
        <v>9899健太01</v>
      </c>
      <c r="B911" s="10" t="s">
        <v>377</v>
      </c>
      <c r="C911" s="20" t="s">
        <v>156</v>
      </c>
      <c r="D911" s="31">
        <v>1</v>
      </c>
      <c r="E911" s="20" t="s">
        <v>492</v>
      </c>
      <c r="F911" s="10" t="s">
        <v>29</v>
      </c>
      <c r="G911" s="10" t="s">
        <v>15</v>
      </c>
      <c r="H911" s="20" t="s">
        <v>141</v>
      </c>
      <c r="I911" s="20" t="s">
        <v>493</v>
      </c>
      <c r="J911" s="20" t="s">
        <v>494</v>
      </c>
      <c r="N911" s="22">
        <v>5</v>
      </c>
      <c r="O911" s="23">
        <v>1</v>
      </c>
      <c r="P911" s="24">
        <v>1350</v>
      </c>
      <c r="Q911" s="25" t="str">
        <f t="shared" si="82"/>
        <v/>
      </c>
      <c r="R911" s="12">
        <v>0</v>
      </c>
      <c r="S911" s="12">
        <v>0</v>
      </c>
      <c r="U911" s="18" t="str">
        <f t="shared" si="81"/>
        <v>一勝</v>
      </c>
      <c r="X911" s="12" t="str">
        <f>IF(OR(C911="櫃間牧場",C911="特捜フジ"),"hit",IF(OR(C911="土井牧場",C911="土井ムギムギ牧場",C911="むぎむぎ",C911="むぎ"),"doi",IF(OR(C911="阪神",C911="タイガースファーム"),"han",IF(OR(C911="健康牧場",C911="ＯＫ牧場"),"oke",VLOOKUP(C911,[1]Owner!$A:$B,2,FALSE)))))</f>
        <v>tke</v>
      </c>
    </row>
    <row r="912" spans="1:24" ht="11.15" customHeight="1" x14ac:dyDescent="0.65">
      <c r="A912" s="19" t="str">
        <f t="shared" si="80"/>
        <v>0405伸吾02</v>
      </c>
      <c r="B912" s="10" t="s">
        <v>1951</v>
      </c>
      <c r="C912" s="20" t="s">
        <v>768</v>
      </c>
      <c r="D912" s="31">
        <v>2</v>
      </c>
      <c r="E912" s="20" t="s">
        <v>2062</v>
      </c>
      <c r="F912" s="10" t="s">
        <v>14</v>
      </c>
      <c r="G912" s="10" t="s">
        <v>520</v>
      </c>
      <c r="H912" s="20" t="s">
        <v>1321</v>
      </c>
      <c r="I912" s="20" t="s">
        <v>38</v>
      </c>
      <c r="J912" s="20" t="s">
        <v>2063</v>
      </c>
      <c r="K912" s="20" t="s">
        <v>2042</v>
      </c>
      <c r="L912" s="20" t="s">
        <v>82</v>
      </c>
      <c r="M912" s="21">
        <v>90</v>
      </c>
      <c r="N912" s="22">
        <v>5</v>
      </c>
      <c r="O912" s="23">
        <v>1</v>
      </c>
      <c r="P912" s="24">
        <v>1350</v>
      </c>
      <c r="Q912" s="25">
        <f t="shared" si="82"/>
        <v>15</v>
      </c>
      <c r="R912" s="12">
        <v>0</v>
      </c>
      <c r="S912" s="12">
        <v>0</v>
      </c>
      <c r="U912" s="18" t="str">
        <f t="shared" si="81"/>
        <v>一勝</v>
      </c>
      <c r="X912" s="12" t="str">
        <f>IF(OR(C912="櫃間牧場",C912="特捜フジ"),"hit",IF(OR(C912="土井牧場",C912="土井ムギムギ牧場",C912="むぎむぎ",C912="むぎ"),"doi",IF(OR(C912="阪神",C912="タイガースファーム"),"han",IF(OR(C912="健康牧場",C912="ＯＫ牧場"),"oke",VLOOKUP(C912,[1]Owner!$A:$B,2,FALSE)))))</f>
        <v>tsi</v>
      </c>
    </row>
    <row r="913" spans="1:24" ht="11.15" customHeight="1" x14ac:dyDescent="0.65">
      <c r="A913" s="19" t="str">
        <f t="shared" si="80"/>
        <v>0809西原08</v>
      </c>
      <c r="B913" s="10" t="s">
        <v>3162</v>
      </c>
      <c r="C913" s="20" t="s">
        <v>2673</v>
      </c>
      <c r="D913" s="11">
        <v>8</v>
      </c>
      <c r="E913" s="20" t="s">
        <v>3288</v>
      </c>
      <c r="F913" s="10" t="s">
        <v>2279</v>
      </c>
      <c r="G913" s="10" t="s">
        <v>510</v>
      </c>
      <c r="H913" s="20" t="s">
        <v>2368</v>
      </c>
      <c r="I913" s="20" t="s">
        <v>3165</v>
      </c>
      <c r="J913" s="20" t="s">
        <v>2369</v>
      </c>
      <c r="K913" s="20" t="s">
        <v>846</v>
      </c>
      <c r="L913" s="20" t="s">
        <v>515</v>
      </c>
      <c r="M913" s="21">
        <v>140</v>
      </c>
      <c r="N913" s="22">
        <v>5</v>
      </c>
      <c r="O913" s="23">
        <v>1</v>
      </c>
      <c r="P913" s="24">
        <v>1350</v>
      </c>
      <c r="Q913" s="25">
        <f t="shared" si="82"/>
        <v>9.6428571428571423</v>
      </c>
      <c r="R913" s="12">
        <v>0</v>
      </c>
      <c r="S913" s="12">
        <v>0</v>
      </c>
      <c r="U913" s="18" t="str">
        <f t="shared" si="81"/>
        <v>一勝</v>
      </c>
      <c r="X913" s="12" t="str">
        <f>IF(OR(C913="櫃間牧場",C913="特捜フジ"),"hit",IF(OR(C913="土井牧場",C913="土井ムギムギ牧場",C913="むぎむぎ",C913="むぎ"),"doi",IF(OR(C913="阪神",C913="タイガースファーム"),"han",IF(OR(C913="健康牧場",C913="ＯＫ牧場"),"oke",VLOOKUP(C913,[1]Owner!$A:$B,2,FALSE)))))</f>
        <v>nis</v>
      </c>
    </row>
    <row r="914" spans="1:24" ht="11.15" customHeight="1" x14ac:dyDescent="0.65">
      <c r="A914" s="19" t="str">
        <f t="shared" si="80"/>
        <v>1314西原08</v>
      </c>
      <c r="B914" s="10" t="s">
        <v>5133</v>
      </c>
      <c r="C914" s="20" t="s">
        <v>4989</v>
      </c>
      <c r="D914" s="11">
        <v>8</v>
      </c>
      <c r="E914" s="20" t="s">
        <v>5008</v>
      </c>
      <c r="F914" s="10" t="s">
        <v>4766</v>
      </c>
      <c r="G914" s="10" t="s">
        <v>4767</v>
      </c>
      <c r="H914" s="20" t="s">
        <v>5009</v>
      </c>
      <c r="I914" s="20" t="s">
        <v>2231</v>
      </c>
      <c r="J914" s="20" t="s">
        <v>4053</v>
      </c>
      <c r="K914" s="20" t="s">
        <v>4946</v>
      </c>
      <c r="L914" s="20" t="s">
        <v>1913</v>
      </c>
      <c r="M914" s="21">
        <v>90</v>
      </c>
      <c r="N914" s="22">
        <v>5</v>
      </c>
      <c r="O914" s="23">
        <v>1</v>
      </c>
      <c r="P914" s="24">
        <v>1349.6</v>
      </c>
      <c r="Q914" s="25">
        <f t="shared" si="82"/>
        <v>14.995555555555555</v>
      </c>
      <c r="R914" s="12">
        <v>0</v>
      </c>
      <c r="S914" s="12">
        <v>0</v>
      </c>
      <c r="U914" s="18" t="str">
        <f t="shared" si="81"/>
        <v>一勝</v>
      </c>
      <c r="X914" s="12" t="str">
        <f>IF(OR(C914="櫃間牧場",C914="特捜フジ"),"hit",IF(OR(C914="土井牧場",C914="土井ムギムギ牧場",C914="むぎむぎ",C914="むぎ"),"doi",IF(OR(C914="阪神",C914="タイガースファーム"),"han",IF(OR(C914="健康牧場",C914="ＯＫ牧場"),"oke",VLOOKUP(C914,[1]Owner!$A:$B,2,FALSE)))))</f>
        <v>nis</v>
      </c>
    </row>
    <row r="915" spans="1:24" ht="11.15" customHeight="1" x14ac:dyDescent="0.65">
      <c r="A915" s="19" t="str">
        <f t="shared" si="80"/>
        <v>1718柏倉03</v>
      </c>
      <c r="B915" s="10" t="s">
        <v>6476</v>
      </c>
      <c r="C915" s="20" t="s">
        <v>6548</v>
      </c>
      <c r="D915" s="11">
        <v>3</v>
      </c>
      <c r="E915" s="20" t="s">
        <v>6551</v>
      </c>
      <c r="F915" s="10" t="s">
        <v>5142</v>
      </c>
      <c r="G915" s="10" t="s">
        <v>5295</v>
      </c>
      <c r="H915" s="20" t="s">
        <v>6632</v>
      </c>
      <c r="I915" s="20" t="s">
        <v>6718</v>
      </c>
      <c r="J915" s="20" t="s">
        <v>2365</v>
      </c>
      <c r="K915" s="20" t="s">
        <v>2378</v>
      </c>
      <c r="L915" s="20" t="s">
        <v>1913</v>
      </c>
      <c r="M915" s="21">
        <v>130</v>
      </c>
      <c r="N915" s="22">
        <v>3</v>
      </c>
      <c r="O915" s="23">
        <v>1</v>
      </c>
      <c r="P915" s="24">
        <v>1344.4</v>
      </c>
      <c r="Q915" s="25">
        <f t="shared" si="82"/>
        <v>10.341538461538462</v>
      </c>
      <c r="R915" s="12">
        <v>0</v>
      </c>
      <c r="S915" s="12">
        <v>0</v>
      </c>
      <c r="U915" s="18" t="str">
        <f t="shared" si="81"/>
        <v>一勝</v>
      </c>
      <c r="V915" s="12" t="s">
        <v>6980</v>
      </c>
      <c r="W915" s="12" t="s">
        <v>6838</v>
      </c>
      <c r="X915" s="12" t="str">
        <f>IF(OR(C915="櫃間牧場",C915="特捜フジ"),"hit",IF(OR(C915="土井牧場",C915="土井ムギムギ牧場",C915="むぎむぎ",C915="むぎ"),"doi",IF(OR(C915="阪神",C915="タイガースファーム"),"han",IF(OR(C915="健康牧場",C915="ＯＫ牧場"),"oke",VLOOKUP(C915,[1]Owner!$A:$B,2,FALSE)))))</f>
        <v>kas</v>
      </c>
    </row>
    <row r="916" spans="1:24" ht="11.15" customHeight="1" x14ac:dyDescent="0.65">
      <c r="A916" s="19" t="str">
        <f t="shared" si="80"/>
        <v>2122心平05</v>
      </c>
      <c r="B916" s="10" t="s">
        <v>8826</v>
      </c>
      <c r="C916" s="20" t="s">
        <v>8310</v>
      </c>
      <c r="D916" s="11">
        <v>5</v>
      </c>
      <c r="E916" s="20" t="s">
        <v>8739</v>
      </c>
      <c r="F916" s="10" t="s">
        <v>4478</v>
      </c>
      <c r="G916" s="10" t="s">
        <v>4408</v>
      </c>
      <c r="H916" s="20" t="s">
        <v>657</v>
      </c>
      <c r="I916" s="20" t="s">
        <v>7359</v>
      </c>
      <c r="J916" s="20" t="s">
        <v>8895</v>
      </c>
      <c r="K916" s="20" t="s">
        <v>8896</v>
      </c>
      <c r="L916" s="20" t="s">
        <v>2981</v>
      </c>
      <c r="M916" s="32">
        <v>0</v>
      </c>
      <c r="N916" s="22">
        <v>5</v>
      </c>
      <c r="O916" s="23">
        <v>1</v>
      </c>
      <c r="P916" s="24">
        <v>1341</v>
      </c>
      <c r="Q916" s="25">
        <v>111.8923076923077</v>
      </c>
      <c r="U916" s="18" t="str">
        <f t="shared" si="81"/>
        <v>一勝</v>
      </c>
      <c r="V916" s="12" t="s">
        <v>8986</v>
      </c>
      <c r="W916" s="12" t="s">
        <v>9104</v>
      </c>
      <c r="X916" s="12" t="str">
        <f>IF(OR(C916="櫃間牧場",C916="特捜フジ"),"hit",IF(OR(C916="土井牧場",C916="土井ムギムギ牧場",C916="むぎむぎ",C916="むぎ"),"doi",IF(OR(C916="阪神",C916="タイガースファーム"),"han",IF(OR(C916="健康牧場",C916="ＯＫ牧場"),"oke",VLOOKUP(C916,[1]Owner!$A:$B,2,FALSE)))))</f>
        <v>hsi</v>
      </c>
    </row>
    <row r="917" spans="1:24" ht="11.15" customHeight="1" x14ac:dyDescent="0.65">
      <c r="A917" s="19" t="str">
        <f t="shared" si="80"/>
        <v>0910藤田07</v>
      </c>
      <c r="B917" s="10" t="s">
        <v>3418</v>
      </c>
      <c r="C917" s="20" t="s">
        <v>3353</v>
      </c>
      <c r="D917" s="11">
        <v>7</v>
      </c>
      <c r="E917" s="20" t="s">
        <v>3579</v>
      </c>
      <c r="F917" s="10" t="s">
        <v>14</v>
      </c>
      <c r="G917" s="10" t="s">
        <v>520</v>
      </c>
      <c r="H917" s="20" t="s">
        <v>2531</v>
      </c>
      <c r="I917" s="20" t="s">
        <v>3580</v>
      </c>
      <c r="J917" s="20" t="s">
        <v>3581</v>
      </c>
      <c r="K917" s="20" t="s">
        <v>2287</v>
      </c>
      <c r="L917" s="20" t="s">
        <v>3582</v>
      </c>
      <c r="M917" s="21">
        <v>90</v>
      </c>
      <c r="N917" s="22">
        <v>3</v>
      </c>
      <c r="O917" s="23">
        <v>1</v>
      </c>
      <c r="P917" s="24">
        <v>1340</v>
      </c>
      <c r="Q917" s="25">
        <f t="shared" ref="Q917:Q922" si="83">IF(M917="","",IF(M917&lt;=0,P917/10,P917/M917))</f>
        <v>14.888888888888889</v>
      </c>
      <c r="R917" s="12">
        <v>0</v>
      </c>
      <c r="S917" s="12">
        <v>0</v>
      </c>
      <c r="U917" s="18" t="str">
        <f t="shared" si="81"/>
        <v>一勝</v>
      </c>
      <c r="X917" s="12" t="str">
        <f>IF(OR(C917="櫃間牧場",C917="特捜フジ"),"hit",IF(OR(C917="土井牧場",C917="土井ムギムギ牧場",C917="むぎむぎ",C917="むぎ"),"doi",IF(OR(C917="阪神",C917="タイガースファーム"),"han",IF(OR(C917="健康牧場",C917="ＯＫ牧場"),"oke",VLOOKUP(C917,[1]Owner!$A:$B,2,FALSE)))))</f>
        <v>fut</v>
      </c>
    </row>
    <row r="918" spans="1:24" ht="11.15" customHeight="1" x14ac:dyDescent="0.65">
      <c r="A918" s="19" t="str">
        <f t="shared" si="80"/>
        <v>1516村山01</v>
      </c>
      <c r="B918" s="10" t="s">
        <v>5510</v>
      </c>
      <c r="C918" s="20" t="s">
        <v>4339</v>
      </c>
      <c r="D918" s="11">
        <v>1</v>
      </c>
      <c r="E918" s="20" t="s">
        <v>5644</v>
      </c>
      <c r="F918" s="10" t="s">
        <v>3905</v>
      </c>
      <c r="G918" s="10" t="s">
        <v>3906</v>
      </c>
      <c r="H918" s="20" t="s">
        <v>5705</v>
      </c>
      <c r="I918" s="20" t="s">
        <v>1739</v>
      </c>
      <c r="J918" s="20" t="s">
        <v>5388</v>
      </c>
      <c r="K918" s="20" t="s">
        <v>4285</v>
      </c>
      <c r="L918" s="20" t="s">
        <v>4286</v>
      </c>
      <c r="M918" s="21">
        <v>30</v>
      </c>
      <c r="N918" s="22">
        <v>7</v>
      </c>
      <c r="O918" s="23">
        <v>1</v>
      </c>
      <c r="P918" s="24">
        <v>1340</v>
      </c>
      <c r="Q918" s="25">
        <f t="shared" si="83"/>
        <v>44.666666666666664</v>
      </c>
      <c r="R918" s="12">
        <v>0</v>
      </c>
      <c r="S918" s="12">
        <v>0</v>
      </c>
      <c r="U918" s="18" t="str">
        <f t="shared" si="81"/>
        <v>一勝</v>
      </c>
      <c r="X918" s="12" t="str">
        <f>IF(OR(C918="櫃間牧場",C918="特捜フジ"),"hit",IF(OR(C918="土井牧場",C918="土井ムギムギ牧場",C918="むぎむぎ",C918="むぎ"),"doi",IF(OR(C918="阪神",C918="タイガースファーム"),"han",IF(OR(C918="健康牧場",C918="ＯＫ牧場"),"oke",VLOOKUP(C918,[1]Owner!$A:$B,2,FALSE)))))</f>
        <v>mur</v>
      </c>
    </row>
    <row r="919" spans="1:24" ht="11.15" customHeight="1" x14ac:dyDescent="0.65">
      <c r="A919" s="19" t="str">
        <f t="shared" si="80"/>
        <v>1415若井08</v>
      </c>
      <c r="B919" s="10" t="s">
        <v>5140</v>
      </c>
      <c r="C919" s="28" t="s">
        <v>4763</v>
      </c>
      <c r="D919" s="29">
        <v>8</v>
      </c>
      <c r="E919" s="20" t="s">
        <v>5290</v>
      </c>
      <c r="F919" s="10" t="s">
        <v>5142</v>
      </c>
      <c r="G919" s="10" t="s">
        <v>5295</v>
      </c>
      <c r="H919" s="20" t="s">
        <v>5367</v>
      </c>
      <c r="I919" s="20" t="s">
        <v>5369</v>
      </c>
      <c r="J919" s="20" t="s">
        <v>2935</v>
      </c>
      <c r="K919" s="20" t="s">
        <v>3929</v>
      </c>
      <c r="L919" s="20" t="s">
        <v>5486</v>
      </c>
      <c r="M919" s="21">
        <v>70</v>
      </c>
      <c r="N919" s="22">
        <v>9</v>
      </c>
      <c r="O919" s="23">
        <v>0</v>
      </c>
      <c r="P919" s="24">
        <v>1340</v>
      </c>
      <c r="Q919" s="25">
        <f t="shared" si="83"/>
        <v>19.142857142857142</v>
      </c>
      <c r="R919" s="12">
        <v>0</v>
      </c>
      <c r="S919" s="12">
        <v>0</v>
      </c>
      <c r="U919" s="18" t="str">
        <f t="shared" si="81"/>
        <v>未勝利</v>
      </c>
      <c r="X919" s="12" t="str">
        <f>IF(OR(C919="櫃間牧場",C919="特捜フジ"),"hit",IF(OR(C919="土井牧場",C919="土井ムギムギ牧場",C919="むぎむぎ",C919="むぎ"),"doi",IF(OR(C919="阪神",C919="タイガースファーム"),"han",IF(OR(C919="健康牧場",C919="ＯＫ牧場"),"oke",VLOOKUP(C919,[1]Owner!$A:$B,2,FALSE)))))</f>
        <v>wak</v>
      </c>
    </row>
    <row r="920" spans="1:24" ht="11.15" customHeight="1" x14ac:dyDescent="0.65">
      <c r="A920" s="19" t="str">
        <f t="shared" si="80"/>
        <v>0304福石04</v>
      </c>
      <c r="B920" s="10" t="s">
        <v>1713</v>
      </c>
      <c r="C920" s="20" t="s">
        <v>913</v>
      </c>
      <c r="D920" s="31">
        <v>4</v>
      </c>
      <c r="E920" s="20" t="s">
        <v>1918</v>
      </c>
      <c r="F920" s="10" t="s">
        <v>14</v>
      </c>
      <c r="G920" s="10" t="s">
        <v>15</v>
      </c>
      <c r="H920" s="20" t="s">
        <v>408</v>
      </c>
      <c r="I920" s="20" t="s">
        <v>1832</v>
      </c>
      <c r="J920" s="20" t="s">
        <v>1919</v>
      </c>
      <c r="M920" s="21">
        <v>0</v>
      </c>
      <c r="N920" s="22">
        <v>10</v>
      </c>
      <c r="O920" s="23">
        <v>1</v>
      </c>
      <c r="P920" s="24">
        <v>1340</v>
      </c>
      <c r="Q920" s="25">
        <f t="shared" si="83"/>
        <v>134</v>
      </c>
      <c r="R920" s="12">
        <v>0</v>
      </c>
      <c r="S920" s="12">
        <v>0</v>
      </c>
      <c r="U920" s="18" t="str">
        <f t="shared" si="81"/>
        <v>一勝</v>
      </c>
      <c r="X920" s="12" t="str">
        <f>IF(OR(C920="櫃間牧場",C920="特捜フジ"),"hit",IF(OR(C920="土井牧場",C920="土井ムギムギ牧場",C920="むぎむぎ",C920="むぎ"),"doi",IF(OR(C920="阪神",C920="タイガースファーム"),"han",IF(OR(C920="健康牧場",C920="ＯＫ牧場"),"oke",VLOOKUP(C920,[1]Owner!$A:$B,2,FALSE)))))</f>
        <v>fuk</v>
      </c>
    </row>
    <row r="921" spans="1:24" ht="11.15" customHeight="1" x14ac:dyDescent="0.65">
      <c r="A921" s="19" t="str">
        <f t="shared" si="80"/>
        <v>1718福石02</v>
      </c>
      <c r="B921" s="10" t="s">
        <v>6476</v>
      </c>
      <c r="C921" s="20" t="s">
        <v>4375</v>
      </c>
      <c r="D921" s="11">
        <v>2</v>
      </c>
      <c r="E921" s="20" t="s">
        <v>6592</v>
      </c>
      <c r="F921" s="10" t="s">
        <v>5144</v>
      </c>
      <c r="G921" s="10" t="s">
        <v>5295</v>
      </c>
      <c r="H921" s="20" t="s">
        <v>5348</v>
      </c>
      <c r="I921" s="20" t="s">
        <v>2231</v>
      </c>
      <c r="J921" s="20" t="s">
        <v>4945</v>
      </c>
      <c r="K921" s="20" t="s">
        <v>5463</v>
      </c>
      <c r="L921" s="20" t="s">
        <v>1913</v>
      </c>
      <c r="M921" s="21">
        <v>140</v>
      </c>
      <c r="N921" s="22">
        <v>7</v>
      </c>
      <c r="O921" s="23">
        <v>1</v>
      </c>
      <c r="P921" s="24">
        <v>1333.4</v>
      </c>
      <c r="Q921" s="25">
        <f t="shared" si="83"/>
        <v>9.5242857142857158</v>
      </c>
      <c r="R921" s="12">
        <v>0</v>
      </c>
      <c r="S921" s="12">
        <v>0</v>
      </c>
      <c r="U921" s="18" t="str">
        <f t="shared" si="81"/>
        <v>一勝</v>
      </c>
      <c r="V921" s="12" t="s">
        <v>7010</v>
      </c>
      <c r="W921" s="12" t="s">
        <v>6877</v>
      </c>
      <c r="X921" s="12" t="str">
        <f>IF(OR(C921="櫃間牧場",C921="特捜フジ"),"hit",IF(OR(C921="土井牧場",C921="土井ムギムギ牧場",C921="むぎむぎ",C921="むぎ"),"doi",IF(OR(C921="阪神",C921="タイガースファーム"),"han",IF(OR(C921="健康牧場",C921="ＯＫ牧場"),"oke",VLOOKUP(C921,[1]Owner!$A:$B,2,FALSE)))))</f>
        <v>fuk</v>
      </c>
    </row>
    <row r="922" spans="1:24" ht="11.15" customHeight="1" x14ac:dyDescent="0.65">
      <c r="A922" s="19" t="str">
        <f t="shared" si="80"/>
        <v>0809光生07</v>
      </c>
      <c r="B922" s="10" t="s">
        <v>3162</v>
      </c>
      <c r="C922" s="20" t="s">
        <v>2608</v>
      </c>
      <c r="D922" s="11">
        <v>7</v>
      </c>
      <c r="E922" s="20" t="s">
        <v>3213</v>
      </c>
      <c r="F922" s="10" t="s">
        <v>14</v>
      </c>
      <c r="G922" s="10" t="s">
        <v>520</v>
      </c>
      <c r="H922" s="20" t="s">
        <v>2304</v>
      </c>
      <c r="I922" s="20" t="s">
        <v>2720</v>
      </c>
      <c r="J922" s="20" t="s">
        <v>3214</v>
      </c>
      <c r="K922" s="20" t="s">
        <v>3215</v>
      </c>
      <c r="L922" s="20" t="s">
        <v>3044</v>
      </c>
      <c r="M922" s="21">
        <v>30</v>
      </c>
      <c r="N922" s="22">
        <v>3</v>
      </c>
      <c r="O922" s="23">
        <v>1</v>
      </c>
      <c r="P922" s="24">
        <v>1330</v>
      </c>
      <c r="Q922" s="25">
        <f t="shared" si="83"/>
        <v>44.333333333333336</v>
      </c>
      <c r="R922" s="12">
        <v>0</v>
      </c>
      <c r="S922" s="12">
        <v>0</v>
      </c>
      <c r="U922" s="18" t="str">
        <f t="shared" si="81"/>
        <v>一勝</v>
      </c>
      <c r="X922" s="12" t="str">
        <f>IF(OR(C922="櫃間牧場",C922="特捜フジ"),"hit",IF(OR(C922="土井牧場",C922="土井ムギムギ牧場",C922="むぎむぎ",C922="むぎ"),"doi",IF(OR(C922="阪神",C922="タイガースファーム"),"han",IF(OR(C922="健康牧場",C922="ＯＫ牧場"),"oke",VLOOKUP(C922,[1]Owner!$A:$B,2,FALSE)))))</f>
        <v>ymi</v>
      </c>
    </row>
    <row r="923" spans="1:24" ht="11.15" customHeight="1" x14ac:dyDescent="0.65">
      <c r="A923" s="19" t="str">
        <f t="shared" si="80"/>
        <v>2021柏倉01</v>
      </c>
      <c r="B923" s="10" t="s">
        <v>8314</v>
      </c>
      <c r="C923" s="20" t="s">
        <v>7652</v>
      </c>
      <c r="D923" s="11">
        <v>1</v>
      </c>
      <c r="E923" s="20" t="s">
        <v>8189</v>
      </c>
      <c r="F923" s="10" t="s">
        <v>4478</v>
      </c>
      <c r="G923" s="10" t="s">
        <v>33</v>
      </c>
      <c r="H923" s="20" t="s">
        <v>8329</v>
      </c>
      <c r="I923" s="20" t="s">
        <v>5235</v>
      </c>
      <c r="J923" s="20" t="s">
        <v>7365</v>
      </c>
      <c r="K923" s="20" t="s">
        <v>6169</v>
      </c>
      <c r="L923" s="20" t="s">
        <v>1913</v>
      </c>
      <c r="M923" s="32">
        <v>10</v>
      </c>
      <c r="N923" s="22">
        <v>3</v>
      </c>
      <c r="O923" s="23">
        <v>1</v>
      </c>
      <c r="P923" s="24">
        <v>1330</v>
      </c>
      <c r="Q923" s="25">
        <v>4.638461538461538</v>
      </c>
      <c r="R923" s="12">
        <v>0</v>
      </c>
      <c r="S923" s="12">
        <v>0</v>
      </c>
      <c r="T923" s="12">
        <v>0</v>
      </c>
      <c r="U923" s="18" t="str">
        <f t="shared" si="81"/>
        <v>一勝</v>
      </c>
      <c r="V923" s="12" t="s">
        <v>8613</v>
      </c>
      <c r="W923" s="12" t="s">
        <v>8473</v>
      </c>
      <c r="X923" s="12" t="str">
        <f>IF(OR(C923="櫃間牧場",C923="特捜フジ"),"hit",IF(OR(C923="土井牧場",C923="土井ムギムギ牧場",C923="むぎむぎ",C923="むぎ"),"doi",IF(OR(C923="阪神",C923="タイガースファーム"),"han",IF(OR(C923="健康牧場",C923="ＯＫ牧場"),"oke",VLOOKUP(C923,[1]Owner!$A:$B,2,FALSE)))))</f>
        <v>kas</v>
      </c>
    </row>
    <row r="924" spans="1:24" ht="11.15" customHeight="1" x14ac:dyDescent="0.65">
      <c r="A924" s="19" t="str">
        <f t="shared" si="80"/>
        <v>2223小金10</v>
      </c>
      <c r="B924" s="10" t="s">
        <v>9192</v>
      </c>
      <c r="C924" s="20" t="s">
        <v>9237</v>
      </c>
      <c r="D924" s="11">
        <v>10</v>
      </c>
      <c r="E924" s="20" t="s">
        <v>9247</v>
      </c>
      <c r="F924" s="10" t="s">
        <v>4407</v>
      </c>
      <c r="G924" s="10" t="s">
        <v>4421</v>
      </c>
      <c r="H924" s="20" t="s">
        <v>9349</v>
      </c>
      <c r="I924" s="20" t="s">
        <v>8831</v>
      </c>
      <c r="J924" s="20" t="s">
        <v>9406</v>
      </c>
      <c r="K924" s="20" t="s">
        <v>2378</v>
      </c>
      <c r="L924" s="20" t="s">
        <v>1913</v>
      </c>
      <c r="M924" s="32">
        <v>5</v>
      </c>
      <c r="N924" s="22">
        <v>6</v>
      </c>
      <c r="O924" s="23">
        <v>1</v>
      </c>
      <c r="P924" s="24">
        <v>1330</v>
      </c>
      <c r="Q924" s="25">
        <v>227</v>
      </c>
      <c r="U924" s="18" t="str">
        <f t="shared" si="81"/>
        <v>一勝</v>
      </c>
      <c r="W924" s="12" t="s">
        <v>9539</v>
      </c>
      <c r="X924" s="12" t="str">
        <f>IF(OR(C924="櫃間牧場",C924="特捜フジ"),"hit",IF(OR(C924="土井牧場",C924="土井ムギムギ牧場",C924="むぎむぎ",C924="むぎ"),"doi",IF(OR(C924="阪神",C924="タイガースファーム"),"han",IF(OR(C924="健康牧場",C924="ＯＫ牧場"),"oke",VLOOKUP(C924,[1]Owner!$A:$B,2,FALSE)))))</f>
        <v>kog</v>
      </c>
    </row>
    <row r="925" spans="1:24" ht="11.15" customHeight="1" x14ac:dyDescent="0.65">
      <c r="A925" s="19" t="str">
        <f t="shared" si="80"/>
        <v>9798板谷03</v>
      </c>
      <c r="B925" s="10" t="s">
        <v>11</v>
      </c>
      <c r="C925" s="20" t="s">
        <v>53</v>
      </c>
      <c r="D925" s="31">
        <v>3</v>
      </c>
      <c r="E925" s="20" t="s">
        <v>60</v>
      </c>
      <c r="F925" s="10" t="s">
        <v>14</v>
      </c>
      <c r="G925" s="10" t="s">
        <v>33</v>
      </c>
      <c r="H925" s="20" t="s">
        <v>61</v>
      </c>
      <c r="I925" s="20" t="s">
        <v>62</v>
      </c>
      <c r="J925" s="20" t="s">
        <v>63</v>
      </c>
      <c r="N925" s="22">
        <v>10</v>
      </c>
      <c r="O925" s="23">
        <v>1</v>
      </c>
      <c r="P925" s="24">
        <v>1330</v>
      </c>
      <c r="Q925" s="25" t="str">
        <f>IF(M925="","",IF(M925&lt;=0,P925/10,P925/M925))</f>
        <v/>
      </c>
      <c r="R925" s="12">
        <v>0</v>
      </c>
      <c r="S925" s="12">
        <v>0</v>
      </c>
      <c r="U925" s="18" t="str">
        <f t="shared" si="81"/>
        <v>一勝</v>
      </c>
      <c r="X925" s="12" t="str">
        <f>IF(OR(C925="櫃間牧場",C925="特捜フジ"),"hit",IF(OR(C925="土井牧場",C925="土井ムギムギ牧場",C925="むぎむぎ",C925="むぎ"),"doi",IF(OR(C925="阪神",C925="タイガースファーム"),"han",IF(OR(C925="健康牧場",C925="ＯＫ牧場"),"oke",VLOOKUP(C925,[1]Owner!$A:$B,2,FALSE)))))</f>
        <v>ita</v>
      </c>
    </row>
    <row r="926" spans="1:24" ht="11.15" customHeight="1" x14ac:dyDescent="0.65">
      <c r="A926" s="19" t="str">
        <f t="shared" si="80"/>
        <v>0203土井08</v>
      </c>
      <c r="B926" s="10" t="s">
        <v>1480</v>
      </c>
      <c r="C926" s="20" t="s">
        <v>1601</v>
      </c>
      <c r="D926" s="31">
        <v>8</v>
      </c>
      <c r="E926" s="20" t="s">
        <v>1616</v>
      </c>
      <c r="F926" s="10" t="s">
        <v>14</v>
      </c>
      <c r="G926" s="10" t="s">
        <v>33</v>
      </c>
      <c r="H926" s="20" t="s">
        <v>163</v>
      </c>
      <c r="I926" s="20" t="s">
        <v>218</v>
      </c>
      <c r="J926" s="20" t="s">
        <v>1617</v>
      </c>
      <c r="N926" s="22">
        <v>5</v>
      </c>
      <c r="O926" s="23">
        <v>1</v>
      </c>
      <c r="P926" s="24">
        <v>1320</v>
      </c>
      <c r="Q926" s="25" t="str">
        <f>IF(M926="","",IF(M926&lt;=0,P926/10,P926/M926))</f>
        <v/>
      </c>
      <c r="R926" s="12">
        <v>0</v>
      </c>
      <c r="S926" s="12">
        <v>0</v>
      </c>
      <c r="U926" s="18" t="str">
        <f t="shared" si="81"/>
        <v>一勝</v>
      </c>
      <c r="X926" s="12" t="str">
        <f>IF(OR(C926="櫃間牧場",C926="特捜フジ"),"hit",IF(OR(C926="土井牧場",C926="土井ムギムギ牧場",C926="むぎむぎ",C926="むぎ"),"doi",IF(OR(C926="阪神",C926="タイガースファーム"),"han",IF(OR(C926="健康牧場",C926="ＯＫ牧場"),"oke",VLOOKUP(C926,[1]Owner!$A:$B,2,FALSE)))))</f>
        <v>doi</v>
      </c>
    </row>
    <row r="927" spans="1:24" ht="11.15" customHeight="1" x14ac:dyDescent="0.65">
      <c r="A927" s="19" t="str">
        <f t="shared" si="80"/>
        <v>1314若井09</v>
      </c>
      <c r="B927" s="10" t="s">
        <v>5133</v>
      </c>
      <c r="C927" s="20" t="s">
        <v>4965</v>
      </c>
      <c r="D927" s="11">
        <v>9</v>
      </c>
      <c r="E927" s="20" t="s">
        <v>4982</v>
      </c>
      <c r="F927" s="10" t="s">
        <v>4772</v>
      </c>
      <c r="G927" s="10" t="s">
        <v>4767</v>
      </c>
      <c r="H927" s="20" t="s">
        <v>4983</v>
      </c>
      <c r="I927" s="20" t="s">
        <v>3280</v>
      </c>
      <c r="J927" s="20" t="s">
        <v>4984</v>
      </c>
      <c r="K927" s="20" t="s">
        <v>3550</v>
      </c>
      <c r="L927" s="20" t="s">
        <v>1913</v>
      </c>
      <c r="M927" s="21">
        <v>50</v>
      </c>
      <c r="N927" s="22">
        <v>5</v>
      </c>
      <c r="O927" s="23">
        <v>1</v>
      </c>
      <c r="P927" s="24">
        <v>1320</v>
      </c>
      <c r="Q927" s="25">
        <f>IF(M927="","",IF(M927&lt;=0,P927/10,P927/M927))</f>
        <v>26.4</v>
      </c>
      <c r="R927" s="12">
        <v>0</v>
      </c>
      <c r="S927" s="12">
        <v>0</v>
      </c>
      <c r="U927" s="18" t="str">
        <f t="shared" si="81"/>
        <v>一勝</v>
      </c>
      <c r="X927" s="12" t="str">
        <f>IF(OR(C927="櫃間牧場",C927="特捜フジ"),"hit",IF(OR(C927="土井牧場",C927="土井ムギムギ牧場",C927="むぎむぎ",C927="むぎ"),"doi",IF(OR(C927="阪神",C927="タイガースファーム"),"han",IF(OR(C927="健康牧場",C927="ＯＫ牧場"),"oke",VLOOKUP(C927,[1]Owner!$A:$B,2,FALSE)))))</f>
        <v>wak</v>
      </c>
    </row>
    <row r="928" spans="1:24" ht="11.15" customHeight="1" x14ac:dyDescent="0.65">
      <c r="A928" s="19" t="str">
        <f t="shared" si="80"/>
        <v>2324永之01</v>
      </c>
      <c r="B928" s="10" t="s">
        <v>9878</v>
      </c>
      <c r="C928" s="20" t="s">
        <v>9310</v>
      </c>
      <c r="D928" s="11">
        <v>1</v>
      </c>
      <c r="E928" s="20" t="s">
        <v>9858</v>
      </c>
      <c r="F928" s="10" t="s">
        <v>4407</v>
      </c>
      <c r="G928" s="10" t="s">
        <v>4408</v>
      </c>
      <c r="H928" s="20" t="s">
        <v>9342</v>
      </c>
      <c r="I928" s="20" t="s">
        <v>5981</v>
      </c>
      <c r="J928" s="20" t="s">
        <v>4149</v>
      </c>
      <c r="K928" s="20" t="s">
        <v>2378</v>
      </c>
      <c r="L928" s="20" t="s">
        <v>1913</v>
      </c>
      <c r="M928" s="37">
        <v>8</v>
      </c>
      <c r="N928" s="22">
        <v>6</v>
      </c>
      <c r="O928" s="23">
        <v>1</v>
      </c>
      <c r="P928" s="24">
        <v>1320</v>
      </c>
      <c r="Q928" s="25">
        <f>IF(M928="","",IF(M928&lt;=0,P928/10,P928/M928))</f>
        <v>165</v>
      </c>
      <c r="U928" s="18" t="str">
        <f t="shared" si="81"/>
        <v>一勝</v>
      </c>
      <c r="V928" s="12" t="s">
        <v>10208</v>
      </c>
      <c r="W928" s="12" t="s">
        <v>10133</v>
      </c>
      <c r="X928" s="12" t="str">
        <f>IF(OR(C928="櫃間牧場",C928="特捜フジ"),"hit",IF(OR(C928="土井牧場",C928="土井ムギムギ牧場",C928="むぎむぎ",C928="むぎ"),"doi",IF(OR(C928="阪神",C928="タイガースファーム"),"han",IF(OR(C928="健康牧場",C928="ＯＫ牧場"),"oke",VLOOKUP(C928,[1]Owner!$A:$B,2,FALSE)))))</f>
        <v>yhi</v>
      </c>
    </row>
    <row r="929" spans="1:24" ht="11.15" customHeight="1" x14ac:dyDescent="0.65">
      <c r="A929" s="19" t="str">
        <f t="shared" si="80"/>
        <v>1920健康08</v>
      </c>
      <c r="B929" s="10" t="s">
        <v>7651</v>
      </c>
      <c r="C929" s="20" t="s">
        <v>7653</v>
      </c>
      <c r="D929" s="11">
        <v>8</v>
      </c>
      <c r="E929" s="20" t="s">
        <v>7676</v>
      </c>
      <c r="F929" s="10" t="s">
        <v>4766</v>
      </c>
      <c r="G929" s="10" t="s">
        <v>4767</v>
      </c>
      <c r="H929" s="20" t="s">
        <v>7802</v>
      </c>
      <c r="I929" s="20" t="s">
        <v>3553</v>
      </c>
      <c r="J929" s="20" t="s">
        <v>7366</v>
      </c>
      <c r="K929" s="20" t="s">
        <v>4946</v>
      </c>
      <c r="L929" s="20" t="s">
        <v>1913</v>
      </c>
      <c r="M929" s="32">
        <v>6</v>
      </c>
      <c r="N929" s="22">
        <v>7</v>
      </c>
      <c r="O929" s="23">
        <v>1</v>
      </c>
      <c r="P929" s="24">
        <v>1320</v>
      </c>
      <c r="Q929" s="25">
        <v>6.4871794871794881</v>
      </c>
      <c r="R929" s="12">
        <v>0</v>
      </c>
      <c r="S929" s="12">
        <v>0</v>
      </c>
      <c r="T929" s="12">
        <v>0</v>
      </c>
      <c r="U929" s="18" t="str">
        <f t="shared" si="81"/>
        <v>一勝</v>
      </c>
      <c r="V929" s="12" t="s">
        <v>7953</v>
      </c>
      <c r="W929" s="12" t="s">
        <v>8054</v>
      </c>
      <c r="X929" s="12" t="str">
        <f>IF(OR(C929="櫃間牧場",C929="特捜フジ"),"hit",IF(OR(C929="土井牧場",C929="土井ムギムギ牧場",C929="むぎむぎ",C929="むぎ"),"doi",IF(OR(C929="阪神",C929="タイガースファーム"),"han",IF(OR(C929="健康牧場",C929="ＯＫ牧場"),"oke",VLOOKUP(C929,[1]Owner!$A:$B,2,FALSE)))))</f>
        <v>oke</v>
      </c>
    </row>
    <row r="930" spans="1:24" ht="11.15" customHeight="1" x14ac:dyDescent="0.65">
      <c r="A930" s="19" t="str">
        <f t="shared" si="80"/>
        <v>0405播磨03</v>
      </c>
      <c r="B930" s="10" t="s">
        <v>1951</v>
      </c>
      <c r="C930" s="20" t="s">
        <v>626</v>
      </c>
      <c r="D930" s="31">
        <v>3</v>
      </c>
      <c r="E930" s="20" t="s">
        <v>2210</v>
      </c>
      <c r="F930" s="10" t="s">
        <v>29</v>
      </c>
      <c r="G930" s="10" t="s">
        <v>520</v>
      </c>
      <c r="H930" s="20" t="s">
        <v>2047</v>
      </c>
      <c r="I930" s="20" t="s">
        <v>38</v>
      </c>
      <c r="J930" s="20" t="s">
        <v>1418</v>
      </c>
      <c r="K930" s="20" t="s">
        <v>1419</v>
      </c>
      <c r="L930" s="20" t="s">
        <v>1992</v>
      </c>
      <c r="M930" s="21">
        <v>100</v>
      </c>
      <c r="N930" s="22">
        <v>8</v>
      </c>
      <c r="O930" s="23">
        <v>1</v>
      </c>
      <c r="P930" s="24">
        <v>1320</v>
      </c>
      <c r="Q930" s="25">
        <f t="shared" ref="Q930:Q946" si="84">IF(M930="","",IF(M930&lt;=0,P930/10,P930/M930))</f>
        <v>13.2</v>
      </c>
      <c r="R930" s="12">
        <v>0</v>
      </c>
      <c r="S930" s="12">
        <v>0</v>
      </c>
      <c r="U930" s="18" t="str">
        <f t="shared" si="81"/>
        <v>一勝</v>
      </c>
      <c r="X930" s="12" t="str">
        <f>IF(OR(C930="櫃間牧場",C930="特捜フジ"),"hit",IF(OR(C930="土井牧場",C930="土井ムギムギ牧場",C930="むぎむぎ",C930="むぎ"),"doi",IF(OR(C930="阪神",C930="タイガースファーム"),"han",IF(OR(C930="健康牧場",C930="ＯＫ牧場"),"oke",VLOOKUP(C930,[1]Owner!$A:$B,2,FALSE)))))</f>
        <v>har</v>
      </c>
    </row>
    <row r="931" spans="1:24" ht="11.15" customHeight="1" x14ac:dyDescent="0.65">
      <c r="A931" s="19" t="str">
        <f t="shared" si="80"/>
        <v>1819播磨09</v>
      </c>
      <c r="B931" s="10" t="s">
        <v>7067</v>
      </c>
      <c r="C931" s="20" t="s">
        <v>4761</v>
      </c>
      <c r="D931" s="11">
        <v>9</v>
      </c>
      <c r="E931" s="20" t="s">
        <v>7096</v>
      </c>
      <c r="F931" s="10" t="s">
        <v>4407</v>
      </c>
      <c r="G931" s="10" t="s">
        <v>4421</v>
      </c>
      <c r="H931" s="20" t="s">
        <v>7233</v>
      </c>
      <c r="I931" s="20" t="s">
        <v>3553</v>
      </c>
      <c r="J931" s="20" t="s">
        <v>7287</v>
      </c>
      <c r="K931" s="20" t="s">
        <v>791</v>
      </c>
      <c r="L931" s="20" t="s">
        <v>4651</v>
      </c>
      <c r="M931" s="21">
        <v>60</v>
      </c>
      <c r="N931" s="22">
        <v>6</v>
      </c>
      <c r="O931" s="23">
        <v>1</v>
      </c>
      <c r="P931" s="24">
        <v>1312.4</v>
      </c>
      <c r="Q931" s="25">
        <f t="shared" si="84"/>
        <v>21.873333333333335</v>
      </c>
      <c r="R931" s="12">
        <v>0</v>
      </c>
      <c r="S931" s="12">
        <v>0</v>
      </c>
      <c r="T931" s="12">
        <v>0</v>
      </c>
      <c r="U931" s="18" t="str">
        <f t="shared" si="81"/>
        <v>一勝</v>
      </c>
      <c r="V931" s="12" t="s">
        <v>7422</v>
      </c>
      <c r="W931" s="12" t="s">
        <v>7553</v>
      </c>
      <c r="X931" s="12" t="str">
        <f>IF(OR(C931="櫃間牧場",C931="特捜フジ"),"hit",IF(OR(C931="土井牧場",C931="土井ムギムギ牧場",C931="むぎむぎ",C931="むぎ"),"doi",IF(OR(C931="阪神",C931="タイガースファーム"),"han",IF(OR(C931="健康牧場",C931="ＯＫ牧場"),"oke",VLOOKUP(C931,[1]Owner!$A:$B,2,FALSE)))))</f>
        <v>har</v>
      </c>
    </row>
    <row r="932" spans="1:24" ht="11.15" customHeight="1" x14ac:dyDescent="0.65">
      <c r="A932" s="19" t="str">
        <f t="shared" si="80"/>
        <v>0607播磨09</v>
      </c>
      <c r="B932" s="10" t="s">
        <v>2579</v>
      </c>
      <c r="C932" s="20" t="s">
        <v>2767</v>
      </c>
      <c r="D932" s="11">
        <v>9</v>
      </c>
      <c r="E932" s="20" t="s">
        <v>2785</v>
      </c>
      <c r="F932" s="10" t="s">
        <v>2279</v>
      </c>
      <c r="G932" s="10" t="s">
        <v>520</v>
      </c>
      <c r="H932" s="21" t="s">
        <v>2634</v>
      </c>
      <c r="I932" s="20" t="s">
        <v>2276</v>
      </c>
      <c r="J932" s="20" t="s">
        <v>1107</v>
      </c>
      <c r="K932" s="20" t="s">
        <v>81</v>
      </c>
      <c r="L932" s="20" t="s">
        <v>1913</v>
      </c>
      <c r="M932" s="21">
        <v>20</v>
      </c>
      <c r="N932" s="22">
        <v>4</v>
      </c>
      <c r="O932" s="23">
        <v>1</v>
      </c>
      <c r="P932" s="24">
        <v>1310</v>
      </c>
      <c r="Q932" s="25">
        <f t="shared" si="84"/>
        <v>65.5</v>
      </c>
      <c r="R932" s="12">
        <v>0</v>
      </c>
      <c r="S932" s="12">
        <v>0</v>
      </c>
      <c r="U932" s="18" t="str">
        <f t="shared" si="81"/>
        <v>一勝</v>
      </c>
      <c r="X932" s="12" t="str">
        <f>IF(OR(C932="櫃間牧場",C932="特捜フジ"),"hit",IF(OR(C932="土井牧場",C932="土井ムギムギ牧場",C932="むぎむぎ",C932="むぎ"),"doi",IF(OR(C932="阪神",C932="タイガースファーム"),"han",IF(OR(C932="健康牧場",C932="ＯＫ牧場"),"oke",VLOOKUP(C932,[1]Owner!$A:$B,2,FALSE)))))</f>
        <v>har</v>
      </c>
    </row>
    <row r="933" spans="1:24" ht="11.15" customHeight="1" x14ac:dyDescent="0.65">
      <c r="A933" s="19" t="str">
        <f t="shared" si="80"/>
        <v>1415播磨04</v>
      </c>
      <c r="B933" s="10" t="s">
        <v>5140</v>
      </c>
      <c r="C933" s="28" t="s">
        <v>4761</v>
      </c>
      <c r="D933" s="29">
        <v>4</v>
      </c>
      <c r="E933" s="20" t="s">
        <v>5186</v>
      </c>
      <c r="F933" s="10" t="s">
        <v>5144</v>
      </c>
      <c r="G933" s="10" t="s">
        <v>5293</v>
      </c>
      <c r="H933" s="20" t="s">
        <v>5326</v>
      </c>
      <c r="I933" s="20" t="s">
        <v>2231</v>
      </c>
      <c r="J933" s="20" t="s">
        <v>3607</v>
      </c>
      <c r="K933" s="20" t="s">
        <v>5448</v>
      </c>
      <c r="L933" s="20" t="s">
        <v>5484</v>
      </c>
      <c r="M933" s="21">
        <v>60</v>
      </c>
      <c r="N933" s="22">
        <v>6</v>
      </c>
      <c r="O933" s="23">
        <v>1</v>
      </c>
      <c r="P933" s="24">
        <v>1310</v>
      </c>
      <c r="Q933" s="25">
        <f t="shared" si="84"/>
        <v>21.833333333333332</v>
      </c>
      <c r="R933" s="12">
        <v>0</v>
      </c>
      <c r="S933" s="12">
        <v>0</v>
      </c>
      <c r="U933" s="18" t="str">
        <f t="shared" si="81"/>
        <v>一勝</v>
      </c>
      <c r="X933" s="12" t="str">
        <f>IF(OR(C933="櫃間牧場",C933="特捜フジ"),"hit",IF(OR(C933="土井牧場",C933="土井ムギムギ牧場",C933="むぎむぎ",C933="むぎ"),"doi",IF(OR(C933="阪神",C933="タイガースファーム"),"han",IF(OR(C933="健康牧場",C933="ＯＫ牧場"),"oke",VLOOKUP(C933,[1]Owner!$A:$B,2,FALSE)))))</f>
        <v>har</v>
      </c>
    </row>
    <row r="934" spans="1:24" ht="11.15" customHeight="1" x14ac:dyDescent="0.65">
      <c r="A934" s="19" t="str">
        <f t="shared" si="80"/>
        <v>0506大熊03</v>
      </c>
      <c r="B934" s="10" t="s">
        <v>2274</v>
      </c>
      <c r="C934" s="20" t="s">
        <v>1481</v>
      </c>
      <c r="D934" s="11">
        <v>3</v>
      </c>
      <c r="E934" s="20" t="s">
        <v>2281</v>
      </c>
      <c r="F934" s="10" t="s">
        <v>14</v>
      </c>
      <c r="G934" s="10" t="s">
        <v>520</v>
      </c>
      <c r="H934" s="20" t="s">
        <v>1360</v>
      </c>
      <c r="I934" s="20" t="s">
        <v>424</v>
      </c>
      <c r="J934" s="20" t="s">
        <v>2282</v>
      </c>
      <c r="K934" s="20" t="s">
        <v>1836</v>
      </c>
      <c r="L934" s="20" t="s">
        <v>2283</v>
      </c>
      <c r="M934" s="21">
        <v>20</v>
      </c>
      <c r="N934" s="22">
        <v>9</v>
      </c>
      <c r="O934" s="23">
        <v>1</v>
      </c>
      <c r="P934" s="24">
        <v>1310</v>
      </c>
      <c r="Q934" s="25">
        <f t="shared" si="84"/>
        <v>65.5</v>
      </c>
      <c r="R934" s="12">
        <v>0</v>
      </c>
      <c r="S934" s="12">
        <v>0</v>
      </c>
      <c r="U934" s="18" t="str">
        <f t="shared" si="81"/>
        <v>一勝</v>
      </c>
      <c r="X934" s="12" t="str">
        <f>IF(OR(C934="櫃間牧場",C934="特捜フジ"),"hit",IF(OR(C934="土井牧場",C934="土井ムギムギ牧場",C934="むぎむぎ",C934="むぎ"),"doi",IF(OR(C934="阪神",C934="タイガースファーム"),"han",IF(OR(C934="健康牧場",C934="ＯＫ牧場"),"oke",VLOOKUP(C934,[1]Owner!$A:$B,2,FALSE)))))</f>
        <v>oku</v>
      </c>
    </row>
    <row r="935" spans="1:24" ht="11.15" customHeight="1" x14ac:dyDescent="0.65">
      <c r="A935" s="19" t="str">
        <f t="shared" si="80"/>
        <v>0809心平03</v>
      </c>
      <c r="B935" s="10" t="s">
        <v>3162</v>
      </c>
      <c r="C935" s="20" t="s">
        <v>2649</v>
      </c>
      <c r="D935" s="11">
        <v>3</v>
      </c>
      <c r="E935" s="20" t="s">
        <v>3253</v>
      </c>
      <c r="F935" s="10" t="s">
        <v>2279</v>
      </c>
      <c r="G935" s="10" t="s">
        <v>510</v>
      </c>
      <c r="H935" s="20" t="s">
        <v>621</v>
      </c>
      <c r="I935" s="20" t="s">
        <v>26</v>
      </c>
      <c r="J935" s="20" t="s">
        <v>1006</v>
      </c>
      <c r="K935" s="20" t="s">
        <v>1740</v>
      </c>
      <c r="L935" s="20" t="s">
        <v>515</v>
      </c>
      <c r="M935" s="21">
        <v>110</v>
      </c>
      <c r="N935" s="22">
        <v>9</v>
      </c>
      <c r="O935" s="23">
        <v>1</v>
      </c>
      <c r="P935" s="24">
        <v>1310</v>
      </c>
      <c r="Q935" s="25">
        <f t="shared" si="84"/>
        <v>11.909090909090908</v>
      </c>
      <c r="R935" s="12">
        <v>0</v>
      </c>
      <c r="S935" s="12">
        <v>0</v>
      </c>
      <c r="U935" s="18" t="str">
        <f t="shared" si="81"/>
        <v>一勝</v>
      </c>
      <c r="X935" s="12" t="str">
        <f>IF(OR(C935="櫃間牧場",C935="特捜フジ"),"hit",IF(OR(C935="土井牧場",C935="土井ムギムギ牧場",C935="むぎむぎ",C935="むぎ"),"doi",IF(OR(C935="阪神",C935="タイガースファーム"),"han",IF(OR(C935="健康牧場",C935="ＯＫ牧場"),"oke",VLOOKUP(C935,[1]Owner!$A:$B,2,FALSE)))))</f>
        <v>hsi</v>
      </c>
    </row>
    <row r="936" spans="1:24" ht="11.15" customHeight="1" x14ac:dyDescent="0.65">
      <c r="A936" s="19" t="str">
        <f t="shared" si="80"/>
        <v>1011播磨06</v>
      </c>
      <c r="B936" s="10" t="s">
        <v>3649</v>
      </c>
      <c r="C936" s="20" t="s">
        <v>626</v>
      </c>
      <c r="D936" s="11">
        <v>6</v>
      </c>
      <c r="E936" s="20" t="s">
        <v>3765</v>
      </c>
      <c r="F936" s="10" t="s">
        <v>14</v>
      </c>
      <c r="G936" s="10" t="s">
        <v>520</v>
      </c>
      <c r="H936" s="20" t="s">
        <v>2326</v>
      </c>
      <c r="I936" s="20" t="s">
        <v>2720</v>
      </c>
      <c r="J936" s="20" t="s">
        <v>3766</v>
      </c>
      <c r="K936" s="20" t="s">
        <v>1893</v>
      </c>
      <c r="L936" s="20" t="s">
        <v>1893</v>
      </c>
      <c r="M936" s="21">
        <v>30</v>
      </c>
      <c r="N936" s="22">
        <v>7</v>
      </c>
      <c r="O936" s="23">
        <v>1</v>
      </c>
      <c r="P936" s="24">
        <v>1308.5</v>
      </c>
      <c r="Q936" s="25">
        <f t="shared" si="84"/>
        <v>43.616666666666667</v>
      </c>
      <c r="R936" s="12">
        <v>0</v>
      </c>
      <c r="S936" s="12">
        <v>0</v>
      </c>
      <c r="U936" s="18" t="str">
        <f t="shared" si="81"/>
        <v>一勝</v>
      </c>
      <c r="X936" s="12" t="str">
        <f>IF(OR(C936="櫃間牧場",C936="特捜フジ"),"hit",IF(OR(C936="土井牧場",C936="土井ムギムギ牧場",C936="むぎむぎ",C936="むぎ"),"doi",IF(OR(C936="阪神",C936="タイガースファーム"),"han",IF(OR(C936="健康牧場",C936="ＯＫ牧場"),"oke",VLOOKUP(C936,[1]Owner!$A:$B,2,FALSE)))))</f>
        <v>har</v>
      </c>
    </row>
    <row r="937" spans="1:24" ht="11.15" customHeight="1" x14ac:dyDescent="0.65">
      <c r="A937" s="19" t="str">
        <f t="shared" si="80"/>
        <v>1516松山08</v>
      </c>
      <c r="B937" s="10" t="s">
        <v>5510</v>
      </c>
      <c r="C937" s="20" t="s">
        <v>4233</v>
      </c>
      <c r="D937" s="11">
        <v>8</v>
      </c>
      <c r="E937" s="20" t="s">
        <v>5612</v>
      </c>
      <c r="F937" s="10" t="s">
        <v>3228</v>
      </c>
      <c r="G937" s="10" t="s">
        <v>3906</v>
      </c>
      <c r="H937" s="20" t="s">
        <v>4018</v>
      </c>
      <c r="I937" s="20" t="s">
        <v>3165</v>
      </c>
      <c r="J937" s="20" t="s">
        <v>5758</v>
      </c>
      <c r="K937" s="20" t="s">
        <v>4202</v>
      </c>
      <c r="L937" s="20" t="s">
        <v>2558</v>
      </c>
      <c r="M937" s="21">
        <v>60</v>
      </c>
      <c r="N937" s="22">
        <v>9</v>
      </c>
      <c r="O937" s="23">
        <v>1</v>
      </c>
      <c r="P937" s="24">
        <v>1305</v>
      </c>
      <c r="Q937" s="25">
        <f t="shared" si="84"/>
        <v>21.75</v>
      </c>
      <c r="R937" s="12">
        <v>0</v>
      </c>
      <c r="S937" s="12">
        <v>0</v>
      </c>
      <c r="U937" s="18" t="str">
        <f t="shared" si="81"/>
        <v>一勝</v>
      </c>
      <c r="X937" s="12" t="str">
        <f>IF(OR(C937="櫃間牧場",C937="特捜フジ"),"hit",IF(OR(C937="土井牧場",C937="土井ムギムギ牧場",C937="むぎむぎ",C937="むぎ"),"doi",IF(OR(C937="阪神",C937="タイガースファーム"),"han",IF(OR(C937="健康牧場",C937="ＯＫ牧場"),"oke",VLOOKUP(C937,[1]Owner!$A:$B,2,FALSE)))))</f>
        <v>mat</v>
      </c>
    </row>
    <row r="938" spans="1:24" ht="11.15" customHeight="1" x14ac:dyDescent="0.65">
      <c r="A938" s="19" t="str">
        <f t="shared" si="80"/>
        <v>0102戸田06</v>
      </c>
      <c r="B938" s="10" t="s">
        <v>1206</v>
      </c>
      <c r="C938" s="20" t="s">
        <v>320</v>
      </c>
      <c r="D938" s="31">
        <v>6</v>
      </c>
      <c r="E938" s="20" t="s">
        <v>1407</v>
      </c>
      <c r="F938" s="10" t="s">
        <v>29</v>
      </c>
      <c r="G938" s="10" t="s">
        <v>33</v>
      </c>
      <c r="H938" s="20" t="s">
        <v>785</v>
      </c>
      <c r="I938" s="20" t="s">
        <v>17</v>
      </c>
      <c r="J938" s="20" t="s">
        <v>1408</v>
      </c>
      <c r="N938" s="22">
        <v>2</v>
      </c>
      <c r="O938" s="23">
        <v>2</v>
      </c>
      <c r="P938" s="24">
        <v>1300</v>
      </c>
      <c r="Q938" s="25" t="str">
        <f t="shared" si="84"/>
        <v/>
      </c>
      <c r="R938" s="12">
        <v>0</v>
      </c>
      <c r="S938" s="12">
        <v>0</v>
      </c>
      <c r="U938" s="18" t="str">
        <f t="shared" si="81"/>
        <v>二勝</v>
      </c>
      <c r="X938" s="12" t="str">
        <f>IF(OR(C938="櫃間牧場",C938="特捜フジ"),"hit",IF(OR(C938="土井牧場",C938="土井ムギムギ牧場",C938="むぎむぎ",C938="むぎ"),"doi",IF(OR(C938="阪神",C938="タイガースファーム"),"han",IF(OR(C938="健康牧場",C938="ＯＫ牧場"),"oke",VLOOKUP(C938,[1]Owner!$A:$B,2,FALSE)))))</f>
        <v>tod</v>
      </c>
    </row>
    <row r="939" spans="1:24" ht="11.15" customHeight="1" x14ac:dyDescent="0.65">
      <c r="A939" s="19" t="str">
        <f t="shared" si="80"/>
        <v>9798岡田04</v>
      </c>
      <c r="B939" s="10" t="s">
        <v>11</v>
      </c>
      <c r="C939" s="20" t="s">
        <v>125</v>
      </c>
      <c r="D939" s="31">
        <v>4</v>
      </c>
      <c r="E939" s="20" t="s">
        <v>135</v>
      </c>
      <c r="F939" s="10" t="s">
        <v>29</v>
      </c>
      <c r="G939" s="10" t="s">
        <v>33</v>
      </c>
      <c r="H939" s="20" t="s">
        <v>111</v>
      </c>
      <c r="I939" s="20" t="s">
        <v>38</v>
      </c>
      <c r="J939" s="20" t="s">
        <v>136</v>
      </c>
      <c r="N939" s="22">
        <v>4</v>
      </c>
      <c r="O939" s="23">
        <v>2</v>
      </c>
      <c r="P939" s="24">
        <v>1300</v>
      </c>
      <c r="Q939" s="25" t="str">
        <f t="shared" si="84"/>
        <v/>
      </c>
      <c r="R939" s="12">
        <v>0</v>
      </c>
      <c r="S939" s="12">
        <v>0</v>
      </c>
      <c r="U939" s="18" t="str">
        <f t="shared" si="81"/>
        <v>二勝</v>
      </c>
      <c r="X939" s="12" t="str">
        <f>IF(OR(C939="櫃間牧場",C939="特捜フジ"),"hit",IF(OR(C939="土井牧場",C939="土井ムギムギ牧場",C939="むぎむぎ",C939="むぎ"),"doi",IF(OR(C939="阪神",C939="タイガースファーム"),"han",IF(OR(C939="健康牧場",C939="ＯＫ牧場"),"oke",VLOOKUP(C939,[1]Owner!$A:$B,2,FALSE)))))</f>
        <v>oka</v>
      </c>
    </row>
    <row r="940" spans="1:24" ht="11.15" customHeight="1" x14ac:dyDescent="0.65">
      <c r="A940" s="19" t="str">
        <f t="shared" si="80"/>
        <v>9899真下04</v>
      </c>
      <c r="B940" s="10" t="s">
        <v>377</v>
      </c>
      <c r="C940" s="20" t="s">
        <v>346</v>
      </c>
      <c r="D940" s="31">
        <v>4</v>
      </c>
      <c r="E940" s="20" t="s">
        <v>662</v>
      </c>
      <c r="F940" s="10" t="s">
        <v>14</v>
      </c>
      <c r="G940" s="10" t="s">
        <v>33</v>
      </c>
      <c r="H940" s="20" t="s">
        <v>663</v>
      </c>
      <c r="I940" s="20" t="s">
        <v>664</v>
      </c>
      <c r="J940" s="20" t="s">
        <v>665</v>
      </c>
      <c r="N940" s="22">
        <v>4</v>
      </c>
      <c r="O940" s="23">
        <v>2</v>
      </c>
      <c r="P940" s="24">
        <v>1300</v>
      </c>
      <c r="Q940" s="25" t="str">
        <f t="shared" si="84"/>
        <v/>
      </c>
      <c r="R940" s="12">
        <v>0</v>
      </c>
      <c r="S940" s="12">
        <v>0</v>
      </c>
      <c r="U940" s="18" t="str">
        <f t="shared" si="81"/>
        <v>二勝</v>
      </c>
      <c r="X940" s="12" t="str">
        <f>IF(OR(C940="櫃間牧場",C940="特捜フジ"),"hit",IF(OR(C940="土井牧場",C940="土井ムギムギ牧場",C940="むぎむぎ",C940="むぎ"),"doi",IF(OR(C940="阪神",C940="タイガースファーム"),"han",IF(OR(C940="健康牧場",C940="ＯＫ牧場"),"oke",VLOOKUP(C940,[1]Owner!$A:$B,2,FALSE)))))</f>
        <v>mas</v>
      </c>
    </row>
    <row r="941" spans="1:24" ht="11.15" customHeight="1" x14ac:dyDescent="0.65">
      <c r="A941" s="19" t="str">
        <f t="shared" si="80"/>
        <v>0102心平09</v>
      </c>
      <c r="B941" s="10" t="s">
        <v>1206</v>
      </c>
      <c r="C941" s="20" t="s">
        <v>186</v>
      </c>
      <c r="D941" s="31">
        <v>9</v>
      </c>
      <c r="E941" s="20" t="s">
        <v>1333</v>
      </c>
      <c r="F941" s="10" t="s">
        <v>14</v>
      </c>
      <c r="G941" s="10" t="s">
        <v>33</v>
      </c>
      <c r="H941" s="20" t="s">
        <v>511</v>
      </c>
      <c r="I941" s="20" t="s">
        <v>26</v>
      </c>
      <c r="J941" s="20" t="s">
        <v>1334</v>
      </c>
      <c r="N941" s="22">
        <v>4</v>
      </c>
      <c r="O941" s="23">
        <v>2</v>
      </c>
      <c r="P941" s="24">
        <v>1300</v>
      </c>
      <c r="Q941" s="25" t="str">
        <f t="shared" si="84"/>
        <v/>
      </c>
      <c r="R941" s="12">
        <v>0</v>
      </c>
      <c r="S941" s="12">
        <v>0</v>
      </c>
      <c r="U941" s="18" t="str">
        <f t="shared" si="81"/>
        <v>二勝</v>
      </c>
      <c r="X941" s="12" t="str">
        <f>IF(OR(C941="櫃間牧場",C941="特捜フジ"),"hit",IF(OR(C941="土井牧場",C941="土井ムギムギ牧場",C941="むぎむぎ",C941="むぎ"),"doi",IF(OR(C941="阪神",C941="タイガースファーム"),"han",IF(OR(C941="健康牧場",C941="ＯＫ牧場"),"oke",VLOOKUP(C941,[1]Owner!$A:$B,2,FALSE)))))</f>
        <v>hsi</v>
      </c>
    </row>
    <row r="942" spans="1:24" ht="11.15" customHeight="1" x14ac:dyDescent="0.65">
      <c r="A942" s="19" t="str">
        <f t="shared" si="80"/>
        <v>9798戸田05</v>
      </c>
      <c r="B942" s="10" t="s">
        <v>11</v>
      </c>
      <c r="C942" s="20" t="s">
        <v>320</v>
      </c>
      <c r="D942" s="31">
        <v>5</v>
      </c>
      <c r="E942" s="20" t="s">
        <v>331</v>
      </c>
      <c r="F942" s="10" t="s">
        <v>14</v>
      </c>
      <c r="G942" s="10" t="s">
        <v>33</v>
      </c>
      <c r="H942" s="20" t="s">
        <v>88</v>
      </c>
      <c r="I942" s="20" t="s">
        <v>69</v>
      </c>
      <c r="J942" s="20" t="s">
        <v>332</v>
      </c>
      <c r="N942" s="22">
        <v>6</v>
      </c>
      <c r="O942" s="23">
        <v>1</v>
      </c>
      <c r="P942" s="24">
        <v>1300</v>
      </c>
      <c r="Q942" s="25" t="str">
        <f t="shared" si="84"/>
        <v/>
      </c>
      <c r="R942" s="12">
        <v>0</v>
      </c>
      <c r="S942" s="12">
        <v>0</v>
      </c>
      <c r="U942" s="18" t="str">
        <f t="shared" si="81"/>
        <v>一勝</v>
      </c>
      <c r="X942" s="12" t="str">
        <f>IF(OR(C942="櫃間牧場",C942="特捜フジ"),"hit",IF(OR(C942="土井牧場",C942="土井ムギムギ牧場",C942="むぎむぎ",C942="むぎ"),"doi",IF(OR(C942="阪神",C942="タイガースファーム"),"han",IF(OR(C942="健康牧場",C942="ＯＫ牧場"),"oke",VLOOKUP(C942,[1]Owner!$A:$B,2,FALSE)))))</f>
        <v>tod</v>
      </c>
    </row>
    <row r="943" spans="1:24" ht="11.15" customHeight="1" x14ac:dyDescent="0.65">
      <c r="A943" s="19" t="str">
        <f t="shared" si="80"/>
        <v>0001戸田05</v>
      </c>
      <c r="B943" s="10" t="s">
        <v>963</v>
      </c>
      <c r="C943" s="20" t="s">
        <v>320</v>
      </c>
      <c r="D943" s="31">
        <v>5</v>
      </c>
      <c r="E943" s="20" t="s">
        <v>1103</v>
      </c>
      <c r="F943" s="10" t="s">
        <v>14</v>
      </c>
      <c r="G943" s="10" t="s">
        <v>15</v>
      </c>
      <c r="H943" s="20" t="s">
        <v>600</v>
      </c>
      <c r="I943" s="20" t="s">
        <v>85</v>
      </c>
      <c r="J943" s="20" t="s">
        <v>1104</v>
      </c>
      <c r="N943" s="22">
        <v>6</v>
      </c>
      <c r="O943" s="23">
        <v>1</v>
      </c>
      <c r="P943" s="24">
        <v>1300</v>
      </c>
      <c r="Q943" s="25" t="str">
        <f t="shared" si="84"/>
        <v/>
      </c>
      <c r="R943" s="12">
        <v>0</v>
      </c>
      <c r="S943" s="12">
        <v>0</v>
      </c>
      <c r="U943" s="18" t="str">
        <f t="shared" si="81"/>
        <v>一勝</v>
      </c>
      <c r="X943" s="12" t="str">
        <f>IF(OR(C943="櫃間牧場",C943="特捜フジ"),"hit",IF(OR(C943="土井牧場",C943="土井ムギムギ牧場",C943="むぎむぎ",C943="むぎ"),"doi",IF(OR(C943="阪神",C943="タイガースファーム"),"han",IF(OR(C943="健康牧場",C943="ＯＫ牧場"),"oke",VLOOKUP(C943,[1]Owner!$A:$B,2,FALSE)))))</f>
        <v>tod</v>
      </c>
    </row>
    <row r="944" spans="1:24" ht="11.15" customHeight="1" x14ac:dyDescent="0.65">
      <c r="A944" s="19" t="str">
        <f t="shared" si="80"/>
        <v>0001戸田08</v>
      </c>
      <c r="B944" s="10" t="s">
        <v>963</v>
      </c>
      <c r="C944" s="20" t="s">
        <v>320</v>
      </c>
      <c r="D944" s="31">
        <v>8</v>
      </c>
      <c r="E944" s="20" t="s">
        <v>1109</v>
      </c>
      <c r="F944" s="10" t="s">
        <v>14</v>
      </c>
      <c r="G944" s="10" t="s">
        <v>33</v>
      </c>
      <c r="H944" s="20" t="s">
        <v>785</v>
      </c>
      <c r="I944" s="20" t="s">
        <v>17</v>
      </c>
      <c r="J944" s="20" t="s">
        <v>1110</v>
      </c>
      <c r="N944" s="22">
        <v>6</v>
      </c>
      <c r="O944" s="23">
        <v>1</v>
      </c>
      <c r="P944" s="24">
        <v>1300</v>
      </c>
      <c r="Q944" s="25" t="str">
        <f t="shared" si="84"/>
        <v/>
      </c>
      <c r="R944" s="12">
        <v>0</v>
      </c>
      <c r="S944" s="12">
        <v>0</v>
      </c>
      <c r="U944" s="18" t="str">
        <f t="shared" si="81"/>
        <v>一勝</v>
      </c>
      <c r="X944" s="12" t="str">
        <f>IF(OR(C944="櫃間牧場",C944="特捜フジ"),"hit",IF(OR(C944="土井牧場",C944="土井ムギムギ牧場",C944="むぎむぎ",C944="むぎ"),"doi",IF(OR(C944="阪神",C944="タイガースファーム"),"han",IF(OR(C944="健康牧場",C944="ＯＫ牧場"),"oke",VLOOKUP(C944,[1]Owner!$A:$B,2,FALSE)))))</f>
        <v>tod</v>
      </c>
    </row>
    <row r="945" spans="1:24" ht="11.15" customHeight="1" x14ac:dyDescent="0.65">
      <c r="A945" s="19" t="str">
        <f t="shared" si="80"/>
        <v>0405福石02</v>
      </c>
      <c r="B945" s="10" t="s">
        <v>1951</v>
      </c>
      <c r="C945" s="20" t="s">
        <v>913</v>
      </c>
      <c r="D945" s="31">
        <v>2</v>
      </c>
      <c r="E945" s="20" t="s">
        <v>2232</v>
      </c>
      <c r="F945" s="10" t="s">
        <v>14</v>
      </c>
      <c r="G945" s="10" t="s">
        <v>520</v>
      </c>
      <c r="H945" s="20" t="s">
        <v>842</v>
      </c>
      <c r="I945" s="20" t="s">
        <v>38</v>
      </c>
      <c r="J945" s="20" t="s">
        <v>2233</v>
      </c>
      <c r="K945" s="20" t="s">
        <v>1261</v>
      </c>
      <c r="L945" s="20" t="s">
        <v>82</v>
      </c>
      <c r="M945" s="21">
        <v>80</v>
      </c>
      <c r="N945" s="22">
        <v>6</v>
      </c>
      <c r="O945" s="23">
        <v>1</v>
      </c>
      <c r="P945" s="24">
        <v>1300</v>
      </c>
      <c r="Q945" s="25">
        <f t="shared" si="84"/>
        <v>16.25</v>
      </c>
      <c r="R945" s="12">
        <v>0</v>
      </c>
      <c r="S945" s="12">
        <v>0</v>
      </c>
      <c r="U945" s="18" t="str">
        <f t="shared" si="81"/>
        <v>一勝</v>
      </c>
      <c r="X945" s="12" t="str">
        <f>IF(OR(C945="櫃間牧場",C945="特捜フジ"),"hit",IF(OR(C945="土井牧場",C945="土井ムギムギ牧場",C945="むぎむぎ",C945="むぎ"),"doi",IF(OR(C945="阪神",C945="タイガースファーム"),"han",IF(OR(C945="健康牧場",C945="ＯＫ牧場"),"oke",VLOOKUP(C945,[1]Owner!$A:$B,2,FALSE)))))</f>
        <v>fuk</v>
      </c>
    </row>
    <row r="946" spans="1:24" ht="11.15" customHeight="1" x14ac:dyDescent="0.65">
      <c r="A946" s="19" t="str">
        <f t="shared" si="80"/>
        <v>1415永之06</v>
      </c>
      <c r="B946" s="10" t="s">
        <v>5140</v>
      </c>
      <c r="C946" s="28" t="s">
        <v>5135</v>
      </c>
      <c r="D946" s="29">
        <v>6</v>
      </c>
      <c r="E946" s="20" t="s">
        <v>5208</v>
      </c>
      <c r="F946" s="10" t="s">
        <v>4478</v>
      </c>
      <c r="G946" s="10" t="s">
        <v>5335</v>
      </c>
      <c r="H946" s="20" t="s">
        <v>4603</v>
      </c>
      <c r="I946" s="20" t="s">
        <v>26</v>
      </c>
      <c r="J946" s="20" t="s">
        <v>5404</v>
      </c>
      <c r="K946" s="20" t="s">
        <v>5459</v>
      </c>
      <c r="L946" s="20" t="s">
        <v>4202</v>
      </c>
      <c r="M946" s="21">
        <v>0</v>
      </c>
      <c r="N946" s="22">
        <v>6</v>
      </c>
      <c r="O946" s="23">
        <v>1</v>
      </c>
      <c r="P946" s="24">
        <v>1300</v>
      </c>
      <c r="Q946" s="25">
        <f t="shared" si="84"/>
        <v>130</v>
      </c>
      <c r="R946" s="12">
        <v>0</v>
      </c>
      <c r="S946" s="12">
        <v>0</v>
      </c>
      <c r="U946" s="18" t="str">
        <f t="shared" si="81"/>
        <v>一勝</v>
      </c>
      <c r="X946" s="12" t="str">
        <f>IF(OR(C946="櫃間牧場",C946="特捜フジ"),"hit",IF(OR(C946="土井牧場",C946="土井ムギムギ牧場",C946="むぎむぎ",C946="むぎ"),"doi",IF(OR(C946="阪神",C946="タイガースファーム"),"han",IF(OR(C946="健康牧場",C946="ＯＫ牧場"),"oke",VLOOKUP(C946,[1]Owner!$A:$B,2,FALSE)))))</f>
        <v>yhi</v>
      </c>
    </row>
    <row r="947" spans="1:24" ht="11.15" customHeight="1" x14ac:dyDescent="0.65">
      <c r="A947" s="19" t="str">
        <f t="shared" si="80"/>
        <v>1920柏倉10</v>
      </c>
      <c r="B947" s="10" t="s">
        <v>7651</v>
      </c>
      <c r="C947" s="20" t="s">
        <v>7652</v>
      </c>
      <c r="D947" s="11">
        <v>10</v>
      </c>
      <c r="E947" s="20" t="s">
        <v>7668</v>
      </c>
      <c r="F947" s="10" t="s">
        <v>4766</v>
      </c>
      <c r="G947" s="10" t="s">
        <v>4767</v>
      </c>
      <c r="H947" s="20" t="s">
        <v>7813</v>
      </c>
      <c r="I947" s="20" t="s">
        <v>1911</v>
      </c>
      <c r="J947" s="20" t="s">
        <v>6123</v>
      </c>
      <c r="K947" s="20" t="s">
        <v>5446</v>
      </c>
      <c r="L947" s="20" t="s">
        <v>1913</v>
      </c>
      <c r="M947" s="32">
        <v>5</v>
      </c>
      <c r="N947" s="22">
        <v>3</v>
      </c>
      <c r="O947" s="23">
        <v>1</v>
      </c>
      <c r="P947" s="24">
        <v>1298</v>
      </c>
      <c r="Q947" s="25">
        <v>18.481538461538463</v>
      </c>
      <c r="R947" s="12">
        <v>0</v>
      </c>
      <c r="S947" s="12">
        <v>0</v>
      </c>
      <c r="T947" s="12">
        <v>0</v>
      </c>
      <c r="U947" s="18" t="str">
        <f t="shared" si="81"/>
        <v>一勝</v>
      </c>
      <c r="V947" s="12" t="s">
        <v>7945</v>
      </c>
      <c r="W947" s="12" t="s">
        <v>8046</v>
      </c>
      <c r="X947" s="12" t="str">
        <f>IF(OR(C947="櫃間牧場",C947="特捜フジ"),"hit",IF(OR(C947="土井牧場",C947="土井ムギムギ牧場",C947="むぎむぎ",C947="むぎ"),"doi",IF(OR(C947="阪神",C947="タイガースファーム"),"han",IF(OR(C947="健康牧場",C947="ＯＫ牧場"),"oke",VLOOKUP(C947,[1]Owner!$A:$B,2,FALSE)))))</f>
        <v>kas</v>
      </c>
    </row>
    <row r="948" spans="1:24" ht="11.15" customHeight="1" x14ac:dyDescent="0.65">
      <c r="A948" s="19" t="str">
        <f t="shared" si="80"/>
        <v>1718播磨08</v>
      </c>
      <c r="B948" s="10" t="s">
        <v>6476</v>
      </c>
      <c r="C948" s="20" t="s">
        <v>4371</v>
      </c>
      <c r="D948" s="11">
        <v>8</v>
      </c>
      <c r="E948" s="20" t="s">
        <v>6504</v>
      </c>
      <c r="F948" s="10" t="s">
        <v>5142</v>
      </c>
      <c r="G948" s="10" t="s">
        <v>5295</v>
      </c>
      <c r="H948" s="20" t="s">
        <v>5348</v>
      </c>
      <c r="I948" s="20" t="s">
        <v>5370</v>
      </c>
      <c r="J948" s="20" t="s">
        <v>6725</v>
      </c>
      <c r="K948" s="20" t="s">
        <v>2378</v>
      </c>
      <c r="L948" s="20" t="s">
        <v>1913</v>
      </c>
      <c r="M948" s="21">
        <v>90</v>
      </c>
      <c r="N948" s="22">
        <v>8</v>
      </c>
      <c r="O948" s="23">
        <v>1</v>
      </c>
      <c r="P948" s="24">
        <v>1297</v>
      </c>
      <c r="Q948" s="25">
        <f>IF(M948="","",IF(M948&lt;=0,P948/10,P948/M948))</f>
        <v>14.411111111111111</v>
      </c>
      <c r="R948" s="12">
        <v>0</v>
      </c>
      <c r="S948" s="12">
        <v>0</v>
      </c>
      <c r="U948" s="18" t="str">
        <f t="shared" si="81"/>
        <v>一勝</v>
      </c>
      <c r="V948" s="12" t="s">
        <v>6944</v>
      </c>
      <c r="W948" s="12" t="s">
        <v>6793</v>
      </c>
      <c r="X948" s="12" t="str">
        <f>IF(OR(C948="櫃間牧場",C948="特捜フジ"),"hit",IF(OR(C948="土井牧場",C948="土井ムギムギ牧場",C948="むぎむぎ",C948="むぎ"),"doi",IF(OR(C948="阪神",C948="タイガースファーム"),"han",IF(OR(C948="健康牧場",C948="ＯＫ牧場"),"oke",VLOOKUP(C948,[1]Owner!$A:$B,2,FALSE)))))</f>
        <v>har</v>
      </c>
    </row>
    <row r="949" spans="1:24" ht="11.15" customHeight="1" x14ac:dyDescent="0.65">
      <c r="A949" s="19" t="str">
        <f t="shared" si="80"/>
        <v>1516村山02</v>
      </c>
      <c r="B949" s="10" t="s">
        <v>5510</v>
      </c>
      <c r="C949" s="20" t="s">
        <v>4339</v>
      </c>
      <c r="D949" s="11">
        <v>2</v>
      </c>
      <c r="E949" s="20" t="s">
        <v>5645</v>
      </c>
      <c r="F949" s="10" t="s">
        <v>3905</v>
      </c>
      <c r="G949" s="10" t="s">
        <v>3906</v>
      </c>
      <c r="H949" s="20" t="s">
        <v>5678</v>
      </c>
      <c r="I949" s="20" t="s">
        <v>5709</v>
      </c>
      <c r="J949" s="20" t="s">
        <v>4945</v>
      </c>
      <c r="K949" s="20" t="s">
        <v>3023</v>
      </c>
      <c r="L949" s="20" t="s">
        <v>1913</v>
      </c>
      <c r="M949" s="21">
        <v>80</v>
      </c>
      <c r="N949" s="22">
        <v>6</v>
      </c>
      <c r="O949" s="23">
        <v>1</v>
      </c>
      <c r="P949" s="24">
        <v>1295.8</v>
      </c>
      <c r="Q949" s="25">
        <f>IF(M949="","",IF(M949&lt;=0,P949/10,P949/M949))</f>
        <v>16.197499999999998</v>
      </c>
      <c r="R949" s="12">
        <v>0</v>
      </c>
      <c r="S949" s="12">
        <v>0</v>
      </c>
      <c r="U949" s="18" t="str">
        <f t="shared" si="81"/>
        <v>一勝</v>
      </c>
      <c r="X949" s="12" t="str">
        <f>IF(OR(C949="櫃間牧場",C949="特捜フジ"),"hit",IF(OR(C949="土井牧場",C949="土井ムギムギ牧場",C949="むぎむぎ",C949="むぎ"),"doi",IF(OR(C949="阪神",C949="タイガースファーム"),"han",IF(OR(C949="健康牧場",C949="ＯＫ牧場"),"oke",VLOOKUP(C949,[1]Owner!$A:$B,2,FALSE)))))</f>
        <v>mur</v>
      </c>
    </row>
    <row r="950" spans="1:24" ht="11.15" customHeight="1" x14ac:dyDescent="0.65">
      <c r="A950" s="19" t="str">
        <f t="shared" si="80"/>
        <v>1516永之05</v>
      </c>
      <c r="B950" s="10" t="s">
        <v>5510</v>
      </c>
      <c r="C950" s="20" t="s">
        <v>5513</v>
      </c>
      <c r="D950" s="11">
        <v>5</v>
      </c>
      <c r="E950" s="20" t="s">
        <v>5579</v>
      </c>
      <c r="F950" s="10" t="s">
        <v>3905</v>
      </c>
      <c r="G950" s="10" t="s">
        <v>3911</v>
      </c>
      <c r="H950" s="20" t="s">
        <v>5687</v>
      </c>
      <c r="I950" s="20" t="s">
        <v>2231</v>
      </c>
      <c r="J950" s="20" t="s">
        <v>5745</v>
      </c>
      <c r="K950" s="20" t="s">
        <v>5792</v>
      </c>
      <c r="L950" s="20" t="s">
        <v>3930</v>
      </c>
      <c r="M950" s="21">
        <v>50</v>
      </c>
      <c r="N950" s="22">
        <v>4</v>
      </c>
      <c r="O950" s="23">
        <v>2</v>
      </c>
      <c r="P950" s="24">
        <v>1295</v>
      </c>
      <c r="Q950" s="25">
        <f>IF(M950="","",IF(M950&lt;=0,P950/10,P950/M950))</f>
        <v>25.9</v>
      </c>
      <c r="R950" s="12">
        <v>0</v>
      </c>
      <c r="S950" s="12">
        <v>0</v>
      </c>
      <c r="U950" s="18" t="str">
        <f t="shared" si="81"/>
        <v>二勝</v>
      </c>
      <c r="X950" s="12" t="str">
        <f>IF(OR(C950="櫃間牧場",C950="特捜フジ"),"hit",IF(OR(C950="土井牧場",C950="土井ムギムギ牧場",C950="むぎむぎ",C950="むぎ"),"doi",IF(OR(C950="阪神",C950="タイガースファーム"),"han",IF(OR(C950="健康牧場",C950="ＯＫ牧場"),"oke",VLOOKUP(C950,[1]Owner!$A:$B,2,FALSE)))))</f>
        <v>yhi</v>
      </c>
    </row>
    <row r="951" spans="1:24" ht="11.15" customHeight="1" x14ac:dyDescent="0.65">
      <c r="A951" s="19" t="str">
        <f t="shared" si="80"/>
        <v>1920みど07</v>
      </c>
      <c r="B951" s="10" t="s">
        <v>7651</v>
      </c>
      <c r="C951" s="20" t="s">
        <v>4403</v>
      </c>
      <c r="D951" s="11">
        <v>7</v>
      </c>
      <c r="E951" s="20" t="s">
        <v>7775</v>
      </c>
      <c r="F951" s="10" t="s">
        <v>4766</v>
      </c>
      <c r="G951" s="10" t="s">
        <v>5339</v>
      </c>
      <c r="H951" s="20" t="s">
        <v>7854</v>
      </c>
      <c r="I951" s="20" t="s">
        <v>2231</v>
      </c>
      <c r="J951" s="20" t="s">
        <v>6747</v>
      </c>
      <c r="K951" s="20" t="s">
        <v>7307</v>
      </c>
      <c r="L951" s="20" t="s">
        <v>1913</v>
      </c>
      <c r="M951" s="32">
        <v>6</v>
      </c>
      <c r="N951" s="22">
        <v>6</v>
      </c>
      <c r="O951" s="23">
        <v>1</v>
      </c>
      <c r="P951" s="24">
        <v>1293.3</v>
      </c>
      <c r="Q951" s="25">
        <v>10.365128205128205</v>
      </c>
      <c r="R951" s="12">
        <v>0</v>
      </c>
      <c r="S951" s="12">
        <v>0</v>
      </c>
      <c r="T951" s="12">
        <v>0</v>
      </c>
      <c r="U951" s="18" t="str">
        <f t="shared" si="81"/>
        <v>一勝</v>
      </c>
      <c r="V951" s="12" t="s">
        <v>8013</v>
      </c>
      <c r="W951" s="12" t="s">
        <v>8153</v>
      </c>
      <c r="X951" s="12" t="str">
        <f>IF(OR(C951="櫃間牧場",C951="特捜フジ"),"hit",IF(OR(C951="土井牧場",C951="土井ムギムギ牧場",C951="むぎむぎ",C951="むぎ"),"doi",IF(OR(C951="阪神",C951="タイガースファーム"),"han",IF(OR(C951="健康牧場",C951="ＯＫ牧場"),"oke",VLOOKUP(C951,[1]Owner!$A:$B,2,FALSE)))))</f>
        <v>mid</v>
      </c>
    </row>
    <row r="952" spans="1:24" ht="11.15" customHeight="1" x14ac:dyDescent="0.65">
      <c r="A952" s="19" t="str">
        <f t="shared" si="80"/>
        <v>0910大熊01</v>
      </c>
      <c r="B952" s="10" t="s">
        <v>3418</v>
      </c>
      <c r="C952" s="20" t="s">
        <v>2694</v>
      </c>
      <c r="D952" s="11">
        <v>1</v>
      </c>
      <c r="E952" s="20" t="s">
        <v>3534</v>
      </c>
      <c r="F952" s="10" t="s">
        <v>14</v>
      </c>
      <c r="G952" s="10" t="s">
        <v>520</v>
      </c>
      <c r="H952" s="20" t="s">
        <v>860</v>
      </c>
      <c r="I952" s="20" t="s">
        <v>3280</v>
      </c>
      <c r="J952" s="20" t="s">
        <v>2214</v>
      </c>
      <c r="K952" s="20" t="s">
        <v>2378</v>
      </c>
      <c r="L952" s="20" t="s">
        <v>1913</v>
      </c>
      <c r="M952" s="21">
        <v>150</v>
      </c>
      <c r="N952" s="22">
        <v>2</v>
      </c>
      <c r="O952" s="23">
        <v>1</v>
      </c>
      <c r="P952" s="24">
        <v>1290</v>
      </c>
      <c r="Q952" s="25">
        <f t="shared" ref="Q952:Q960" si="85">IF(M952="","",IF(M952&lt;=0,P952/10,P952/M952))</f>
        <v>8.6</v>
      </c>
      <c r="R952" s="12">
        <v>0</v>
      </c>
      <c r="S952" s="12">
        <v>0</v>
      </c>
      <c r="U952" s="18" t="str">
        <f t="shared" si="81"/>
        <v>一勝</v>
      </c>
      <c r="X952" s="12" t="str">
        <f>IF(OR(C952="櫃間牧場",C952="特捜フジ"),"hit",IF(OR(C952="土井牧場",C952="土井ムギムギ牧場",C952="むぎむぎ",C952="むぎ"),"doi",IF(OR(C952="阪神",C952="タイガースファーム"),"han",IF(OR(C952="健康牧場",C952="ＯＫ牧場"),"oke",VLOOKUP(C952,[1]Owner!$A:$B,2,FALSE)))))</f>
        <v>oku</v>
      </c>
    </row>
    <row r="953" spans="1:24" ht="11.15" customHeight="1" x14ac:dyDescent="0.65">
      <c r="A953" s="19" t="str">
        <f t="shared" si="80"/>
        <v>0607土井04</v>
      </c>
      <c r="B953" s="10" t="s">
        <v>2579</v>
      </c>
      <c r="C953" s="20" t="s">
        <v>2713</v>
      </c>
      <c r="D953" s="11">
        <v>4</v>
      </c>
      <c r="E953" s="20" t="s">
        <v>2722</v>
      </c>
      <c r="F953" s="10" t="s">
        <v>14</v>
      </c>
      <c r="G953" s="10" t="s">
        <v>520</v>
      </c>
      <c r="H953" s="21" t="s">
        <v>2014</v>
      </c>
      <c r="I953" s="20" t="s">
        <v>1044</v>
      </c>
      <c r="J953" s="20" t="s">
        <v>2723</v>
      </c>
      <c r="K953" s="20" t="s">
        <v>2016</v>
      </c>
      <c r="L953" s="20" t="s">
        <v>2558</v>
      </c>
      <c r="M953" s="21">
        <v>20</v>
      </c>
      <c r="N953" s="22">
        <v>4</v>
      </c>
      <c r="O953" s="23">
        <v>1</v>
      </c>
      <c r="P953" s="24">
        <v>1290</v>
      </c>
      <c r="Q953" s="25">
        <f t="shared" si="85"/>
        <v>64.5</v>
      </c>
      <c r="R953" s="12">
        <v>0</v>
      </c>
      <c r="S953" s="12">
        <v>0</v>
      </c>
      <c r="U953" s="18" t="str">
        <f t="shared" si="81"/>
        <v>一勝</v>
      </c>
      <c r="X953" s="12" t="str">
        <f>IF(OR(C953="櫃間牧場",C953="特捜フジ"),"hit",IF(OR(C953="土井牧場",C953="土井ムギムギ牧場",C953="むぎむぎ",C953="むぎ"),"doi",IF(OR(C953="阪神",C953="タイガースファーム"),"han",IF(OR(C953="健康牧場",C953="ＯＫ牧場"),"oke",VLOOKUP(C953,[1]Owner!$A:$B,2,FALSE)))))</f>
        <v>doi</v>
      </c>
    </row>
    <row r="954" spans="1:24" ht="11.15" customHeight="1" x14ac:dyDescent="0.65">
      <c r="A954" s="19" t="str">
        <f t="shared" si="80"/>
        <v>1213若井08</v>
      </c>
      <c r="B954" s="10" t="s">
        <v>4405</v>
      </c>
      <c r="C954" s="20" t="s">
        <v>4731</v>
      </c>
      <c r="D954" s="11">
        <v>8</v>
      </c>
      <c r="E954" s="20" t="s">
        <v>4498</v>
      </c>
      <c r="F954" s="10" t="s">
        <v>4478</v>
      </c>
      <c r="G954" s="10" t="s">
        <v>4408</v>
      </c>
      <c r="H954" s="20" t="s">
        <v>4499</v>
      </c>
      <c r="I954" s="20" t="s">
        <v>2614</v>
      </c>
      <c r="J954" s="20" t="s">
        <v>1432</v>
      </c>
      <c r="K954" s="20" t="s">
        <v>4500</v>
      </c>
      <c r="L954" s="20" t="s">
        <v>1913</v>
      </c>
      <c r="M954" s="21">
        <v>20</v>
      </c>
      <c r="N954" s="22">
        <v>5</v>
      </c>
      <c r="O954" s="23">
        <v>1</v>
      </c>
      <c r="P954" s="24">
        <v>1290</v>
      </c>
      <c r="Q954" s="25">
        <f t="shared" si="85"/>
        <v>64.5</v>
      </c>
      <c r="R954" s="12">
        <v>0</v>
      </c>
      <c r="S954" s="12">
        <v>0</v>
      </c>
      <c r="U954" s="18" t="str">
        <f t="shared" si="81"/>
        <v>一勝</v>
      </c>
      <c r="X954" s="12" t="str">
        <f>IF(OR(C954="櫃間牧場",C954="特捜フジ"),"hit",IF(OR(C954="土井牧場",C954="土井ムギムギ牧場",C954="むぎむぎ",C954="むぎ"),"doi",IF(OR(C954="阪神",C954="タイガースファーム"),"han",IF(OR(C954="健康牧場",C954="ＯＫ牧場"),"oke",VLOOKUP(C954,[1]Owner!$A:$B,2,FALSE)))))</f>
        <v>wak</v>
      </c>
    </row>
    <row r="955" spans="1:24" ht="11.15" customHeight="1" x14ac:dyDescent="0.65">
      <c r="A955" s="19" t="str">
        <f t="shared" si="80"/>
        <v>1718柏倉02</v>
      </c>
      <c r="B955" s="10" t="s">
        <v>6476</v>
      </c>
      <c r="C955" s="20" t="s">
        <v>6548</v>
      </c>
      <c r="D955" s="11">
        <v>2</v>
      </c>
      <c r="E955" s="20" t="s">
        <v>6550</v>
      </c>
      <c r="F955" s="10" t="s">
        <v>5142</v>
      </c>
      <c r="G955" s="10" t="s">
        <v>5295</v>
      </c>
      <c r="H955" s="20" t="s">
        <v>5352</v>
      </c>
      <c r="I955" s="20" t="s">
        <v>2438</v>
      </c>
      <c r="J955" s="20" t="s">
        <v>4799</v>
      </c>
      <c r="K955" s="20" t="s">
        <v>6668</v>
      </c>
      <c r="L955" s="20" t="s">
        <v>6669</v>
      </c>
      <c r="M955" s="21">
        <v>90</v>
      </c>
      <c r="N955" s="22">
        <v>8</v>
      </c>
      <c r="O955" s="23">
        <v>1</v>
      </c>
      <c r="P955" s="24">
        <v>1290</v>
      </c>
      <c r="Q955" s="25">
        <f t="shared" si="85"/>
        <v>14.333333333333334</v>
      </c>
      <c r="R955" s="12">
        <v>0</v>
      </c>
      <c r="S955" s="12">
        <v>0</v>
      </c>
      <c r="U955" s="18" t="str">
        <f t="shared" si="81"/>
        <v>一勝</v>
      </c>
      <c r="V955" s="12" t="s">
        <v>6979</v>
      </c>
      <c r="W955" s="12" t="s">
        <v>6837</v>
      </c>
      <c r="X955" s="12" t="str">
        <f>IF(OR(C955="櫃間牧場",C955="特捜フジ"),"hit",IF(OR(C955="土井牧場",C955="土井ムギムギ牧場",C955="むぎむぎ",C955="むぎ"),"doi",IF(OR(C955="阪神",C955="タイガースファーム"),"han",IF(OR(C955="健康牧場",C955="ＯＫ牧場"),"oke",VLOOKUP(C955,[1]Owner!$A:$B,2,FALSE)))))</f>
        <v>kas</v>
      </c>
    </row>
    <row r="956" spans="1:24" ht="11.15" customHeight="1" x14ac:dyDescent="0.65">
      <c r="A956" s="19" t="str">
        <f t="shared" si="80"/>
        <v>0405特捜01</v>
      </c>
      <c r="B956" s="10" t="s">
        <v>1951</v>
      </c>
      <c r="C956" s="20" t="s">
        <v>1376</v>
      </c>
      <c r="D956" s="31">
        <v>1</v>
      </c>
      <c r="E956" s="20" t="s">
        <v>2135</v>
      </c>
      <c r="F956" s="10" t="s">
        <v>14</v>
      </c>
      <c r="G956" s="10" t="s">
        <v>510</v>
      </c>
      <c r="H956" s="20" t="s">
        <v>2136</v>
      </c>
      <c r="I956" s="20" t="s">
        <v>38</v>
      </c>
      <c r="J956" s="20" t="s">
        <v>21</v>
      </c>
      <c r="K956" s="20" t="s">
        <v>297</v>
      </c>
      <c r="L956" s="20" t="s">
        <v>23</v>
      </c>
      <c r="M956" s="21">
        <v>100</v>
      </c>
      <c r="N956" s="22">
        <v>8</v>
      </c>
      <c r="O956" s="23">
        <v>1</v>
      </c>
      <c r="P956" s="24">
        <v>1290</v>
      </c>
      <c r="Q956" s="25">
        <f t="shared" si="85"/>
        <v>12.9</v>
      </c>
      <c r="R956" s="12">
        <v>0</v>
      </c>
      <c r="S956" s="12">
        <v>0</v>
      </c>
      <c r="U956" s="18" t="str">
        <f t="shared" si="81"/>
        <v>一勝</v>
      </c>
      <c r="X956" s="12" t="str">
        <f>IF(OR(C956="櫃間牧場",C956="特捜フジ"),"hit",IF(OR(C956="土井牧場",C956="土井ムギムギ牧場",C956="むぎむぎ",C956="むぎ"),"doi",IF(OR(C956="阪神",C956="タイガースファーム"),"han",IF(OR(C956="健康牧場",C956="ＯＫ牧場"),"oke",VLOOKUP(C956,[1]Owner!$A:$B,2,FALSE)))))</f>
        <v>hit</v>
      </c>
    </row>
    <row r="957" spans="1:24" ht="11.15" customHeight="1" x14ac:dyDescent="0.65">
      <c r="A957" s="19" t="str">
        <f t="shared" si="80"/>
        <v>1516成田03</v>
      </c>
      <c r="B957" s="10" t="s">
        <v>5510</v>
      </c>
      <c r="C957" s="20" t="s">
        <v>5512</v>
      </c>
      <c r="D957" s="11">
        <v>3</v>
      </c>
      <c r="E957" s="20" t="s">
        <v>5537</v>
      </c>
      <c r="F957" s="10" t="s">
        <v>3905</v>
      </c>
      <c r="G957" s="10" t="s">
        <v>3906</v>
      </c>
      <c r="H957" s="20" t="s">
        <v>5666</v>
      </c>
      <c r="I957" s="20" t="s">
        <v>2231</v>
      </c>
      <c r="J957" s="20" t="s">
        <v>2173</v>
      </c>
      <c r="K957" s="20" t="s">
        <v>3929</v>
      </c>
      <c r="L957" s="20" t="s">
        <v>3930</v>
      </c>
      <c r="M957" s="21">
        <v>120</v>
      </c>
      <c r="N957" s="22">
        <v>6</v>
      </c>
      <c r="O957" s="23">
        <v>1</v>
      </c>
      <c r="P957" s="24">
        <v>1287.4000000000001</v>
      </c>
      <c r="Q957" s="25">
        <f t="shared" si="85"/>
        <v>10.728333333333333</v>
      </c>
      <c r="R957" s="12">
        <v>0</v>
      </c>
      <c r="S957" s="12">
        <v>0</v>
      </c>
      <c r="U957" s="18" t="str">
        <f t="shared" si="81"/>
        <v>一勝</v>
      </c>
      <c r="X957" s="12" t="str">
        <f>IF(OR(C957="櫃間牧場",C957="特捜フジ"),"hit",IF(OR(C957="土井牧場",C957="土井ムギムギ牧場",C957="むぎむぎ",C957="むぎ"),"doi",IF(OR(C957="阪神",C957="タイガースファーム"),"han",IF(OR(C957="健康牧場",C957="ＯＫ牧場"),"oke",VLOOKUP(C957,[1]Owner!$A:$B,2,FALSE)))))</f>
        <v>nar</v>
      </c>
    </row>
    <row r="958" spans="1:24" ht="11.15" customHeight="1" x14ac:dyDescent="0.65">
      <c r="A958" s="19" t="str">
        <f t="shared" si="80"/>
        <v>1213みど09</v>
      </c>
      <c r="B958" s="10" t="s">
        <v>4405</v>
      </c>
      <c r="C958" s="20" t="s">
        <v>4730</v>
      </c>
      <c r="D958" s="11">
        <v>9</v>
      </c>
      <c r="E958" s="20" t="s">
        <v>4438</v>
      </c>
      <c r="F958" s="10" t="s">
        <v>4407</v>
      </c>
      <c r="G958" s="10" t="s">
        <v>4408</v>
      </c>
      <c r="H958" s="20" t="s">
        <v>4428</v>
      </c>
      <c r="I958" s="20" t="s">
        <v>2231</v>
      </c>
      <c r="J958" s="20" t="s">
        <v>4439</v>
      </c>
      <c r="K958" s="20" t="s">
        <v>4440</v>
      </c>
      <c r="L958" s="20" t="s">
        <v>1913</v>
      </c>
      <c r="M958" s="21">
        <v>30</v>
      </c>
      <c r="N958" s="22">
        <v>4</v>
      </c>
      <c r="O958" s="23">
        <v>1</v>
      </c>
      <c r="P958" s="24">
        <v>1286.8</v>
      </c>
      <c r="Q958" s="25">
        <f t="shared" si="85"/>
        <v>42.893333333333331</v>
      </c>
      <c r="R958" s="12">
        <v>0</v>
      </c>
      <c r="S958" s="12">
        <v>0</v>
      </c>
      <c r="U958" s="18" t="str">
        <f t="shared" si="81"/>
        <v>一勝</v>
      </c>
      <c r="X958" s="12" t="str">
        <f>IF(OR(C958="櫃間牧場",C958="特捜フジ"),"hit",IF(OR(C958="土井牧場",C958="土井ムギムギ牧場",C958="むぎむぎ",C958="むぎ"),"doi",IF(OR(C958="阪神",C958="タイガースファーム"),"han",IF(OR(C958="健康牧場",C958="ＯＫ牧場"),"oke",VLOOKUP(C958,[1]Owner!$A:$B,2,FALSE)))))</f>
        <v>mid</v>
      </c>
    </row>
    <row r="959" spans="1:24" ht="11.15" customHeight="1" x14ac:dyDescent="0.65">
      <c r="A959" s="19" t="str">
        <f t="shared" si="80"/>
        <v>0809心平08</v>
      </c>
      <c r="B959" s="10" t="s">
        <v>3162</v>
      </c>
      <c r="C959" s="20" t="s">
        <v>2649</v>
      </c>
      <c r="D959" s="11">
        <v>8</v>
      </c>
      <c r="E959" s="20" t="s">
        <v>3268</v>
      </c>
      <c r="F959" s="10" t="s">
        <v>14</v>
      </c>
      <c r="G959" s="10" t="s">
        <v>520</v>
      </c>
      <c r="H959" s="20" t="s">
        <v>2401</v>
      </c>
      <c r="I959" s="20" t="s">
        <v>3165</v>
      </c>
      <c r="J959" s="20" t="s">
        <v>2651</v>
      </c>
      <c r="K959" s="20" t="s">
        <v>3269</v>
      </c>
      <c r="L959" s="20" t="s">
        <v>1913</v>
      </c>
      <c r="M959" s="21">
        <v>80</v>
      </c>
      <c r="N959" s="22">
        <v>9</v>
      </c>
      <c r="O959" s="23">
        <v>1</v>
      </c>
      <c r="P959" s="24">
        <v>1285</v>
      </c>
      <c r="Q959" s="25">
        <f t="shared" si="85"/>
        <v>16.0625</v>
      </c>
      <c r="R959" s="12">
        <v>0</v>
      </c>
      <c r="S959" s="12">
        <v>0</v>
      </c>
      <c r="U959" s="18" t="str">
        <f t="shared" si="81"/>
        <v>一勝</v>
      </c>
      <c r="X959" s="12" t="str">
        <f>IF(OR(C959="櫃間牧場",C959="特捜フジ"),"hit",IF(OR(C959="土井牧場",C959="土井ムギムギ牧場",C959="むぎむぎ",C959="むぎ"),"doi",IF(OR(C959="阪神",C959="タイガースファーム"),"han",IF(OR(C959="健康牧場",C959="ＯＫ牧場"),"oke",VLOOKUP(C959,[1]Owner!$A:$B,2,FALSE)))))</f>
        <v>hsi</v>
      </c>
    </row>
    <row r="960" spans="1:24" ht="11.15" customHeight="1" x14ac:dyDescent="0.65">
      <c r="A960" s="19" t="str">
        <f t="shared" si="80"/>
        <v>1314松山03</v>
      </c>
      <c r="B960" s="10" t="s">
        <v>5133</v>
      </c>
      <c r="C960" s="20" t="s">
        <v>4910</v>
      </c>
      <c r="D960" s="11">
        <v>3</v>
      </c>
      <c r="E960" s="20" t="s">
        <v>4915</v>
      </c>
      <c r="F960" s="10" t="s">
        <v>4766</v>
      </c>
      <c r="G960" s="10" t="s">
        <v>4774</v>
      </c>
      <c r="H960" s="20" t="s">
        <v>4775</v>
      </c>
      <c r="I960" s="20" t="s">
        <v>3165</v>
      </c>
      <c r="J960" s="20" t="s">
        <v>1562</v>
      </c>
      <c r="K960" s="20" t="s">
        <v>4777</v>
      </c>
      <c r="L960" s="20" t="s">
        <v>1913</v>
      </c>
      <c r="M960" s="21">
        <v>120</v>
      </c>
      <c r="N960" s="22">
        <v>7</v>
      </c>
      <c r="O960" s="23">
        <v>1</v>
      </c>
      <c r="P960" s="24">
        <v>1284.9000000000001</v>
      </c>
      <c r="Q960" s="25">
        <f t="shared" si="85"/>
        <v>10.707500000000001</v>
      </c>
      <c r="R960" s="12">
        <v>0</v>
      </c>
      <c r="S960" s="12">
        <v>0</v>
      </c>
      <c r="U960" s="18" t="str">
        <f t="shared" si="81"/>
        <v>一勝</v>
      </c>
      <c r="X960" s="12" t="str">
        <f>IF(OR(C960="櫃間牧場",C960="特捜フジ"),"hit",IF(OR(C960="土井牧場",C960="土井ムギムギ牧場",C960="むぎむぎ",C960="むぎ"),"doi",IF(OR(C960="阪神",C960="タイガースファーム"),"han",IF(OR(C960="健康牧場",C960="ＯＫ牧場"),"oke",VLOOKUP(C960,[1]Owner!$A:$B,2,FALSE)))))</f>
        <v>mat</v>
      </c>
    </row>
    <row r="961" spans="1:24" ht="11.15" customHeight="1" x14ac:dyDescent="0.65">
      <c r="A961" s="19" t="str">
        <f t="shared" si="80"/>
        <v>2122高橋03</v>
      </c>
      <c r="B961" s="10" t="s">
        <v>8826</v>
      </c>
      <c r="C961" s="20" t="s">
        <v>8745</v>
      </c>
      <c r="D961" s="11">
        <v>3</v>
      </c>
      <c r="E961" s="20" t="s">
        <v>8748</v>
      </c>
      <c r="F961" s="10" t="s">
        <v>29</v>
      </c>
      <c r="G961" s="10" t="s">
        <v>4408</v>
      </c>
      <c r="H961" s="20" t="s">
        <v>8868</v>
      </c>
      <c r="I961" s="20" t="s">
        <v>2231</v>
      </c>
      <c r="J961" s="20" t="s">
        <v>7818</v>
      </c>
      <c r="K961" s="20" t="s">
        <v>8368</v>
      </c>
      <c r="L961" s="20" t="s">
        <v>8354</v>
      </c>
      <c r="M961" s="32">
        <v>6</v>
      </c>
      <c r="N961" s="22">
        <v>7</v>
      </c>
      <c r="O961" s="23">
        <v>1</v>
      </c>
      <c r="P961" s="24">
        <v>1282.9000000000001</v>
      </c>
      <c r="Q961" s="25">
        <v>54.035128205128203</v>
      </c>
      <c r="U961" s="18" t="str">
        <f t="shared" si="81"/>
        <v>一勝</v>
      </c>
      <c r="V961" s="12" t="s">
        <v>8994</v>
      </c>
      <c r="W961" s="12" t="s">
        <v>9112</v>
      </c>
      <c r="X961" s="12" t="str">
        <f>IF(OR(C961="櫃間牧場",C961="特捜フジ"),"hit",IF(OR(C961="土井牧場",C961="土井ムギムギ牧場",C961="むぎむぎ",C961="むぎ"),"doi",IF(OR(C961="阪神",C961="タイガースファーム"),"han",IF(OR(C961="健康牧場",C961="ＯＫ牧場"),"oke",VLOOKUP(C961,[1]Owner!$A:$B,2,FALSE)))))</f>
        <v>tkh</v>
      </c>
    </row>
    <row r="962" spans="1:24" ht="11.15" customHeight="1" x14ac:dyDescent="0.65">
      <c r="A962" s="19" t="str">
        <f t="shared" ref="A962:A1025" si="86">MID(B962,3,2)&amp;MID(B962,8,2)&amp;MID(C962,1,2)&amp;TEXT(D962,"00")</f>
        <v>1617福石09</v>
      </c>
      <c r="B962" s="10" t="s">
        <v>5840</v>
      </c>
      <c r="C962" s="20" t="s">
        <v>4757</v>
      </c>
      <c r="D962" s="11">
        <v>9</v>
      </c>
      <c r="E962" s="20" t="s">
        <v>5924</v>
      </c>
      <c r="F962" s="10" t="s">
        <v>5845</v>
      </c>
      <c r="G962" s="10" t="s">
        <v>5996</v>
      </c>
      <c r="H962" s="20" t="s">
        <v>5998</v>
      </c>
      <c r="I962" s="20" t="s">
        <v>1739</v>
      </c>
      <c r="J962" s="20" t="s">
        <v>6081</v>
      </c>
      <c r="K962" s="20" t="s">
        <v>6166</v>
      </c>
      <c r="L962" s="20" t="s">
        <v>5837</v>
      </c>
      <c r="M962" s="21">
        <v>30</v>
      </c>
      <c r="N962" s="22">
        <v>8</v>
      </c>
      <c r="O962" s="23">
        <v>1</v>
      </c>
      <c r="P962" s="24">
        <v>1282</v>
      </c>
      <c r="Q962" s="25">
        <f>IF(M962="","",IF(M962&lt;=0,P962/10,P962/M962))</f>
        <v>42.733333333333334</v>
      </c>
      <c r="R962" s="12">
        <v>0</v>
      </c>
      <c r="S962" s="12">
        <v>0</v>
      </c>
      <c r="U962" s="18" t="str">
        <f t="shared" ref="U962:U1025" si="87">IF(S962&gt;=1,"G1",IF(R962&gt;=1,"重賞",IF(O962&gt;=2,"二勝",IF(O962=1,"一勝",IF(AND(O962=0,N962&gt;=1),"未勝利","未出走")))))</f>
        <v>一勝</v>
      </c>
      <c r="X962" s="12" t="str">
        <f>IF(OR(C962="櫃間牧場",C962="特捜フジ"),"hit",IF(OR(C962="土井牧場",C962="土井ムギムギ牧場",C962="むぎむぎ",C962="むぎ"),"doi",IF(OR(C962="阪神",C962="タイガースファーム"),"han",IF(OR(C962="健康牧場",C962="ＯＫ牧場"),"oke",VLOOKUP(C962,[1]Owner!$A:$B,2,FALSE)))))</f>
        <v>fuk</v>
      </c>
    </row>
    <row r="963" spans="1:24" ht="11.15" customHeight="1" x14ac:dyDescent="0.65">
      <c r="A963" s="19" t="str">
        <f t="shared" si="86"/>
        <v>1415松山05</v>
      </c>
      <c r="B963" s="10" t="s">
        <v>5140</v>
      </c>
      <c r="C963" s="28" t="s">
        <v>5137</v>
      </c>
      <c r="D963" s="29">
        <v>5</v>
      </c>
      <c r="E963" s="20" t="s">
        <v>5237</v>
      </c>
      <c r="F963" s="10" t="s">
        <v>5144</v>
      </c>
      <c r="G963" s="10" t="s">
        <v>5295</v>
      </c>
      <c r="H963" s="20" t="s">
        <v>5353</v>
      </c>
      <c r="I963" s="20" t="s">
        <v>3165</v>
      </c>
      <c r="J963" s="20" t="s">
        <v>2948</v>
      </c>
      <c r="K963" s="20" t="s">
        <v>5472</v>
      </c>
      <c r="L963" s="20" t="s">
        <v>5497</v>
      </c>
      <c r="M963" s="21">
        <v>20</v>
      </c>
      <c r="N963" s="22">
        <v>3</v>
      </c>
      <c r="O963" s="23">
        <v>1</v>
      </c>
      <c r="P963" s="24">
        <v>1280</v>
      </c>
      <c r="Q963" s="25">
        <f>IF(M963="","",IF(M963&lt;=0,P963/10,P963/M963))</f>
        <v>64</v>
      </c>
      <c r="R963" s="12">
        <v>0</v>
      </c>
      <c r="S963" s="12">
        <v>0</v>
      </c>
      <c r="U963" s="18" t="str">
        <f t="shared" si="87"/>
        <v>一勝</v>
      </c>
      <c r="X963" s="12" t="str">
        <f>IF(OR(C963="櫃間牧場",C963="特捜フジ"),"hit",IF(OR(C963="土井牧場",C963="土井ムギムギ牧場",C963="むぎむぎ",C963="むぎ"),"doi",IF(OR(C963="阪神",C963="タイガースファーム"),"han",IF(OR(C963="健康牧場",C963="ＯＫ牧場"),"oke",VLOOKUP(C963,[1]Owner!$A:$B,2,FALSE)))))</f>
        <v>mat</v>
      </c>
    </row>
    <row r="964" spans="1:24" ht="11.15" customHeight="1" x14ac:dyDescent="0.65">
      <c r="A964" s="19" t="str">
        <f t="shared" si="86"/>
        <v>2324ＯＫ10</v>
      </c>
      <c r="B964" s="10" t="s">
        <v>9878</v>
      </c>
      <c r="C964" s="20" t="s">
        <v>9193</v>
      </c>
      <c r="D964" s="11">
        <v>10</v>
      </c>
      <c r="E964" s="20" t="s">
        <v>9758</v>
      </c>
      <c r="F964" s="10" t="s">
        <v>4407</v>
      </c>
      <c r="G964" s="10" t="s">
        <v>4408</v>
      </c>
      <c r="H964" s="20" t="s">
        <v>9883</v>
      </c>
      <c r="I964" s="20" t="s">
        <v>4547</v>
      </c>
      <c r="J964" s="20" t="s">
        <v>9919</v>
      </c>
      <c r="K964" s="20" t="s">
        <v>8870</v>
      </c>
      <c r="L964" s="20" t="s">
        <v>4416</v>
      </c>
      <c r="M964" s="37">
        <v>5</v>
      </c>
      <c r="N964" s="22">
        <v>4</v>
      </c>
      <c r="O964" s="23">
        <v>1</v>
      </c>
      <c r="P964" s="24">
        <v>1280</v>
      </c>
      <c r="Q964" s="25">
        <f>IF(M964="","",IF(M964&lt;=0,P964/10,P964/M964))</f>
        <v>256</v>
      </c>
      <c r="U964" s="18" t="str">
        <f t="shared" si="87"/>
        <v>一勝</v>
      </c>
      <c r="V964" s="12" t="s">
        <v>10011</v>
      </c>
      <c r="W964" s="12" t="s">
        <v>10050</v>
      </c>
      <c r="X964" s="12" t="str">
        <f>IF(OR(C964="櫃間牧場",C964="特捜フジ"),"hit",IF(OR(C964="土井牧場",C964="土井ムギムギ牧場",C964="むぎむぎ",C964="むぎ"),"doi",IF(OR(C964="阪神",C964="タイガースファーム"),"han",IF(OR(C964="健康牧場",C964="ＯＫ牧場"),"oke",VLOOKUP(C964,[1]Owner!$A:$B,2,FALSE)))))</f>
        <v>oke</v>
      </c>
    </row>
    <row r="965" spans="1:24" ht="11.15" customHeight="1" x14ac:dyDescent="0.65">
      <c r="A965" s="19" t="str">
        <f t="shared" si="86"/>
        <v>2021小金03</v>
      </c>
      <c r="B965" s="10" t="s">
        <v>8314</v>
      </c>
      <c r="C965" s="20" t="s">
        <v>8309</v>
      </c>
      <c r="D965" s="11">
        <v>3</v>
      </c>
      <c r="E965" s="20" t="s">
        <v>8211</v>
      </c>
      <c r="F965" s="10" t="s">
        <v>4478</v>
      </c>
      <c r="G965" s="10" t="s">
        <v>15</v>
      </c>
      <c r="H965" s="20" t="s">
        <v>8360</v>
      </c>
      <c r="I965" s="20" t="s">
        <v>2231</v>
      </c>
      <c r="J965" s="20" t="s">
        <v>8361</v>
      </c>
      <c r="K965" s="20" t="s">
        <v>7281</v>
      </c>
      <c r="L965" s="20" t="s">
        <v>1913</v>
      </c>
      <c r="M965" s="32">
        <v>8</v>
      </c>
      <c r="N965" s="22">
        <v>5</v>
      </c>
      <c r="O965" s="23">
        <v>1</v>
      </c>
      <c r="P965" s="24">
        <v>1280</v>
      </c>
      <c r="Q965" s="25">
        <v>4.1971153846153841</v>
      </c>
      <c r="R965" s="12">
        <v>0</v>
      </c>
      <c r="S965" s="12">
        <v>0</v>
      </c>
      <c r="T965" s="12">
        <v>0</v>
      </c>
      <c r="U965" s="18" t="str">
        <f t="shared" si="87"/>
        <v>一勝</v>
      </c>
      <c r="V965" s="12" t="s">
        <v>8633</v>
      </c>
      <c r="W965" s="12" t="s">
        <v>8495</v>
      </c>
      <c r="X965" s="12" t="str">
        <f>IF(OR(C965="櫃間牧場",C965="特捜フジ"),"hit",IF(OR(C965="土井牧場",C965="土井ムギムギ牧場",C965="むぎむぎ",C965="むぎ"),"doi",IF(OR(C965="阪神",C965="タイガースファーム"),"han",IF(OR(C965="健康牧場",C965="ＯＫ牧場"),"oke",VLOOKUP(C965,[1]Owner!$A:$B,2,FALSE)))))</f>
        <v>kog</v>
      </c>
    </row>
    <row r="966" spans="1:24" ht="11.15" customHeight="1" x14ac:dyDescent="0.65">
      <c r="A966" s="19" t="str">
        <f t="shared" si="86"/>
        <v>1112光生01</v>
      </c>
      <c r="B966" s="10" t="s">
        <v>4369</v>
      </c>
      <c r="C966" s="20" t="s">
        <v>4264</v>
      </c>
      <c r="D966" s="11">
        <v>1</v>
      </c>
      <c r="E966" s="20" t="s">
        <v>4265</v>
      </c>
      <c r="F966" s="10" t="s">
        <v>3905</v>
      </c>
      <c r="G966" s="10" t="s">
        <v>3906</v>
      </c>
      <c r="H966" s="20" t="s">
        <v>3954</v>
      </c>
      <c r="I966" s="20" t="s">
        <v>2231</v>
      </c>
      <c r="J966" s="20" t="s">
        <v>4266</v>
      </c>
      <c r="K966" s="20" t="s">
        <v>4178</v>
      </c>
      <c r="L966" s="20" t="s">
        <v>1913</v>
      </c>
      <c r="M966" s="21">
        <v>80</v>
      </c>
      <c r="N966" s="22">
        <v>6</v>
      </c>
      <c r="O966" s="23">
        <v>1</v>
      </c>
      <c r="P966" s="24">
        <v>1280</v>
      </c>
      <c r="Q966" s="25">
        <f>IF(M966="","",IF(M966&lt;=0,P966/10,P966/M966))</f>
        <v>16</v>
      </c>
      <c r="R966" s="12">
        <v>0</v>
      </c>
      <c r="S966" s="12">
        <v>0</v>
      </c>
      <c r="U966" s="18" t="str">
        <f t="shared" si="87"/>
        <v>一勝</v>
      </c>
      <c r="X966" s="12" t="str">
        <f>IF(OR(C966="櫃間牧場",C966="特捜フジ"),"hit",IF(OR(C966="土井牧場",C966="土井ムギムギ牧場",C966="むぎむぎ",C966="むぎ"),"doi",IF(OR(C966="阪神",C966="タイガースファーム"),"han",IF(OR(C966="健康牧場",C966="ＯＫ牧場"),"oke",VLOOKUP(C966,[1]Owner!$A:$B,2,FALSE)))))</f>
        <v>ymi</v>
      </c>
    </row>
    <row r="967" spans="1:24" ht="11.15" customHeight="1" x14ac:dyDescent="0.65">
      <c r="A967" s="19" t="str">
        <f t="shared" si="86"/>
        <v>2324寺本04</v>
      </c>
      <c r="B967" s="10" t="s">
        <v>9878</v>
      </c>
      <c r="C967" s="20" t="s">
        <v>9269</v>
      </c>
      <c r="D967" s="11">
        <v>4</v>
      </c>
      <c r="E967" s="20" t="s">
        <v>9821</v>
      </c>
      <c r="F967" s="10" t="s">
        <v>4413</v>
      </c>
      <c r="G967" s="10" t="s">
        <v>4421</v>
      </c>
      <c r="H967" s="20" t="s">
        <v>9897</v>
      </c>
      <c r="I967" s="20" t="s">
        <v>9379</v>
      </c>
      <c r="J967" s="20" t="s">
        <v>9951</v>
      </c>
      <c r="K967" s="20" t="s">
        <v>3142</v>
      </c>
      <c r="L967" s="20" t="s">
        <v>9994</v>
      </c>
      <c r="M967" s="37">
        <v>1</v>
      </c>
      <c r="N967" s="22">
        <v>7</v>
      </c>
      <c r="O967" s="23">
        <v>1</v>
      </c>
      <c r="P967" s="24">
        <v>1280</v>
      </c>
      <c r="Q967" s="25">
        <f>IF(M967="","",IF(M967&lt;=0,P967/10,P967/M967))</f>
        <v>1280</v>
      </c>
      <c r="U967" s="18" t="str">
        <f t="shared" si="87"/>
        <v>一勝</v>
      </c>
      <c r="V967" s="12" t="s">
        <v>10171</v>
      </c>
      <c r="W967" s="12" t="s">
        <v>10101</v>
      </c>
      <c r="X967" s="12" t="str">
        <f>IF(OR(C967="櫃間牧場",C967="特捜フジ"),"hit",IF(OR(C967="土井牧場",C967="土井ムギムギ牧場",C967="むぎむぎ",C967="むぎ"),"doi",IF(OR(C967="阪神",C967="タイガースファーム"),"han",IF(OR(C967="健康牧場",C967="ＯＫ牧場"),"oke",VLOOKUP(C967,[1]Owner!$A:$B,2,FALSE)))))</f>
        <v>ter</v>
      </c>
    </row>
    <row r="968" spans="1:24" ht="11.15" customHeight="1" x14ac:dyDescent="0.65">
      <c r="A968" s="19" t="str">
        <f t="shared" si="86"/>
        <v>9798真下04</v>
      </c>
      <c r="B968" s="10" t="s">
        <v>11</v>
      </c>
      <c r="C968" s="20" t="s">
        <v>346</v>
      </c>
      <c r="D968" s="31">
        <v>4</v>
      </c>
      <c r="E968" s="20" t="s">
        <v>357</v>
      </c>
      <c r="F968" s="10" t="s">
        <v>14</v>
      </c>
      <c r="G968" s="10" t="s">
        <v>33</v>
      </c>
      <c r="H968" s="20" t="s">
        <v>291</v>
      </c>
      <c r="I968" s="20" t="s">
        <v>358</v>
      </c>
      <c r="J968" s="20" t="s">
        <v>359</v>
      </c>
      <c r="N968" s="22">
        <v>11</v>
      </c>
      <c r="O968" s="23">
        <v>0</v>
      </c>
      <c r="P968" s="24">
        <v>1275</v>
      </c>
      <c r="Q968" s="25" t="str">
        <f>IF(M968="","",IF(M968&lt;=0,P968/10,P968/M968))</f>
        <v/>
      </c>
      <c r="R968" s="12">
        <v>0</v>
      </c>
      <c r="S968" s="12">
        <v>0</v>
      </c>
      <c r="U968" s="18" t="str">
        <f t="shared" si="87"/>
        <v>未勝利</v>
      </c>
      <c r="X968" s="12" t="str">
        <f>IF(OR(C968="櫃間牧場",C968="特捜フジ"),"hit",IF(OR(C968="土井牧場",C968="土井ムギムギ牧場",C968="むぎむぎ",C968="むぎ"),"doi",IF(OR(C968="阪神",C968="タイガースファーム"),"han",IF(OR(C968="健康牧場",C968="ＯＫ牧場"),"oke",VLOOKUP(C968,[1]Owner!$A:$B,2,FALSE)))))</f>
        <v>mas</v>
      </c>
    </row>
    <row r="969" spans="1:24" ht="11.15" customHeight="1" x14ac:dyDescent="0.65">
      <c r="A969" s="19" t="str">
        <f t="shared" si="86"/>
        <v>1920小金02</v>
      </c>
      <c r="B969" s="10" t="s">
        <v>7651</v>
      </c>
      <c r="C969" s="20" t="s">
        <v>7655</v>
      </c>
      <c r="D969" s="11">
        <v>2</v>
      </c>
      <c r="E969" s="20" t="s">
        <v>7690</v>
      </c>
      <c r="F969" s="10" t="s">
        <v>4766</v>
      </c>
      <c r="G969" s="10" t="s">
        <v>4774</v>
      </c>
      <c r="H969" s="20" t="s">
        <v>4896</v>
      </c>
      <c r="I969" s="20" t="s">
        <v>7806</v>
      </c>
      <c r="J969" s="20" t="s">
        <v>7831</v>
      </c>
      <c r="K969" s="20" t="s">
        <v>2439</v>
      </c>
      <c r="L969" s="20" t="s">
        <v>7832</v>
      </c>
      <c r="M969" s="32">
        <v>1</v>
      </c>
      <c r="N969" s="22">
        <v>5</v>
      </c>
      <c r="O969" s="23">
        <v>1</v>
      </c>
      <c r="P969" s="24">
        <v>1273.9000000000001</v>
      </c>
      <c r="Q969" s="25">
        <v>63.795384615384613</v>
      </c>
      <c r="R969" s="12">
        <v>0</v>
      </c>
      <c r="S969" s="12">
        <v>0</v>
      </c>
      <c r="T969" s="12">
        <v>0</v>
      </c>
      <c r="U969" s="18" t="str">
        <f t="shared" si="87"/>
        <v>一勝</v>
      </c>
      <c r="V969" s="12" t="s">
        <v>7460</v>
      </c>
      <c r="W969" s="12" t="s">
        <v>8068</v>
      </c>
      <c r="X969" s="12" t="str">
        <f>IF(OR(C969="櫃間牧場",C969="特捜フジ"),"hit",IF(OR(C969="土井牧場",C969="土井ムギムギ牧場",C969="むぎむぎ",C969="むぎ"),"doi",IF(OR(C969="阪神",C969="タイガースファーム"),"han",IF(OR(C969="健康牧場",C969="ＯＫ牧場"),"oke",VLOOKUP(C969,[1]Owner!$A:$B,2,FALSE)))))</f>
        <v>kog</v>
      </c>
    </row>
    <row r="970" spans="1:24" ht="11.15" customHeight="1" x14ac:dyDescent="0.65">
      <c r="A970" s="19" t="str">
        <f t="shared" si="86"/>
        <v>0607特捜07</v>
      </c>
      <c r="B970" s="10" t="s">
        <v>2579</v>
      </c>
      <c r="C970" s="20" t="s">
        <v>2740</v>
      </c>
      <c r="D970" s="11">
        <v>7</v>
      </c>
      <c r="E970" s="20" t="s">
        <v>2755</v>
      </c>
      <c r="F970" s="10" t="s">
        <v>2279</v>
      </c>
      <c r="G970" s="10" t="s">
        <v>510</v>
      </c>
      <c r="H970" s="21" t="s">
        <v>2756</v>
      </c>
      <c r="I970" s="20" t="s">
        <v>436</v>
      </c>
      <c r="J970" s="20" t="s">
        <v>2757</v>
      </c>
      <c r="K970" s="20" t="s">
        <v>791</v>
      </c>
      <c r="L970" s="20" t="s">
        <v>1913</v>
      </c>
      <c r="M970" s="21">
        <v>30</v>
      </c>
      <c r="N970" s="22">
        <v>4</v>
      </c>
      <c r="O970" s="23">
        <v>1</v>
      </c>
      <c r="P970" s="24">
        <v>1270</v>
      </c>
      <c r="Q970" s="25">
        <f>IF(M970="","",IF(M970&lt;=0,P970/10,P970/M970))</f>
        <v>42.333333333333336</v>
      </c>
      <c r="R970" s="12">
        <v>0</v>
      </c>
      <c r="S970" s="12">
        <v>0</v>
      </c>
      <c r="U970" s="18" t="str">
        <f t="shared" si="87"/>
        <v>一勝</v>
      </c>
      <c r="X970" s="12" t="str">
        <f>IF(OR(C970="櫃間牧場",C970="特捜フジ"),"hit",IF(OR(C970="土井牧場",C970="土井ムギムギ牧場",C970="むぎむぎ",C970="むぎ"),"doi",IF(OR(C970="阪神",C970="タイガースファーム"),"han",IF(OR(C970="健康牧場",C970="ＯＫ牧場"),"oke",VLOOKUP(C970,[1]Owner!$A:$B,2,FALSE)))))</f>
        <v>hit</v>
      </c>
    </row>
    <row r="971" spans="1:24" ht="11.15" customHeight="1" x14ac:dyDescent="0.65">
      <c r="A971" s="19" t="str">
        <f t="shared" si="86"/>
        <v>0607心平08</v>
      </c>
      <c r="B971" s="10" t="s">
        <v>2579</v>
      </c>
      <c r="C971" s="20" t="s">
        <v>2649</v>
      </c>
      <c r="D971" s="11">
        <v>8</v>
      </c>
      <c r="E971" s="20" t="s">
        <v>2665</v>
      </c>
      <c r="F971" s="10" t="s">
        <v>14</v>
      </c>
      <c r="G971" s="10" t="s">
        <v>510</v>
      </c>
      <c r="H971" s="21" t="s">
        <v>1116</v>
      </c>
      <c r="I971" s="20" t="s">
        <v>1832</v>
      </c>
      <c r="J971" s="20" t="s">
        <v>2666</v>
      </c>
      <c r="K971" s="20" t="s">
        <v>2667</v>
      </c>
      <c r="L971" s="20" t="s">
        <v>1913</v>
      </c>
      <c r="M971" s="21">
        <v>20</v>
      </c>
      <c r="N971" s="22">
        <v>5</v>
      </c>
      <c r="O971" s="23">
        <v>1</v>
      </c>
      <c r="P971" s="24">
        <v>1270</v>
      </c>
      <c r="Q971" s="25">
        <f>IF(M971="","",IF(M971&lt;=0,P971/10,P971/M971))</f>
        <v>63.5</v>
      </c>
      <c r="R971" s="12">
        <v>0</v>
      </c>
      <c r="S971" s="12">
        <v>0</v>
      </c>
      <c r="U971" s="18" t="str">
        <f t="shared" si="87"/>
        <v>一勝</v>
      </c>
      <c r="X971" s="12" t="str">
        <f>IF(OR(C971="櫃間牧場",C971="特捜フジ"),"hit",IF(OR(C971="土井牧場",C971="土井ムギムギ牧場",C971="むぎむぎ",C971="むぎ"),"doi",IF(OR(C971="阪神",C971="タイガースファーム"),"han",IF(OR(C971="健康牧場",C971="ＯＫ牧場"),"oke",VLOOKUP(C971,[1]Owner!$A:$B,2,FALSE)))))</f>
        <v>hsi</v>
      </c>
    </row>
    <row r="972" spans="1:24" ht="11.15" customHeight="1" x14ac:dyDescent="0.65">
      <c r="A972" s="19" t="str">
        <f t="shared" si="86"/>
        <v>0506土井04</v>
      </c>
      <c r="B972" s="10" t="s">
        <v>2274</v>
      </c>
      <c r="C972" s="20" t="s">
        <v>1601</v>
      </c>
      <c r="D972" s="11">
        <v>4</v>
      </c>
      <c r="E972" s="20" t="s">
        <v>2417</v>
      </c>
      <c r="F972" s="10" t="s">
        <v>14</v>
      </c>
      <c r="G972" s="10" t="s">
        <v>520</v>
      </c>
      <c r="H972" s="20" t="s">
        <v>2077</v>
      </c>
      <c r="I972" s="20" t="s">
        <v>38</v>
      </c>
      <c r="J972" s="20" t="s">
        <v>1917</v>
      </c>
      <c r="K972" s="20" t="s">
        <v>2418</v>
      </c>
      <c r="L972" s="20" t="s">
        <v>2419</v>
      </c>
      <c r="M972" s="21">
        <v>90</v>
      </c>
      <c r="N972" s="22">
        <v>6</v>
      </c>
      <c r="O972" s="23">
        <v>2</v>
      </c>
      <c r="P972" s="24">
        <v>1270</v>
      </c>
      <c r="Q972" s="25">
        <f>IF(M972="","",IF(M972&lt;=0,P972/10,P972/M972))</f>
        <v>14.111111111111111</v>
      </c>
      <c r="R972" s="12">
        <v>0</v>
      </c>
      <c r="S972" s="12">
        <v>0</v>
      </c>
      <c r="U972" s="18" t="str">
        <f t="shared" si="87"/>
        <v>二勝</v>
      </c>
      <c r="X972" s="12" t="str">
        <f>IF(OR(C972="櫃間牧場",C972="特捜フジ"),"hit",IF(OR(C972="土井牧場",C972="土井ムギムギ牧場",C972="むぎむぎ",C972="むぎ"),"doi",IF(OR(C972="阪神",C972="タイガースファーム"),"han",IF(OR(C972="健康牧場",C972="ＯＫ牧場"),"oke",VLOOKUP(C972,[1]Owner!$A:$B,2,FALSE)))))</f>
        <v>doi</v>
      </c>
    </row>
    <row r="973" spans="1:24" ht="11.15" customHeight="1" x14ac:dyDescent="0.65">
      <c r="A973" s="19" t="str">
        <f t="shared" si="86"/>
        <v>1516光生07</v>
      </c>
      <c r="B973" s="10" t="s">
        <v>5510</v>
      </c>
      <c r="C973" s="20" t="s">
        <v>4264</v>
      </c>
      <c r="D973" s="11">
        <v>7</v>
      </c>
      <c r="E973" s="20" t="s">
        <v>5621</v>
      </c>
      <c r="F973" s="10" t="s">
        <v>3905</v>
      </c>
      <c r="G973" s="10" t="s">
        <v>3906</v>
      </c>
      <c r="H973" s="20" t="s">
        <v>5686</v>
      </c>
      <c r="I973" s="20" t="s">
        <v>1739</v>
      </c>
      <c r="J973" s="20" t="s">
        <v>4019</v>
      </c>
      <c r="K973" s="20" t="s">
        <v>5810</v>
      </c>
      <c r="L973" s="20" t="s">
        <v>1913</v>
      </c>
      <c r="M973" s="21">
        <v>80</v>
      </c>
      <c r="N973" s="22">
        <v>8</v>
      </c>
      <c r="O973" s="23">
        <v>1</v>
      </c>
      <c r="P973" s="24">
        <v>1270</v>
      </c>
      <c r="Q973" s="25">
        <f>IF(M973="","",IF(M973&lt;=0,P973/10,P973/M973))</f>
        <v>15.875</v>
      </c>
      <c r="R973" s="12">
        <v>0</v>
      </c>
      <c r="S973" s="12">
        <v>0</v>
      </c>
      <c r="U973" s="18" t="str">
        <f t="shared" si="87"/>
        <v>一勝</v>
      </c>
      <c r="X973" s="12" t="str">
        <f>IF(OR(C973="櫃間牧場",C973="特捜フジ"),"hit",IF(OR(C973="土井牧場",C973="土井ムギムギ牧場",C973="むぎむぎ",C973="むぎ"),"doi",IF(OR(C973="阪神",C973="タイガースファーム"),"han",IF(OR(C973="健康牧場",C973="ＯＫ牧場"),"oke",VLOOKUP(C973,[1]Owner!$A:$B,2,FALSE)))))</f>
        <v>ymi</v>
      </c>
    </row>
    <row r="974" spans="1:24" ht="11.15" customHeight="1" x14ac:dyDescent="0.65">
      <c r="A974" s="19" t="str">
        <f t="shared" si="86"/>
        <v>0607務牧04</v>
      </c>
      <c r="B974" s="10" t="s">
        <v>2579</v>
      </c>
      <c r="C974" s="20" t="s">
        <v>2816</v>
      </c>
      <c r="D974" s="11">
        <v>4</v>
      </c>
      <c r="E974" s="20" t="s">
        <v>2823</v>
      </c>
      <c r="F974" s="10" t="s">
        <v>2818</v>
      </c>
      <c r="G974" s="10" t="s">
        <v>520</v>
      </c>
      <c r="H974" s="21" t="s">
        <v>1974</v>
      </c>
      <c r="I974" s="20" t="s">
        <v>2824</v>
      </c>
      <c r="J974" s="20" t="s">
        <v>2825</v>
      </c>
      <c r="K974" s="20" t="s">
        <v>2765</v>
      </c>
      <c r="L974" s="20" t="s">
        <v>2777</v>
      </c>
      <c r="M974" s="21">
        <v>10</v>
      </c>
      <c r="N974" s="22">
        <v>9</v>
      </c>
      <c r="O974" s="23">
        <v>1</v>
      </c>
      <c r="P974" s="24">
        <v>1270</v>
      </c>
      <c r="Q974" s="25">
        <f>IF(M974="","",IF(M974&lt;=0,P974/10,P974/M974))</f>
        <v>127</v>
      </c>
      <c r="R974" s="12">
        <v>0</v>
      </c>
      <c r="S974" s="12">
        <v>0</v>
      </c>
      <c r="U974" s="18" t="str">
        <f t="shared" si="87"/>
        <v>一勝</v>
      </c>
      <c r="X974" s="12" t="str">
        <f>IF(OR(C974="櫃間牧場",C974="特捜フジ"),"hit",IF(OR(C974="土井牧場",C974="土井ムギムギ牧場",C974="むぎむぎ",C974="むぎ"),"doi",IF(OR(C974="阪神",C974="タイガースファーム"),"han",IF(OR(C974="健康牧場",C974="ＯＫ牧場"),"oke",VLOOKUP(C974,[1]Owner!$A:$B,2,FALSE)))))</f>
        <v>ytu</v>
      </c>
    </row>
    <row r="975" spans="1:24" ht="11.15" customHeight="1" x14ac:dyDescent="0.65">
      <c r="A975" s="19" t="str">
        <f t="shared" si="86"/>
        <v>2021心平03</v>
      </c>
      <c r="B975" s="10" t="s">
        <v>8314</v>
      </c>
      <c r="C975" s="20" t="s">
        <v>8310</v>
      </c>
      <c r="D975" s="11">
        <v>3</v>
      </c>
      <c r="E975" s="20" t="s">
        <v>8221</v>
      </c>
      <c r="F975" s="10" t="s">
        <v>4478</v>
      </c>
      <c r="G975" s="10" t="s">
        <v>33</v>
      </c>
      <c r="H975" s="20" t="s">
        <v>8329</v>
      </c>
      <c r="I975" s="20" t="s">
        <v>2231</v>
      </c>
      <c r="J975" s="20" t="s">
        <v>6749</v>
      </c>
      <c r="K975" s="20" t="s">
        <v>4612</v>
      </c>
      <c r="L975" s="20" t="s">
        <v>1913</v>
      </c>
      <c r="M975" s="32">
        <v>10</v>
      </c>
      <c r="N975" s="22">
        <v>6</v>
      </c>
      <c r="O975" s="23">
        <v>1</v>
      </c>
      <c r="P975" s="24">
        <v>1267</v>
      </c>
      <c r="Q975" s="25">
        <v>7.2976923076923086</v>
      </c>
      <c r="R975" s="12">
        <v>0</v>
      </c>
      <c r="S975" s="12">
        <v>0</v>
      </c>
      <c r="T975" s="12">
        <v>0</v>
      </c>
      <c r="U975" s="18" t="str">
        <f t="shared" si="87"/>
        <v>一勝</v>
      </c>
      <c r="V975" s="12" t="s">
        <v>8636</v>
      </c>
      <c r="W975" s="12" t="s">
        <v>8505</v>
      </c>
      <c r="X975" s="12" t="str">
        <f>IF(OR(C975="櫃間牧場",C975="特捜フジ"),"hit",IF(OR(C975="土井牧場",C975="土井ムギムギ牧場",C975="むぎむぎ",C975="むぎ"),"doi",IF(OR(C975="阪神",C975="タイガースファーム"),"han",IF(OR(C975="健康牧場",C975="ＯＫ牧場"),"oke",VLOOKUP(C975,[1]Owner!$A:$B,2,FALSE)))))</f>
        <v>hsi</v>
      </c>
    </row>
    <row r="976" spans="1:24" ht="11.15" customHeight="1" x14ac:dyDescent="0.65">
      <c r="A976" s="19" t="str">
        <f t="shared" si="86"/>
        <v>0809羽田10</v>
      </c>
      <c r="B976" s="10" t="s">
        <v>3162</v>
      </c>
      <c r="C976" s="20" t="s">
        <v>2580</v>
      </c>
      <c r="D976" s="11">
        <v>10</v>
      </c>
      <c r="E976" s="20" t="s">
        <v>3197</v>
      </c>
      <c r="F976" s="10" t="s">
        <v>14</v>
      </c>
      <c r="G976" s="10" t="s">
        <v>520</v>
      </c>
      <c r="H976" s="20" t="s">
        <v>2047</v>
      </c>
      <c r="I976" s="20" t="s">
        <v>3198</v>
      </c>
      <c r="J976" s="20" t="s">
        <v>3199</v>
      </c>
      <c r="K976" s="20" t="s">
        <v>1656</v>
      </c>
      <c r="L976" s="20" t="s">
        <v>2876</v>
      </c>
      <c r="M976" s="21">
        <v>60</v>
      </c>
      <c r="N976" s="22">
        <v>12</v>
      </c>
      <c r="O976" s="23">
        <v>1</v>
      </c>
      <c r="P976" s="24">
        <v>1265</v>
      </c>
      <c r="Q976" s="25">
        <f>IF(M976="","",IF(M976&lt;=0,P976/10,P976/M976))</f>
        <v>21.083333333333332</v>
      </c>
      <c r="R976" s="12">
        <v>0</v>
      </c>
      <c r="S976" s="12">
        <v>0</v>
      </c>
      <c r="U976" s="18" t="str">
        <f t="shared" si="87"/>
        <v>一勝</v>
      </c>
      <c r="X976" s="12" t="str">
        <f>IF(OR(C976="櫃間牧場",C976="特捜フジ"),"hit",IF(OR(C976="土井牧場",C976="土井ムギムギ牧場",C976="むぎむぎ",C976="むぎ"),"doi",IF(OR(C976="阪神",C976="タイガースファーム"),"han",IF(OR(C976="健康牧場",C976="ＯＫ牧場"),"oke",VLOOKUP(C976,[1]Owner!$A:$B,2,FALSE)))))</f>
        <v>had</v>
      </c>
    </row>
    <row r="977" spans="1:24" ht="11.15" customHeight="1" x14ac:dyDescent="0.65">
      <c r="A977" s="19" t="str">
        <f t="shared" si="86"/>
        <v>1718柏倉09</v>
      </c>
      <c r="B977" s="10" t="s">
        <v>6476</v>
      </c>
      <c r="C977" s="20" t="s">
        <v>6548</v>
      </c>
      <c r="D977" s="11">
        <v>9</v>
      </c>
      <c r="E977" s="20" t="s">
        <v>6557</v>
      </c>
      <c r="F977" s="10" t="s">
        <v>5144</v>
      </c>
      <c r="G977" s="10" t="s">
        <v>5293</v>
      </c>
      <c r="H977" s="20" t="s">
        <v>6672</v>
      </c>
      <c r="I977" s="20" t="s">
        <v>3239</v>
      </c>
      <c r="J977" s="20" t="s">
        <v>5764</v>
      </c>
      <c r="K977" s="20" t="s">
        <v>5446</v>
      </c>
      <c r="L977" s="20" t="s">
        <v>5485</v>
      </c>
      <c r="M977" s="21">
        <v>0</v>
      </c>
      <c r="N977" s="22">
        <v>5</v>
      </c>
      <c r="O977" s="23">
        <v>1</v>
      </c>
      <c r="P977" s="24">
        <v>1264</v>
      </c>
      <c r="Q977" s="25">
        <f>IF(M977="","",IF(M977&lt;=0,P977/10,P977/M977))</f>
        <v>126.4</v>
      </c>
      <c r="R977" s="12">
        <v>0</v>
      </c>
      <c r="S977" s="12">
        <v>0</v>
      </c>
      <c r="U977" s="18" t="str">
        <f t="shared" si="87"/>
        <v>一勝</v>
      </c>
      <c r="V977" s="12" t="s">
        <v>6986</v>
      </c>
      <c r="W977" s="12" t="s">
        <v>6844</v>
      </c>
      <c r="X977" s="12" t="str">
        <f>IF(OR(C977="櫃間牧場",C977="特捜フジ"),"hit",IF(OR(C977="土井牧場",C977="土井ムギムギ牧場",C977="むぎむぎ",C977="むぎ"),"doi",IF(OR(C977="阪神",C977="タイガースファーム"),"han",IF(OR(C977="健康牧場",C977="ＯＫ牧場"),"oke",VLOOKUP(C977,[1]Owner!$A:$B,2,FALSE)))))</f>
        <v>kas</v>
      </c>
    </row>
    <row r="978" spans="1:24" ht="11.15" customHeight="1" x14ac:dyDescent="0.65">
      <c r="A978" s="19" t="str">
        <f t="shared" si="86"/>
        <v>2122ＯＫ01</v>
      </c>
      <c r="B978" s="10" t="s">
        <v>8826</v>
      </c>
      <c r="C978" s="20" t="s">
        <v>8308</v>
      </c>
      <c r="D978" s="11">
        <v>1</v>
      </c>
      <c r="E978" s="20" t="s">
        <v>8695</v>
      </c>
      <c r="F978" s="10" t="s">
        <v>4478</v>
      </c>
      <c r="G978" s="10" t="s">
        <v>4408</v>
      </c>
      <c r="H978" s="20" t="s">
        <v>5341</v>
      </c>
      <c r="I978" s="20" t="s">
        <v>2231</v>
      </c>
      <c r="J978" s="20" t="s">
        <v>8846</v>
      </c>
      <c r="K978" s="20" t="s">
        <v>8847</v>
      </c>
      <c r="L978" s="20" t="s">
        <v>4202</v>
      </c>
      <c r="M978" s="32">
        <v>4</v>
      </c>
      <c r="N978" s="22">
        <v>4</v>
      </c>
      <c r="O978" s="23">
        <v>1</v>
      </c>
      <c r="P978" s="24">
        <v>1263.8</v>
      </c>
      <c r="Q978" s="25">
        <v>34.082307692307694</v>
      </c>
      <c r="U978" s="18" t="str">
        <f t="shared" si="87"/>
        <v>一勝</v>
      </c>
      <c r="V978" s="12" t="s">
        <v>8951</v>
      </c>
      <c r="W978" s="12" t="s">
        <v>9062</v>
      </c>
      <c r="X978" s="12" t="str">
        <f>IF(OR(C978="櫃間牧場",C978="特捜フジ"),"hit",IF(OR(C978="土井牧場",C978="土井ムギムギ牧場",C978="むぎむぎ",C978="むぎ"),"doi",IF(OR(C978="阪神",C978="タイガースファーム"),"han",IF(OR(C978="健康牧場",C978="ＯＫ牧場"),"oke",VLOOKUP(C978,[1]Owner!$A:$B,2,FALSE)))))</f>
        <v>oke</v>
      </c>
    </row>
    <row r="979" spans="1:24" ht="11.15" customHeight="1" x14ac:dyDescent="0.65">
      <c r="A979" s="19" t="str">
        <f t="shared" si="86"/>
        <v>0708心平03</v>
      </c>
      <c r="B979" s="10" t="s">
        <v>2844</v>
      </c>
      <c r="C979" s="20" t="s">
        <v>186</v>
      </c>
      <c r="D979" s="11">
        <v>3</v>
      </c>
      <c r="E979" s="20" t="s">
        <v>2905</v>
      </c>
      <c r="F979" s="10" t="s">
        <v>14</v>
      </c>
      <c r="G979" s="10" t="s">
        <v>510</v>
      </c>
      <c r="H979" s="20" t="s">
        <v>1455</v>
      </c>
      <c r="I979" s="20" t="s">
        <v>2906</v>
      </c>
      <c r="J979" s="20" t="s">
        <v>2907</v>
      </c>
      <c r="K979" s="20" t="s">
        <v>823</v>
      </c>
      <c r="L979" s="20" t="s">
        <v>2908</v>
      </c>
      <c r="M979" s="21">
        <v>60</v>
      </c>
      <c r="N979" s="22">
        <v>5</v>
      </c>
      <c r="O979" s="23">
        <v>1</v>
      </c>
      <c r="P979" s="24">
        <v>1260</v>
      </c>
      <c r="Q979" s="25">
        <f>IF(M979="","",IF(M979&lt;=0,P979/10,P979/M979))</f>
        <v>21</v>
      </c>
      <c r="R979" s="12">
        <v>0</v>
      </c>
      <c r="S979" s="12">
        <v>0</v>
      </c>
      <c r="U979" s="18" t="str">
        <f t="shared" si="87"/>
        <v>一勝</v>
      </c>
      <c r="X979" s="12" t="str">
        <f>IF(OR(C979="櫃間牧場",C979="特捜フジ"),"hit",IF(OR(C979="土井牧場",C979="土井ムギムギ牧場",C979="むぎむぎ",C979="むぎ"),"doi",IF(OR(C979="阪神",C979="タイガースファーム"),"han",IF(OR(C979="健康牧場",C979="ＯＫ牧場"),"oke",VLOOKUP(C979,[1]Owner!$A:$B,2,FALSE)))))</f>
        <v>hsi</v>
      </c>
    </row>
    <row r="980" spans="1:24" ht="11.15" customHeight="1" x14ac:dyDescent="0.65">
      <c r="A980" s="19" t="str">
        <f t="shared" si="86"/>
        <v>0809松山05</v>
      </c>
      <c r="B980" s="10" t="s">
        <v>3162</v>
      </c>
      <c r="C980" s="20" t="s">
        <v>3226</v>
      </c>
      <c r="D980" s="11">
        <v>5</v>
      </c>
      <c r="E980" s="20" t="s">
        <v>3240</v>
      </c>
      <c r="F980" s="10" t="s">
        <v>3231</v>
      </c>
      <c r="G980" s="10" t="s">
        <v>520</v>
      </c>
      <c r="H980" s="20" t="s">
        <v>995</v>
      </c>
      <c r="I980" s="20" t="s">
        <v>2720</v>
      </c>
      <c r="J980" s="20" t="s">
        <v>2940</v>
      </c>
      <c r="K980" s="20" t="s">
        <v>3142</v>
      </c>
      <c r="L980" s="20" t="s">
        <v>2941</v>
      </c>
      <c r="M980" s="21">
        <v>20</v>
      </c>
      <c r="N980" s="22">
        <v>6</v>
      </c>
      <c r="O980" s="23">
        <v>1</v>
      </c>
      <c r="P980" s="24">
        <v>1260</v>
      </c>
      <c r="Q980" s="25">
        <f>IF(M980="","",IF(M980&lt;=0,P980/10,P980/M980))</f>
        <v>63</v>
      </c>
      <c r="R980" s="12">
        <v>0</v>
      </c>
      <c r="S980" s="12">
        <v>0</v>
      </c>
      <c r="U980" s="18" t="str">
        <f t="shared" si="87"/>
        <v>一勝</v>
      </c>
      <c r="X980" s="12" t="str">
        <f>IF(OR(C980="櫃間牧場",C980="特捜フジ"),"hit",IF(OR(C980="土井牧場",C980="土井ムギムギ牧場",C980="むぎむぎ",C980="むぎ"),"doi",IF(OR(C980="阪神",C980="タイガースファーム"),"han",IF(OR(C980="健康牧場",C980="ＯＫ牧場"),"oke",VLOOKUP(C980,[1]Owner!$A:$B,2,FALSE)))))</f>
        <v>mat</v>
      </c>
    </row>
    <row r="981" spans="1:24" ht="11.15" customHeight="1" x14ac:dyDescent="0.65">
      <c r="A981" s="19" t="str">
        <f t="shared" si="86"/>
        <v>2122永之06</v>
      </c>
      <c r="B981" s="10" t="s">
        <v>8826</v>
      </c>
      <c r="C981" s="20" t="s">
        <v>8312</v>
      </c>
      <c r="D981" s="11">
        <v>6</v>
      </c>
      <c r="E981" s="20" t="s">
        <v>8791</v>
      </c>
      <c r="F981" s="10" t="s">
        <v>4478</v>
      </c>
      <c r="G981" s="10" t="s">
        <v>4408</v>
      </c>
      <c r="H981" s="20" t="s">
        <v>657</v>
      </c>
      <c r="I981" s="20" t="s">
        <v>6009</v>
      </c>
      <c r="J981" s="20" t="s">
        <v>8933</v>
      </c>
      <c r="K981" s="20" t="s">
        <v>3023</v>
      </c>
      <c r="L981" s="20" t="s">
        <v>1913</v>
      </c>
      <c r="M981" s="32">
        <v>8</v>
      </c>
      <c r="N981" s="22">
        <v>8</v>
      </c>
      <c r="O981" s="23">
        <v>1</v>
      </c>
      <c r="P981" s="24">
        <v>1259</v>
      </c>
      <c r="Q981" s="25">
        <v>0.38846153846153869</v>
      </c>
      <c r="U981" s="18" t="str">
        <f t="shared" si="87"/>
        <v>一勝</v>
      </c>
      <c r="V981" s="12" t="s">
        <v>8981</v>
      </c>
      <c r="W981" s="12" t="s">
        <v>9152</v>
      </c>
      <c r="X981" s="12" t="str">
        <f>IF(OR(C981="櫃間牧場",C981="特捜フジ"),"hit",IF(OR(C981="土井牧場",C981="土井ムギムギ牧場",C981="むぎむぎ",C981="むぎ"),"doi",IF(OR(C981="阪神",C981="タイガースファーム"),"han",IF(OR(C981="健康牧場",C981="ＯＫ牧場"),"oke",VLOOKUP(C981,[1]Owner!$A:$B,2,FALSE)))))</f>
        <v>yhi</v>
      </c>
    </row>
    <row r="982" spans="1:24" ht="11.15" customHeight="1" x14ac:dyDescent="0.65">
      <c r="A982" s="19" t="str">
        <f t="shared" si="86"/>
        <v>1112松山09</v>
      </c>
      <c r="B982" s="10" t="s">
        <v>4369</v>
      </c>
      <c r="C982" s="20" t="s">
        <v>4233</v>
      </c>
      <c r="D982" s="11">
        <v>9</v>
      </c>
      <c r="E982" s="20" t="s">
        <v>4257</v>
      </c>
      <c r="F982" s="10" t="s">
        <v>3910</v>
      </c>
      <c r="G982" s="10" t="s">
        <v>3911</v>
      </c>
      <c r="H982" s="20" t="s">
        <v>4258</v>
      </c>
      <c r="I982" s="20" t="s">
        <v>2850</v>
      </c>
      <c r="J982" s="20" t="s">
        <v>4259</v>
      </c>
      <c r="K982" s="20" t="s">
        <v>38</v>
      </c>
      <c r="L982" s="20" t="s">
        <v>1913</v>
      </c>
      <c r="M982" s="21">
        <v>65</v>
      </c>
      <c r="N982" s="22">
        <v>6</v>
      </c>
      <c r="O982" s="23">
        <v>1</v>
      </c>
      <c r="P982" s="24">
        <v>1257</v>
      </c>
      <c r="Q982" s="25">
        <f>IF(M982="","",IF(M982&lt;=0,P982/10,P982/M982))</f>
        <v>19.338461538461537</v>
      </c>
      <c r="R982" s="12">
        <v>0</v>
      </c>
      <c r="S982" s="12">
        <v>0</v>
      </c>
      <c r="U982" s="18" t="str">
        <f t="shared" si="87"/>
        <v>一勝</v>
      </c>
      <c r="X982" s="12" t="str">
        <f>IF(OR(C982="櫃間牧場",C982="特捜フジ"),"hit",IF(OR(C982="土井牧場",C982="土井ムギムギ牧場",C982="むぎむぎ",C982="むぎ"),"doi",IF(OR(C982="阪神",C982="タイガースファーム"),"han",IF(OR(C982="健康牧場",C982="ＯＫ牧場"),"oke",VLOOKUP(C982,[1]Owner!$A:$B,2,FALSE)))))</f>
        <v>mat</v>
      </c>
    </row>
    <row r="983" spans="1:24" ht="11.15" customHeight="1" x14ac:dyDescent="0.65">
      <c r="A983" s="19" t="str">
        <f t="shared" si="86"/>
        <v>2324西原04</v>
      </c>
      <c r="B983" s="10" t="s">
        <v>9878</v>
      </c>
      <c r="C983" s="20" t="s">
        <v>4737</v>
      </c>
      <c r="D983" s="11">
        <v>4</v>
      </c>
      <c r="E983" s="20" t="s">
        <v>9831</v>
      </c>
      <c r="F983" s="10" t="s">
        <v>4407</v>
      </c>
      <c r="G983" s="10" t="s">
        <v>4408</v>
      </c>
      <c r="H983" s="20" t="s">
        <v>8868</v>
      </c>
      <c r="I983" s="20" t="s">
        <v>1755</v>
      </c>
      <c r="J983" s="20" t="s">
        <v>5056</v>
      </c>
      <c r="K983" s="20" t="s">
        <v>8920</v>
      </c>
      <c r="L983" s="20" t="s">
        <v>1913</v>
      </c>
      <c r="M983" s="37">
        <v>8</v>
      </c>
      <c r="N983" s="22">
        <v>6</v>
      </c>
      <c r="O983" s="23">
        <v>1</v>
      </c>
      <c r="P983" s="24">
        <v>1257</v>
      </c>
      <c r="Q983" s="25">
        <f>IF(M983="","",IF(M983&lt;=0,P983/10,P983/M983))</f>
        <v>157.125</v>
      </c>
      <c r="U983" s="18" t="str">
        <f t="shared" si="87"/>
        <v>一勝</v>
      </c>
      <c r="V983" s="12" t="s">
        <v>10181</v>
      </c>
      <c r="W983" s="12" t="s">
        <v>10111</v>
      </c>
      <c r="X983" s="12" t="str">
        <f>IF(OR(C983="櫃間牧場",C983="特捜フジ"),"hit",IF(OR(C983="土井牧場",C983="土井ムギムギ牧場",C983="むぎむぎ",C983="むぎ"),"doi",IF(OR(C983="阪神",C983="タイガースファーム"),"han",IF(OR(C983="健康牧場",C983="ＯＫ牧場"),"oke",VLOOKUP(C983,[1]Owner!$A:$B,2,FALSE)))))</f>
        <v>nis</v>
      </c>
    </row>
    <row r="984" spans="1:24" ht="11.15" customHeight="1" x14ac:dyDescent="0.65">
      <c r="A984" s="19" t="str">
        <f t="shared" si="86"/>
        <v>9899健太05</v>
      </c>
      <c r="B984" s="10" t="s">
        <v>377</v>
      </c>
      <c r="C984" s="20" t="s">
        <v>156</v>
      </c>
      <c r="D984" s="31">
        <v>5</v>
      </c>
      <c r="E984" s="20" t="s">
        <v>504</v>
      </c>
      <c r="F984" s="10" t="s">
        <v>29</v>
      </c>
      <c r="G984" s="10" t="s">
        <v>15</v>
      </c>
      <c r="H984" s="20" t="s">
        <v>505</v>
      </c>
      <c r="I984" s="20" t="s">
        <v>38</v>
      </c>
      <c r="J984" s="20" t="s">
        <v>506</v>
      </c>
      <c r="N984" s="22">
        <v>8</v>
      </c>
      <c r="O984" s="23">
        <v>0</v>
      </c>
      <c r="P984" s="24">
        <v>1257</v>
      </c>
      <c r="Q984" s="25" t="str">
        <f>IF(M984="","",IF(M984&lt;=0,P984/10,P984/M984))</f>
        <v/>
      </c>
      <c r="R984" s="12">
        <v>0</v>
      </c>
      <c r="S984" s="12">
        <v>0</v>
      </c>
      <c r="U984" s="18" t="str">
        <f t="shared" si="87"/>
        <v>未勝利</v>
      </c>
      <c r="X984" s="12" t="str">
        <f>IF(OR(C984="櫃間牧場",C984="特捜フジ"),"hit",IF(OR(C984="土井牧場",C984="土井ムギムギ牧場",C984="むぎむぎ",C984="むぎ"),"doi",IF(OR(C984="阪神",C984="タイガースファーム"),"han",IF(OR(C984="健康牧場",C984="ＯＫ牧場"),"oke",VLOOKUP(C984,[1]Owner!$A:$B,2,FALSE)))))</f>
        <v>tke</v>
      </c>
    </row>
    <row r="985" spans="1:24" ht="11.15" customHeight="1" x14ac:dyDescent="0.65">
      <c r="A985" s="19" t="str">
        <f t="shared" si="86"/>
        <v>2324小金07</v>
      </c>
      <c r="B985" s="10" t="s">
        <v>9878</v>
      </c>
      <c r="C985" s="20" t="s">
        <v>9237</v>
      </c>
      <c r="D985" s="11">
        <v>7</v>
      </c>
      <c r="E985" s="20" t="s">
        <v>9794</v>
      </c>
      <c r="F985" s="10" t="s">
        <v>4407</v>
      </c>
      <c r="G985" s="10" t="s">
        <v>4408</v>
      </c>
      <c r="H985" s="20" t="s">
        <v>9350</v>
      </c>
      <c r="I985" s="20" t="s">
        <v>8317</v>
      </c>
      <c r="J985" s="20" t="s">
        <v>8912</v>
      </c>
      <c r="K985" s="20" t="s">
        <v>9452</v>
      </c>
      <c r="L985" s="20" t="s">
        <v>1913</v>
      </c>
      <c r="M985" s="37">
        <v>7</v>
      </c>
      <c r="N985" s="22">
        <v>7</v>
      </c>
      <c r="O985" s="23">
        <v>1</v>
      </c>
      <c r="P985" s="24">
        <v>1256</v>
      </c>
      <c r="Q985" s="25">
        <f>IF(M985="","",IF(M985&lt;=0,P985/10,P985/M985))</f>
        <v>179.42857142857142</v>
      </c>
      <c r="U985" s="18" t="str">
        <f t="shared" si="87"/>
        <v>一勝</v>
      </c>
      <c r="W985" s="12" t="s">
        <v>10079</v>
      </c>
      <c r="X985" s="12" t="str">
        <f>IF(OR(C985="櫃間牧場",C985="特捜フジ"),"hit",IF(OR(C985="土井牧場",C985="土井ムギムギ牧場",C985="むぎむぎ",C985="むぎ"),"doi",IF(OR(C985="阪神",C985="タイガースファーム"),"han",IF(OR(C985="健康牧場",C985="ＯＫ牧場"),"oke",VLOOKUP(C985,[1]Owner!$A:$B,2,FALSE)))))</f>
        <v>kog</v>
      </c>
    </row>
    <row r="986" spans="1:24" ht="11.15" customHeight="1" x14ac:dyDescent="0.65">
      <c r="A986" s="19" t="str">
        <f t="shared" si="86"/>
        <v>1516心平02</v>
      </c>
      <c r="B986" s="10" t="s">
        <v>5510</v>
      </c>
      <c r="C986" s="20" t="s">
        <v>4011</v>
      </c>
      <c r="D986" s="11">
        <v>2</v>
      </c>
      <c r="E986" s="20" t="s">
        <v>5526</v>
      </c>
      <c r="F986" s="10" t="s">
        <v>3905</v>
      </c>
      <c r="G986" s="10" t="s">
        <v>3906</v>
      </c>
      <c r="H986" s="20" t="s">
        <v>5671</v>
      </c>
      <c r="I986" s="20" t="s">
        <v>5369</v>
      </c>
      <c r="J986" s="20" t="s">
        <v>3681</v>
      </c>
      <c r="K986" s="20" t="s">
        <v>791</v>
      </c>
      <c r="L986" s="20" t="s">
        <v>1913</v>
      </c>
      <c r="M986" s="21">
        <v>120</v>
      </c>
      <c r="N986" s="22">
        <v>5</v>
      </c>
      <c r="O986" s="23">
        <v>1</v>
      </c>
      <c r="P986" s="24">
        <v>1253.7</v>
      </c>
      <c r="Q986" s="25">
        <f>IF(M986="","",IF(M986&lt;=0,P986/10,P986/M986))</f>
        <v>10.4475</v>
      </c>
      <c r="R986" s="12">
        <v>0</v>
      </c>
      <c r="S986" s="12">
        <v>0</v>
      </c>
      <c r="U986" s="18" t="str">
        <f t="shared" si="87"/>
        <v>一勝</v>
      </c>
      <c r="X986" s="12" t="str">
        <f>IF(OR(C986="櫃間牧場",C986="特捜フジ"),"hit",IF(OR(C986="土井牧場",C986="土井ムギムギ牧場",C986="むぎむぎ",C986="むぎ"),"doi",IF(OR(C986="阪神",C986="タイガースファーム"),"han",IF(OR(C986="健康牧場",C986="ＯＫ牧場"),"oke",VLOOKUP(C986,[1]Owner!$A:$B,2,FALSE)))))</f>
        <v>hsi</v>
      </c>
    </row>
    <row r="987" spans="1:24" ht="11.15" customHeight="1" x14ac:dyDescent="0.65">
      <c r="A987" s="19" t="str">
        <f t="shared" si="86"/>
        <v>2122村山02</v>
      </c>
      <c r="B987" s="10" t="s">
        <v>8826</v>
      </c>
      <c r="C987" s="20" t="s">
        <v>7658</v>
      </c>
      <c r="D987" s="11">
        <v>2</v>
      </c>
      <c r="E987" s="20" t="s">
        <v>8817</v>
      </c>
      <c r="F987" s="10" t="s">
        <v>29</v>
      </c>
      <c r="G987" s="10" t="s">
        <v>4421</v>
      </c>
      <c r="H987" s="20" t="s">
        <v>8838</v>
      </c>
      <c r="I987" s="20" t="s">
        <v>3165</v>
      </c>
      <c r="J987" s="20" t="s">
        <v>7367</v>
      </c>
      <c r="K987" s="20" t="s">
        <v>5446</v>
      </c>
      <c r="L987" s="20" t="s">
        <v>1913</v>
      </c>
      <c r="M987" s="32">
        <v>10</v>
      </c>
      <c r="N987" s="22">
        <v>4</v>
      </c>
      <c r="O987" s="23">
        <v>1</v>
      </c>
      <c r="P987" s="24">
        <v>1246</v>
      </c>
      <c r="Q987" s="25">
        <v>3.2507692307692309</v>
      </c>
      <c r="U987" s="18" t="str">
        <f t="shared" si="87"/>
        <v>一勝</v>
      </c>
      <c r="V987" s="12" t="s">
        <v>9053</v>
      </c>
      <c r="W987" s="12" t="s">
        <v>9178</v>
      </c>
      <c r="X987" s="12" t="str">
        <f>IF(OR(C987="櫃間牧場",C987="特捜フジ"),"hit",IF(OR(C987="土井牧場",C987="土井ムギムギ牧場",C987="むぎむぎ",C987="むぎ"),"doi",IF(OR(C987="阪神",C987="タイガースファーム"),"han",IF(OR(C987="健康牧場",C987="ＯＫ牧場"),"oke",VLOOKUP(C987,[1]Owner!$A:$B,2,FALSE)))))</f>
        <v>mur</v>
      </c>
    </row>
    <row r="988" spans="1:24" ht="11.15" customHeight="1" x14ac:dyDescent="0.65">
      <c r="A988" s="19" t="str">
        <f t="shared" si="86"/>
        <v>2223播磨06</v>
      </c>
      <c r="B988" s="10" t="s">
        <v>9192</v>
      </c>
      <c r="C988" s="20" t="s">
        <v>4740</v>
      </c>
      <c r="D988" s="11">
        <v>6</v>
      </c>
      <c r="E988" s="20" t="s">
        <v>9295</v>
      </c>
      <c r="F988" s="10" t="s">
        <v>4413</v>
      </c>
      <c r="G988" s="10" t="s">
        <v>4408</v>
      </c>
      <c r="H988" s="20" t="s">
        <v>9369</v>
      </c>
      <c r="I988" s="20" t="s">
        <v>1755</v>
      </c>
      <c r="J988" s="20" t="s">
        <v>7885</v>
      </c>
      <c r="K988" s="20" t="s">
        <v>9465</v>
      </c>
      <c r="L988" s="20" t="s">
        <v>4432</v>
      </c>
      <c r="M988" s="32">
        <v>5</v>
      </c>
      <c r="N988" s="22">
        <v>4</v>
      </c>
      <c r="O988" s="23">
        <v>1</v>
      </c>
      <c r="P988" s="24">
        <v>1245.5999999999999</v>
      </c>
      <c r="Q988" s="25">
        <v>431.3257142857143</v>
      </c>
      <c r="U988" s="18" t="str">
        <f t="shared" si="87"/>
        <v>一勝</v>
      </c>
      <c r="V988" s="12" t="s">
        <v>9712</v>
      </c>
      <c r="W988" s="12" t="s">
        <v>9584</v>
      </c>
      <c r="X988" s="12" t="str">
        <f>IF(OR(C988="櫃間牧場",C988="特捜フジ"),"hit",IF(OR(C988="土井牧場",C988="土井ムギムギ牧場",C988="むぎむぎ",C988="むぎ"),"doi",IF(OR(C988="阪神",C988="タイガースファーム"),"han",IF(OR(C988="健康牧場",C988="ＯＫ牧場"),"oke",VLOOKUP(C988,[1]Owner!$A:$B,2,FALSE)))))</f>
        <v>har</v>
      </c>
    </row>
    <row r="989" spans="1:24" ht="11.15" customHeight="1" x14ac:dyDescent="0.65">
      <c r="A989" s="19" t="str">
        <f t="shared" si="86"/>
        <v>1314若井07</v>
      </c>
      <c r="B989" s="10" t="s">
        <v>5133</v>
      </c>
      <c r="C989" s="20" t="s">
        <v>4965</v>
      </c>
      <c r="D989" s="11">
        <v>7</v>
      </c>
      <c r="E989" s="20" t="s">
        <v>4977</v>
      </c>
      <c r="F989" s="10" t="s">
        <v>4766</v>
      </c>
      <c r="G989" s="10" t="s">
        <v>4767</v>
      </c>
      <c r="H989" s="20" t="s">
        <v>4825</v>
      </c>
      <c r="I989" s="20" t="s">
        <v>1739</v>
      </c>
      <c r="J989" s="20" t="s">
        <v>4978</v>
      </c>
      <c r="K989" s="20" t="s">
        <v>4979</v>
      </c>
      <c r="L989" s="20" t="s">
        <v>4202</v>
      </c>
      <c r="M989" s="21">
        <v>0</v>
      </c>
      <c r="N989" s="22">
        <v>4</v>
      </c>
      <c r="O989" s="23">
        <v>1</v>
      </c>
      <c r="P989" s="24">
        <v>1245</v>
      </c>
      <c r="Q989" s="25">
        <f>IF(M989="","",IF(M989&lt;=0,P989/10,P989/M989))</f>
        <v>124.5</v>
      </c>
      <c r="R989" s="12">
        <v>0</v>
      </c>
      <c r="S989" s="12">
        <v>0</v>
      </c>
      <c r="U989" s="18" t="str">
        <f t="shared" si="87"/>
        <v>一勝</v>
      </c>
      <c r="X989" s="12" t="str">
        <f>IF(OR(C989="櫃間牧場",C989="特捜フジ"),"hit",IF(OR(C989="土井牧場",C989="土井ムギムギ牧場",C989="むぎむぎ",C989="むぎ"),"doi",IF(OR(C989="阪神",C989="タイガースファーム"),"han",IF(OR(C989="健康牧場",C989="ＯＫ牧場"),"oke",VLOOKUP(C989,[1]Owner!$A:$B,2,FALSE)))))</f>
        <v>wak</v>
      </c>
    </row>
    <row r="990" spans="1:24" ht="11.15" customHeight="1" x14ac:dyDescent="0.65">
      <c r="A990" s="19" t="str">
        <f t="shared" si="86"/>
        <v>2021播磨03</v>
      </c>
      <c r="B990" s="10" t="s">
        <v>8314</v>
      </c>
      <c r="C990" s="20" t="s">
        <v>8311</v>
      </c>
      <c r="D990" s="11">
        <v>3</v>
      </c>
      <c r="E990" s="20" t="s">
        <v>8250</v>
      </c>
      <c r="F990" s="10" t="s">
        <v>4478</v>
      </c>
      <c r="G990" s="10" t="s">
        <v>33</v>
      </c>
      <c r="H990" s="20" t="s">
        <v>8318</v>
      </c>
      <c r="I990" s="20" t="s">
        <v>8317</v>
      </c>
      <c r="J990" s="20" t="s">
        <v>4419</v>
      </c>
      <c r="K990" s="20" t="s">
        <v>2378</v>
      </c>
      <c r="L990" s="20" t="s">
        <v>1913</v>
      </c>
      <c r="M990" s="32">
        <v>7</v>
      </c>
      <c r="N990" s="22">
        <v>4</v>
      </c>
      <c r="O990" s="23">
        <v>1</v>
      </c>
      <c r="P990" s="24">
        <v>1243</v>
      </c>
      <c r="Q990" s="25">
        <v>15.338461538461537</v>
      </c>
      <c r="R990" s="12">
        <v>0</v>
      </c>
      <c r="S990" s="12">
        <v>0</v>
      </c>
      <c r="T990" s="12">
        <v>0</v>
      </c>
      <c r="U990" s="18" t="str">
        <f t="shared" si="87"/>
        <v>一勝</v>
      </c>
      <c r="V990" s="12" t="s">
        <v>8595</v>
      </c>
      <c r="W990" s="12" t="s">
        <v>8535</v>
      </c>
      <c r="X990" s="12" t="str">
        <f>IF(OR(C990="櫃間牧場",C990="特捜フジ"),"hit",IF(OR(C990="土井牧場",C990="土井ムギムギ牧場",C990="むぎむぎ",C990="むぎ"),"doi",IF(OR(C990="阪神",C990="タイガースファーム"),"han",IF(OR(C990="健康牧場",C990="ＯＫ牧場"),"oke",VLOOKUP(C990,[1]Owner!$A:$B,2,FALSE)))))</f>
        <v>har</v>
      </c>
    </row>
    <row r="991" spans="1:24" ht="11.15" customHeight="1" x14ac:dyDescent="0.65">
      <c r="A991" s="19" t="str">
        <f t="shared" si="86"/>
        <v>1516阪神07</v>
      </c>
      <c r="B991" s="10" t="s">
        <v>5510</v>
      </c>
      <c r="C991" s="20" t="s">
        <v>4137</v>
      </c>
      <c r="D991" s="11">
        <v>7</v>
      </c>
      <c r="E991" s="20" t="s">
        <v>5571</v>
      </c>
      <c r="F991" s="10" t="s">
        <v>3905</v>
      </c>
      <c r="G991" s="10" t="s">
        <v>3906</v>
      </c>
      <c r="H991" s="20" t="s">
        <v>3907</v>
      </c>
      <c r="I991" s="20" t="s">
        <v>1739</v>
      </c>
      <c r="J991" s="20" t="s">
        <v>2651</v>
      </c>
      <c r="K991" s="20" t="s">
        <v>5446</v>
      </c>
      <c r="L991" s="20" t="s">
        <v>1913</v>
      </c>
      <c r="M991" s="21">
        <v>90</v>
      </c>
      <c r="N991" s="22">
        <v>9</v>
      </c>
      <c r="O991" s="23">
        <v>1</v>
      </c>
      <c r="P991" s="24">
        <v>1243</v>
      </c>
      <c r="Q991" s="25">
        <f>IF(M991="","",IF(M991&lt;=0,P991/10,P991/M991))</f>
        <v>13.811111111111112</v>
      </c>
      <c r="R991" s="12">
        <v>0</v>
      </c>
      <c r="S991" s="12">
        <v>0</v>
      </c>
      <c r="U991" s="18" t="str">
        <f t="shared" si="87"/>
        <v>一勝</v>
      </c>
      <c r="X991" s="12" t="str">
        <f>IF(OR(C991="櫃間牧場",C991="特捜フジ"),"hit",IF(OR(C991="土井牧場",C991="土井ムギムギ牧場",C991="むぎむぎ",C991="むぎ"),"doi",IF(OR(C991="阪神",C991="タイガースファーム"),"han",IF(OR(C991="健康牧場",C991="ＯＫ牧場"),"oke",VLOOKUP(C991,[1]Owner!$A:$B,2,FALSE)))))</f>
        <v>han</v>
      </c>
    </row>
    <row r="992" spans="1:24" ht="11.15" customHeight="1" x14ac:dyDescent="0.65">
      <c r="A992" s="19" t="str">
        <f t="shared" si="86"/>
        <v>1920むぎ07</v>
      </c>
      <c r="B992" s="10" t="s">
        <v>7651</v>
      </c>
      <c r="C992" s="20" t="s">
        <v>4396</v>
      </c>
      <c r="D992" s="11">
        <v>7</v>
      </c>
      <c r="E992" s="20" t="s">
        <v>7785</v>
      </c>
      <c r="F992" s="10" t="s">
        <v>4766</v>
      </c>
      <c r="G992" s="10" t="s">
        <v>4774</v>
      </c>
      <c r="H992" s="20" t="s">
        <v>7817</v>
      </c>
      <c r="I992" s="20" t="s">
        <v>6713</v>
      </c>
      <c r="J992" s="20" t="s">
        <v>4016</v>
      </c>
      <c r="K992" s="20" t="s">
        <v>2378</v>
      </c>
      <c r="L992" s="20" t="s">
        <v>1913</v>
      </c>
      <c r="M992" s="32">
        <v>5</v>
      </c>
      <c r="N992" s="22">
        <v>2</v>
      </c>
      <c r="O992" s="23">
        <v>2</v>
      </c>
      <c r="P992" s="24">
        <v>1240</v>
      </c>
      <c r="Q992" s="25">
        <v>21.846153846153847</v>
      </c>
      <c r="R992" s="12">
        <v>0</v>
      </c>
      <c r="S992" s="12">
        <v>0</v>
      </c>
      <c r="T992" s="12">
        <v>0</v>
      </c>
      <c r="U992" s="18" t="str">
        <f t="shared" si="87"/>
        <v>二勝</v>
      </c>
      <c r="V992" s="12" t="s">
        <v>8023</v>
      </c>
      <c r="W992" s="12" t="s">
        <v>8163</v>
      </c>
      <c r="X992" s="12" t="str">
        <f>IF(OR(C992="櫃間牧場",C992="特捜フジ"),"hit",IF(OR(C992="土井牧場",C992="土井ムギムギ牧場",C992="むぎむぎ",C992="むぎ"),"doi",IF(OR(C992="阪神",C992="タイガースファーム"),"han",IF(OR(C992="健康牧場",C992="ＯＫ牧場"),"oke",VLOOKUP(C992,[1]Owner!$A:$B,2,FALSE)))))</f>
        <v>doi</v>
      </c>
    </row>
    <row r="993" spans="1:24" ht="11.15" customHeight="1" x14ac:dyDescent="0.65">
      <c r="A993" s="19" t="str">
        <f t="shared" si="86"/>
        <v>1011心平07</v>
      </c>
      <c r="B993" s="10" t="s">
        <v>3649</v>
      </c>
      <c r="C993" s="20" t="s">
        <v>186</v>
      </c>
      <c r="D993" s="11">
        <v>7</v>
      </c>
      <c r="E993" s="20" t="s">
        <v>3689</v>
      </c>
      <c r="F993" s="10" t="s">
        <v>14</v>
      </c>
      <c r="G993" s="10" t="s">
        <v>510</v>
      </c>
      <c r="H993" s="20" t="s">
        <v>2299</v>
      </c>
      <c r="I993" s="20" t="s">
        <v>2720</v>
      </c>
      <c r="J993" s="20" t="s">
        <v>1040</v>
      </c>
      <c r="K993" s="20" t="s">
        <v>846</v>
      </c>
      <c r="L993" s="20" t="s">
        <v>515</v>
      </c>
      <c r="M993" s="21">
        <v>45</v>
      </c>
      <c r="N993" s="22">
        <v>4</v>
      </c>
      <c r="O993" s="23">
        <v>1</v>
      </c>
      <c r="P993" s="24">
        <v>1240</v>
      </c>
      <c r="Q993" s="25">
        <f t="shared" ref="Q993:Q1001" si="88">IF(M993="","",IF(M993&lt;=0,P993/10,P993/M993))</f>
        <v>27.555555555555557</v>
      </c>
      <c r="R993" s="12">
        <v>0</v>
      </c>
      <c r="S993" s="12">
        <v>0</v>
      </c>
      <c r="U993" s="18" t="str">
        <f t="shared" si="87"/>
        <v>一勝</v>
      </c>
      <c r="X993" s="12" t="str">
        <f>IF(OR(C993="櫃間牧場",C993="特捜フジ"),"hit",IF(OR(C993="土井牧場",C993="土井ムギムギ牧場",C993="むぎむぎ",C993="むぎ"),"doi",IF(OR(C993="阪神",C993="タイガースファーム"),"han",IF(OR(C993="健康牧場",C993="ＯＫ牧場"),"oke",VLOOKUP(C993,[1]Owner!$A:$B,2,FALSE)))))</f>
        <v>hsi</v>
      </c>
    </row>
    <row r="994" spans="1:24" ht="11.15" customHeight="1" x14ac:dyDescent="0.65">
      <c r="A994" s="19" t="str">
        <f t="shared" si="86"/>
        <v>9798岡田10</v>
      </c>
      <c r="B994" s="10" t="s">
        <v>11</v>
      </c>
      <c r="C994" s="20" t="s">
        <v>125</v>
      </c>
      <c r="D994" s="31">
        <v>10</v>
      </c>
      <c r="E994" s="20" t="s">
        <v>153</v>
      </c>
      <c r="F994" s="10" t="s">
        <v>14</v>
      </c>
      <c r="G994" s="10" t="s">
        <v>33</v>
      </c>
      <c r="H994" s="20" t="s">
        <v>127</v>
      </c>
      <c r="I994" s="20" t="s">
        <v>154</v>
      </c>
      <c r="J994" s="20" t="s">
        <v>155</v>
      </c>
      <c r="N994" s="22">
        <v>8</v>
      </c>
      <c r="O994" s="23">
        <v>1</v>
      </c>
      <c r="P994" s="24">
        <v>1240</v>
      </c>
      <c r="Q994" s="25" t="str">
        <f t="shared" si="88"/>
        <v/>
      </c>
      <c r="R994" s="12">
        <v>0</v>
      </c>
      <c r="S994" s="12">
        <v>0</v>
      </c>
      <c r="U994" s="18" t="str">
        <f t="shared" si="87"/>
        <v>一勝</v>
      </c>
      <c r="X994" s="12" t="str">
        <f>IF(OR(C994="櫃間牧場",C994="特捜フジ"),"hit",IF(OR(C994="土井牧場",C994="土井ムギムギ牧場",C994="むぎむぎ",C994="むぎ"),"doi",IF(OR(C994="阪神",C994="タイガースファーム"),"han",IF(OR(C994="健康牧場",C994="ＯＫ牧場"),"oke",VLOOKUP(C994,[1]Owner!$A:$B,2,FALSE)))))</f>
        <v>oka</v>
      </c>
    </row>
    <row r="995" spans="1:24" ht="11.15" customHeight="1" x14ac:dyDescent="0.65">
      <c r="A995" s="19" t="str">
        <f t="shared" si="86"/>
        <v>1112村山06</v>
      </c>
      <c r="B995" s="10" t="s">
        <v>4369</v>
      </c>
      <c r="C995" s="20" t="s">
        <v>4339</v>
      </c>
      <c r="D995" s="11">
        <v>6</v>
      </c>
      <c r="E995" s="20" t="s">
        <v>4348</v>
      </c>
      <c r="F995" s="10" t="s">
        <v>3905</v>
      </c>
      <c r="G995" s="10" t="s">
        <v>3911</v>
      </c>
      <c r="H995" s="20" t="s">
        <v>4349</v>
      </c>
      <c r="I995" s="20" t="s">
        <v>1739</v>
      </c>
      <c r="J995" s="20" t="s">
        <v>4350</v>
      </c>
      <c r="K995" s="20" t="s">
        <v>4351</v>
      </c>
      <c r="L995" s="20" t="s">
        <v>4352</v>
      </c>
      <c r="M995" s="21">
        <v>10</v>
      </c>
      <c r="N995" s="22">
        <v>8</v>
      </c>
      <c r="O995" s="23">
        <v>1</v>
      </c>
      <c r="P995" s="24">
        <v>1240</v>
      </c>
      <c r="Q995" s="25">
        <f t="shared" si="88"/>
        <v>124</v>
      </c>
      <c r="R995" s="12">
        <v>0</v>
      </c>
      <c r="S995" s="12">
        <v>0</v>
      </c>
      <c r="U995" s="18" t="str">
        <f t="shared" si="87"/>
        <v>一勝</v>
      </c>
      <c r="X995" s="12" t="str">
        <f>IF(OR(C995="櫃間牧場",C995="特捜フジ"),"hit",IF(OR(C995="土井牧場",C995="土井ムギムギ牧場",C995="むぎむぎ",C995="むぎ"),"doi",IF(OR(C995="阪神",C995="タイガースファーム"),"han",IF(OR(C995="健康牧場",C995="ＯＫ牧場"),"oke",VLOOKUP(C995,[1]Owner!$A:$B,2,FALSE)))))</f>
        <v>mur</v>
      </c>
    </row>
    <row r="996" spans="1:24" ht="11.15" customHeight="1" x14ac:dyDescent="0.65">
      <c r="A996" s="19" t="str">
        <f t="shared" si="86"/>
        <v>0102伸吾04</v>
      </c>
      <c r="B996" s="10" t="s">
        <v>1206</v>
      </c>
      <c r="C996" s="20" t="s">
        <v>768</v>
      </c>
      <c r="D996" s="31">
        <v>4</v>
      </c>
      <c r="E996" s="20" t="s">
        <v>1303</v>
      </c>
      <c r="F996" s="10" t="s">
        <v>14</v>
      </c>
      <c r="G996" s="10" t="s">
        <v>33</v>
      </c>
      <c r="H996" s="20" t="s">
        <v>892</v>
      </c>
      <c r="I996" s="20" t="s">
        <v>38</v>
      </c>
      <c r="J996" s="20" t="s">
        <v>917</v>
      </c>
      <c r="N996" s="22">
        <v>9</v>
      </c>
      <c r="O996" s="23">
        <v>1</v>
      </c>
      <c r="P996" s="24">
        <v>1240</v>
      </c>
      <c r="Q996" s="25" t="str">
        <f t="shared" si="88"/>
        <v/>
      </c>
      <c r="R996" s="12">
        <v>0</v>
      </c>
      <c r="S996" s="12">
        <v>0</v>
      </c>
      <c r="U996" s="18" t="str">
        <f t="shared" si="87"/>
        <v>一勝</v>
      </c>
      <c r="X996" s="12" t="str">
        <f>IF(OR(C996="櫃間牧場",C996="特捜フジ"),"hit",IF(OR(C996="土井牧場",C996="土井ムギムギ牧場",C996="むぎむぎ",C996="むぎ"),"doi",IF(OR(C996="阪神",C996="タイガースファーム"),"han",IF(OR(C996="健康牧場",C996="ＯＫ牧場"),"oke",VLOOKUP(C996,[1]Owner!$A:$B,2,FALSE)))))</f>
        <v>tsi</v>
      </c>
    </row>
    <row r="997" spans="1:24" ht="11.15" customHeight="1" x14ac:dyDescent="0.65">
      <c r="A997" s="19" t="str">
        <f t="shared" si="86"/>
        <v>1213みど07</v>
      </c>
      <c r="B997" s="10" t="s">
        <v>4405</v>
      </c>
      <c r="C997" s="20" t="s">
        <v>4730</v>
      </c>
      <c r="D997" s="11">
        <v>7</v>
      </c>
      <c r="E997" s="20" t="s">
        <v>4433</v>
      </c>
      <c r="F997" s="10" t="s">
        <v>4407</v>
      </c>
      <c r="G997" s="10" t="s">
        <v>4408</v>
      </c>
      <c r="H997" s="20" t="s">
        <v>4434</v>
      </c>
      <c r="I997" s="20" t="s">
        <v>2276</v>
      </c>
      <c r="J997" s="20" t="s">
        <v>4186</v>
      </c>
      <c r="K997" s="20" t="s">
        <v>791</v>
      </c>
      <c r="L997" s="20" t="s">
        <v>1913</v>
      </c>
      <c r="M997" s="21">
        <v>70</v>
      </c>
      <c r="N997" s="22">
        <v>10</v>
      </c>
      <c r="O997" s="23">
        <v>1</v>
      </c>
      <c r="P997" s="24">
        <v>1240</v>
      </c>
      <c r="Q997" s="25">
        <f t="shared" si="88"/>
        <v>17.714285714285715</v>
      </c>
      <c r="R997" s="12">
        <v>0</v>
      </c>
      <c r="S997" s="12">
        <v>0</v>
      </c>
      <c r="U997" s="18" t="str">
        <f t="shared" si="87"/>
        <v>一勝</v>
      </c>
      <c r="X997" s="12" t="str">
        <f>IF(OR(C997="櫃間牧場",C997="特捜フジ"),"hit",IF(OR(C997="土井牧場",C997="土井ムギムギ牧場",C997="むぎむぎ",C997="むぎ"),"doi",IF(OR(C997="阪神",C997="タイガースファーム"),"han",IF(OR(C997="健康牧場",C997="ＯＫ牧場"),"oke",VLOOKUP(C997,[1]Owner!$A:$B,2,FALSE)))))</f>
        <v>mid</v>
      </c>
    </row>
    <row r="998" spans="1:24" ht="11.15" customHeight="1" x14ac:dyDescent="0.65">
      <c r="A998" s="19" t="str">
        <f t="shared" si="86"/>
        <v>0102戸田04</v>
      </c>
      <c r="B998" s="10" t="s">
        <v>1206</v>
      </c>
      <c r="C998" s="20" t="s">
        <v>320</v>
      </c>
      <c r="D998" s="31">
        <v>4</v>
      </c>
      <c r="E998" s="20" t="s">
        <v>1403</v>
      </c>
      <c r="F998" s="10" t="s">
        <v>14</v>
      </c>
      <c r="G998" s="10" t="s">
        <v>33</v>
      </c>
      <c r="H998" s="20" t="s">
        <v>691</v>
      </c>
      <c r="I998" s="20" t="s">
        <v>26</v>
      </c>
      <c r="J998" s="20" t="s">
        <v>1404</v>
      </c>
      <c r="N998" s="22">
        <v>13</v>
      </c>
      <c r="O998" s="23">
        <v>1</v>
      </c>
      <c r="P998" s="24">
        <v>1240</v>
      </c>
      <c r="Q998" s="25" t="str">
        <f t="shared" si="88"/>
        <v/>
      </c>
      <c r="R998" s="12">
        <v>0</v>
      </c>
      <c r="S998" s="12">
        <v>0</v>
      </c>
      <c r="U998" s="18" t="str">
        <f t="shared" si="87"/>
        <v>一勝</v>
      </c>
      <c r="X998" s="12" t="str">
        <f>IF(OR(C998="櫃間牧場",C998="特捜フジ"),"hit",IF(OR(C998="土井牧場",C998="土井ムギムギ牧場",C998="むぎむぎ",C998="むぎ"),"doi",IF(OR(C998="阪神",C998="タイガースファーム"),"han",IF(OR(C998="健康牧場",C998="ＯＫ牧場"),"oke",VLOOKUP(C998,[1]Owner!$A:$B,2,FALSE)))))</f>
        <v>tod</v>
      </c>
    </row>
    <row r="999" spans="1:24" ht="11.15" customHeight="1" x14ac:dyDescent="0.65">
      <c r="A999" s="19" t="str">
        <f t="shared" si="86"/>
        <v>0809松山09</v>
      </c>
      <c r="B999" s="10" t="s">
        <v>3162</v>
      </c>
      <c r="C999" s="20" t="s">
        <v>3226</v>
      </c>
      <c r="D999" s="11">
        <v>9</v>
      </c>
      <c r="E999" s="20" t="s">
        <v>3246</v>
      </c>
      <c r="F999" s="10" t="s">
        <v>3231</v>
      </c>
      <c r="G999" s="10" t="s">
        <v>520</v>
      </c>
      <c r="H999" s="20" t="s">
        <v>1321</v>
      </c>
      <c r="I999" s="20" t="s">
        <v>2850</v>
      </c>
      <c r="J999" s="20" t="s">
        <v>3247</v>
      </c>
      <c r="K999" s="20" t="s">
        <v>791</v>
      </c>
      <c r="L999" s="20" t="s">
        <v>2174</v>
      </c>
      <c r="M999" s="21">
        <v>110</v>
      </c>
      <c r="N999" s="22">
        <v>7</v>
      </c>
      <c r="O999" s="23">
        <v>1</v>
      </c>
      <c r="P999" s="24">
        <v>1235</v>
      </c>
      <c r="Q999" s="25">
        <f t="shared" si="88"/>
        <v>11.227272727272727</v>
      </c>
      <c r="R999" s="12">
        <v>0</v>
      </c>
      <c r="S999" s="12">
        <v>0</v>
      </c>
      <c r="U999" s="18" t="str">
        <f t="shared" si="87"/>
        <v>一勝</v>
      </c>
      <c r="X999" s="12" t="str">
        <f>IF(OR(C999="櫃間牧場",C999="特捜フジ"),"hit",IF(OR(C999="土井牧場",C999="土井ムギムギ牧場",C999="むぎむぎ",C999="むぎ"),"doi",IF(OR(C999="阪神",C999="タイガースファーム"),"han",IF(OR(C999="健康牧場",C999="ＯＫ牧場"),"oke",VLOOKUP(C999,[1]Owner!$A:$B,2,FALSE)))))</f>
        <v>mat</v>
      </c>
    </row>
    <row r="1000" spans="1:24" ht="11.15" customHeight="1" x14ac:dyDescent="0.65">
      <c r="A1000" s="19" t="str">
        <f t="shared" si="86"/>
        <v>1516播磨05</v>
      </c>
      <c r="B1000" s="10" t="s">
        <v>5510</v>
      </c>
      <c r="C1000" s="20" t="s">
        <v>4105</v>
      </c>
      <c r="D1000" s="11">
        <v>5</v>
      </c>
      <c r="E1000" s="20" t="s">
        <v>5559</v>
      </c>
      <c r="F1000" s="10" t="s">
        <v>3905</v>
      </c>
      <c r="G1000" s="10" t="s">
        <v>3911</v>
      </c>
      <c r="H1000" s="20" t="s">
        <v>5667</v>
      </c>
      <c r="I1000" s="20" t="s">
        <v>2231</v>
      </c>
      <c r="J1000" s="20" t="s">
        <v>5379</v>
      </c>
      <c r="K1000" s="20" t="s">
        <v>5792</v>
      </c>
      <c r="L1000" s="20" t="s">
        <v>1913</v>
      </c>
      <c r="M1000" s="21">
        <v>150</v>
      </c>
      <c r="N1000" s="22">
        <v>5</v>
      </c>
      <c r="O1000" s="23">
        <v>1</v>
      </c>
      <c r="P1000" s="24">
        <v>1232.7</v>
      </c>
      <c r="Q1000" s="25">
        <f t="shared" si="88"/>
        <v>8.218</v>
      </c>
      <c r="R1000" s="12">
        <v>0</v>
      </c>
      <c r="S1000" s="12">
        <v>0</v>
      </c>
      <c r="U1000" s="18" t="str">
        <f t="shared" si="87"/>
        <v>一勝</v>
      </c>
      <c r="X1000" s="12" t="str">
        <f>IF(OR(C1000="櫃間牧場",C1000="特捜フジ"),"hit",IF(OR(C1000="土井牧場",C1000="土井ムギムギ牧場",C1000="むぎむぎ",C1000="むぎ"),"doi",IF(OR(C1000="阪神",C1000="タイガースファーム"),"han",IF(OR(C1000="健康牧場",C1000="ＯＫ牧場"),"oke",VLOOKUP(C1000,[1]Owner!$A:$B,2,FALSE)))))</f>
        <v>har</v>
      </c>
    </row>
    <row r="1001" spans="1:24" ht="11.15" customHeight="1" x14ac:dyDescent="0.65">
      <c r="A1001" s="19" t="str">
        <f t="shared" si="86"/>
        <v>1415心平07</v>
      </c>
      <c r="B1001" s="10" t="s">
        <v>5140</v>
      </c>
      <c r="C1001" s="28" t="s">
        <v>4760</v>
      </c>
      <c r="D1001" s="29">
        <v>7</v>
      </c>
      <c r="E1001" s="20" t="s">
        <v>5169</v>
      </c>
      <c r="F1001" s="10" t="s">
        <v>5142</v>
      </c>
      <c r="G1001" s="10" t="s">
        <v>5295</v>
      </c>
      <c r="H1001" s="20" t="s">
        <v>5316</v>
      </c>
      <c r="I1001" s="20" t="s">
        <v>5370</v>
      </c>
      <c r="J1001" s="20" t="s">
        <v>5384</v>
      </c>
      <c r="K1001" s="20" t="s">
        <v>5452</v>
      </c>
      <c r="L1001" s="20" t="s">
        <v>5488</v>
      </c>
      <c r="M1001" s="21">
        <v>20</v>
      </c>
      <c r="N1001" s="22">
        <v>5</v>
      </c>
      <c r="O1001" s="23">
        <v>1</v>
      </c>
      <c r="P1001" s="24">
        <v>1230</v>
      </c>
      <c r="Q1001" s="25">
        <f t="shared" si="88"/>
        <v>61.5</v>
      </c>
      <c r="R1001" s="12">
        <v>0</v>
      </c>
      <c r="S1001" s="12">
        <v>0</v>
      </c>
      <c r="U1001" s="18" t="str">
        <f t="shared" si="87"/>
        <v>一勝</v>
      </c>
      <c r="X1001" s="12" t="str">
        <f>IF(OR(C1001="櫃間牧場",C1001="特捜フジ"),"hit",IF(OR(C1001="土井牧場",C1001="土井ムギムギ牧場",C1001="むぎむぎ",C1001="むぎ"),"doi",IF(OR(C1001="阪神",C1001="タイガースファーム"),"han",IF(OR(C1001="健康牧場",C1001="ＯＫ牧場"),"oke",VLOOKUP(C1001,[1]Owner!$A:$B,2,FALSE)))))</f>
        <v>hsi</v>
      </c>
    </row>
    <row r="1002" spans="1:24" ht="11.15" customHeight="1" x14ac:dyDescent="0.65">
      <c r="A1002" s="19" t="str">
        <f t="shared" si="86"/>
        <v>2223福石06</v>
      </c>
      <c r="B1002" s="10" t="s">
        <v>9192</v>
      </c>
      <c r="C1002" s="20" t="s">
        <v>4741</v>
      </c>
      <c r="D1002" s="11">
        <v>6</v>
      </c>
      <c r="E1002" s="20" t="s">
        <v>9326</v>
      </c>
      <c r="F1002" s="10" t="s">
        <v>4413</v>
      </c>
      <c r="G1002" s="10" t="s">
        <v>4408</v>
      </c>
      <c r="H1002" s="20" t="s">
        <v>9376</v>
      </c>
      <c r="I1002" s="20" t="s">
        <v>4677</v>
      </c>
      <c r="J1002" s="20" t="s">
        <v>4558</v>
      </c>
      <c r="K1002" s="20" t="s">
        <v>9452</v>
      </c>
      <c r="L1002" s="20" t="s">
        <v>1913</v>
      </c>
      <c r="M1002" s="32">
        <v>4</v>
      </c>
      <c r="N1002" s="22">
        <v>6</v>
      </c>
      <c r="O1002" s="23">
        <v>1</v>
      </c>
      <c r="P1002" s="24">
        <v>1230</v>
      </c>
      <c r="Q1002" s="25">
        <v>1033.0357142857142</v>
      </c>
      <c r="U1002" s="18" t="str">
        <f t="shared" si="87"/>
        <v>一勝</v>
      </c>
      <c r="V1002" s="12" t="s">
        <v>9733</v>
      </c>
      <c r="W1002" s="12" t="s">
        <v>9614</v>
      </c>
      <c r="X1002" s="12" t="str">
        <f>IF(OR(C1002="櫃間牧場",C1002="特捜フジ"),"hit",IF(OR(C1002="土井牧場",C1002="土井ムギムギ牧場",C1002="むぎむぎ",C1002="むぎ"),"doi",IF(OR(C1002="阪神",C1002="タイガースファーム"),"han",IF(OR(C1002="健康牧場",C1002="ＯＫ牧場"),"oke",VLOOKUP(C1002,[1]Owner!$A:$B,2,FALSE)))))</f>
        <v>fuk</v>
      </c>
    </row>
    <row r="1003" spans="1:24" ht="11.15" customHeight="1" x14ac:dyDescent="0.65">
      <c r="A1003" s="19" t="str">
        <f t="shared" si="86"/>
        <v>0405本木02</v>
      </c>
      <c r="B1003" s="10" t="s">
        <v>1951</v>
      </c>
      <c r="C1003" s="20" t="s">
        <v>1161</v>
      </c>
      <c r="D1003" s="31">
        <v>2</v>
      </c>
      <c r="E1003" s="20" t="s">
        <v>2252</v>
      </c>
      <c r="F1003" s="10" t="s">
        <v>29</v>
      </c>
      <c r="G1003" s="10" t="s">
        <v>520</v>
      </c>
      <c r="H1003" s="20" t="s">
        <v>2023</v>
      </c>
      <c r="I1003" s="20" t="s">
        <v>38</v>
      </c>
      <c r="J1003" s="20" t="s">
        <v>2253</v>
      </c>
      <c r="K1003" s="20" t="s">
        <v>846</v>
      </c>
      <c r="L1003" s="20" t="s">
        <v>515</v>
      </c>
      <c r="M1003" s="21">
        <v>70</v>
      </c>
      <c r="N1003" s="22">
        <v>7</v>
      </c>
      <c r="O1003" s="23">
        <v>1</v>
      </c>
      <c r="P1003" s="24">
        <v>1230</v>
      </c>
      <c r="Q1003" s="25">
        <f t="shared" ref="Q1003:Q1009" si="89">IF(M1003="","",IF(M1003&lt;=0,P1003/10,P1003/M1003))</f>
        <v>17.571428571428573</v>
      </c>
      <c r="R1003" s="12">
        <v>0</v>
      </c>
      <c r="S1003" s="12">
        <v>0</v>
      </c>
      <c r="U1003" s="18" t="str">
        <f t="shared" si="87"/>
        <v>一勝</v>
      </c>
      <c r="X1003" s="12" t="str">
        <f>IF(OR(C1003="櫃間牧場",C1003="特捜フジ"),"hit",IF(OR(C1003="土井牧場",C1003="土井ムギムギ牧場",C1003="むぎむぎ",C1003="むぎ"),"doi",IF(OR(C1003="阪神",C1003="タイガースファーム"),"han",IF(OR(C1003="健康牧場",C1003="ＯＫ牧場"),"oke",VLOOKUP(C1003,[1]Owner!$A:$B,2,FALSE)))))</f>
        <v>mot</v>
      </c>
    </row>
    <row r="1004" spans="1:24" ht="11.15" customHeight="1" x14ac:dyDescent="0.65">
      <c r="A1004" s="19" t="str">
        <f t="shared" si="86"/>
        <v>2324健太06</v>
      </c>
      <c r="B1004" s="10" t="s">
        <v>9878</v>
      </c>
      <c r="C1004" s="20" t="s">
        <v>9226</v>
      </c>
      <c r="D1004" s="11">
        <v>6</v>
      </c>
      <c r="E1004" s="20" t="s">
        <v>9783</v>
      </c>
      <c r="F1004" s="10" t="s">
        <v>4407</v>
      </c>
      <c r="G1004" s="10" t="s">
        <v>4408</v>
      </c>
      <c r="H1004" s="20" t="s">
        <v>4512</v>
      </c>
      <c r="I1004" s="20" t="s">
        <v>4657</v>
      </c>
      <c r="J1004" s="20" t="s">
        <v>5867</v>
      </c>
      <c r="K1004" s="20" t="s">
        <v>9473</v>
      </c>
      <c r="L1004" s="20" t="s">
        <v>1913</v>
      </c>
      <c r="M1004" s="37">
        <v>7</v>
      </c>
      <c r="N1004" s="22">
        <v>8</v>
      </c>
      <c r="O1004" s="23">
        <v>0</v>
      </c>
      <c r="P1004" s="24">
        <v>1230</v>
      </c>
      <c r="Q1004" s="25">
        <f t="shared" si="89"/>
        <v>175.71428571428572</v>
      </c>
      <c r="U1004" s="18" t="str">
        <f t="shared" si="87"/>
        <v>未勝利</v>
      </c>
      <c r="V1004" s="12" t="s">
        <v>10037</v>
      </c>
      <c r="W1004" s="12" t="s">
        <v>10070</v>
      </c>
      <c r="X1004" s="12" t="str">
        <f>IF(OR(C1004="櫃間牧場",C1004="特捜フジ"),"hit",IF(OR(C1004="土井牧場",C1004="土井ムギムギ牧場",C1004="むぎむぎ",C1004="むぎ"),"doi",IF(OR(C1004="阪神",C1004="タイガースファーム"),"han",IF(OR(C1004="健康牧場",C1004="ＯＫ牧場"),"oke",VLOOKUP(C1004,[1]Owner!$A:$B,2,FALSE)))))</f>
        <v>tke</v>
      </c>
    </row>
    <row r="1005" spans="1:24" ht="11.15" customHeight="1" x14ac:dyDescent="0.65">
      <c r="A1005" s="19" t="str">
        <f t="shared" si="86"/>
        <v>1415西原01</v>
      </c>
      <c r="B1005" s="10" t="s">
        <v>5140</v>
      </c>
      <c r="C1005" s="28" t="s">
        <v>4759</v>
      </c>
      <c r="D1005" s="29">
        <v>1</v>
      </c>
      <c r="E1005" s="20" t="s">
        <v>5173</v>
      </c>
      <c r="F1005" s="10" t="s">
        <v>5142</v>
      </c>
      <c r="G1005" s="10" t="s">
        <v>5295</v>
      </c>
      <c r="H1005" s="20" t="s">
        <v>5319</v>
      </c>
      <c r="I1005" s="20" t="s">
        <v>1260</v>
      </c>
      <c r="J1005" s="20" t="s">
        <v>5387</v>
      </c>
      <c r="K1005" s="20" t="s">
        <v>791</v>
      </c>
      <c r="L1005" s="20" t="s">
        <v>5485</v>
      </c>
      <c r="M1005" s="21">
        <v>100</v>
      </c>
      <c r="N1005" s="22">
        <v>9</v>
      </c>
      <c r="O1005" s="23">
        <v>1</v>
      </c>
      <c r="P1005" s="24">
        <v>1230</v>
      </c>
      <c r="Q1005" s="25">
        <f t="shared" si="89"/>
        <v>12.3</v>
      </c>
      <c r="R1005" s="12">
        <v>0</v>
      </c>
      <c r="S1005" s="12">
        <v>0</v>
      </c>
      <c r="U1005" s="18" t="str">
        <f t="shared" si="87"/>
        <v>一勝</v>
      </c>
      <c r="X1005" s="12" t="str">
        <f>IF(OR(C1005="櫃間牧場",C1005="特捜フジ"),"hit",IF(OR(C1005="土井牧場",C1005="土井ムギムギ牧場",C1005="むぎむぎ",C1005="むぎ"),"doi",IF(OR(C1005="阪神",C1005="タイガースファーム"),"han",IF(OR(C1005="健康牧場",C1005="ＯＫ牧場"),"oke",VLOOKUP(C1005,[1]Owner!$A:$B,2,FALSE)))))</f>
        <v>nis</v>
      </c>
    </row>
    <row r="1006" spans="1:24" ht="11.15" customHeight="1" x14ac:dyDescent="0.65">
      <c r="A1006" s="19" t="str">
        <f t="shared" si="86"/>
        <v>1314西原03</v>
      </c>
      <c r="B1006" s="10" t="s">
        <v>5133</v>
      </c>
      <c r="C1006" s="20" t="s">
        <v>4989</v>
      </c>
      <c r="D1006" s="11">
        <v>3</v>
      </c>
      <c r="E1006" s="20" t="s">
        <v>4993</v>
      </c>
      <c r="F1006" s="10" t="s">
        <v>4766</v>
      </c>
      <c r="G1006" s="10" t="s">
        <v>4767</v>
      </c>
      <c r="H1006" s="20" t="s">
        <v>4768</v>
      </c>
      <c r="I1006" s="20" t="s">
        <v>2231</v>
      </c>
      <c r="J1006" s="20" t="s">
        <v>3908</v>
      </c>
      <c r="K1006" s="20" t="s">
        <v>4994</v>
      </c>
      <c r="L1006" s="20" t="s">
        <v>2558</v>
      </c>
      <c r="M1006" s="21">
        <v>200</v>
      </c>
      <c r="N1006" s="22">
        <v>4</v>
      </c>
      <c r="O1006" s="23">
        <v>1</v>
      </c>
      <c r="P1006" s="24">
        <v>1228.8</v>
      </c>
      <c r="Q1006" s="25">
        <f t="shared" si="89"/>
        <v>6.1440000000000001</v>
      </c>
      <c r="R1006" s="12">
        <v>0</v>
      </c>
      <c r="S1006" s="12">
        <v>0</v>
      </c>
      <c r="U1006" s="18" t="str">
        <f t="shared" si="87"/>
        <v>一勝</v>
      </c>
      <c r="X1006" s="12" t="str">
        <f>IF(OR(C1006="櫃間牧場",C1006="特捜フジ"),"hit",IF(OR(C1006="土井牧場",C1006="土井ムギムギ牧場",C1006="むぎむぎ",C1006="むぎ"),"doi",IF(OR(C1006="阪神",C1006="タイガースファーム"),"han",IF(OR(C1006="健康牧場",C1006="ＯＫ牧場"),"oke",VLOOKUP(C1006,[1]Owner!$A:$B,2,FALSE)))))</f>
        <v>nis</v>
      </c>
    </row>
    <row r="1007" spans="1:24" ht="11.15" customHeight="1" x14ac:dyDescent="0.65">
      <c r="A1007" s="19" t="str">
        <f t="shared" si="86"/>
        <v>1314光生08</v>
      </c>
      <c r="B1007" s="10" t="s">
        <v>5133</v>
      </c>
      <c r="C1007" s="20" t="s">
        <v>4404</v>
      </c>
      <c r="D1007" s="11">
        <v>8</v>
      </c>
      <c r="E1007" s="20" t="s">
        <v>4953</v>
      </c>
      <c r="F1007" s="10" t="s">
        <v>4936</v>
      </c>
      <c r="G1007" s="10" t="s">
        <v>4767</v>
      </c>
      <c r="H1007" s="20" t="s">
        <v>4954</v>
      </c>
      <c r="I1007" s="20" t="s">
        <v>2231</v>
      </c>
      <c r="J1007" s="20" t="s">
        <v>4955</v>
      </c>
      <c r="K1007" s="20" t="s">
        <v>4956</v>
      </c>
      <c r="L1007" s="20" t="s">
        <v>4957</v>
      </c>
      <c r="M1007" s="21">
        <v>50</v>
      </c>
      <c r="N1007" s="22">
        <v>2</v>
      </c>
      <c r="O1007" s="23">
        <v>2</v>
      </c>
      <c r="P1007" s="24">
        <v>1220</v>
      </c>
      <c r="Q1007" s="25">
        <f t="shared" si="89"/>
        <v>24.4</v>
      </c>
      <c r="R1007" s="12">
        <v>0</v>
      </c>
      <c r="S1007" s="12">
        <v>0</v>
      </c>
      <c r="U1007" s="18" t="str">
        <f t="shared" si="87"/>
        <v>二勝</v>
      </c>
      <c r="X1007" s="12" t="str">
        <f>IF(OR(C1007="櫃間牧場",C1007="特捜フジ"),"hit",IF(OR(C1007="土井牧場",C1007="土井ムギムギ牧場",C1007="むぎむぎ",C1007="むぎ"),"doi",IF(OR(C1007="阪神",C1007="タイガースファーム"),"han",IF(OR(C1007="健康牧場",C1007="ＯＫ牧場"),"oke",VLOOKUP(C1007,[1]Owner!$A:$B,2,FALSE)))))</f>
        <v>ymi</v>
      </c>
    </row>
    <row r="1008" spans="1:24" ht="11.15" customHeight="1" x14ac:dyDescent="0.65">
      <c r="A1008" s="19" t="str">
        <f t="shared" si="86"/>
        <v>0203戸田04</v>
      </c>
      <c r="B1008" s="10" t="s">
        <v>1480</v>
      </c>
      <c r="C1008" s="20" t="s">
        <v>320</v>
      </c>
      <c r="D1008" s="31">
        <v>4</v>
      </c>
      <c r="E1008" s="20" t="s">
        <v>1650</v>
      </c>
      <c r="F1008" s="10" t="s">
        <v>29</v>
      </c>
      <c r="G1008" s="10" t="s">
        <v>15</v>
      </c>
      <c r="H1008" s="20" t="s">
        <v>141</v>
      </c>
      <c r="I1008" s="20" t="s">
        <v>17</v>
      </c>
      <c r="J1008" s="20" t="s">
        <v>1651</v>
      </c>
      <c r="N1008" s="22">
        <v>7</v>
      </c>
      <c r="O1008" s="23">
        <v>1</v>
      </c>
      <c r="P1008" s="24">
        <v>1220</v>
      </c>
      <c r="Q1008" s="25" t="str">
        <f t="shared" si="89"/>
        <v/>
      </c>
      <c r="R1008" s="12">
        <v>0</v>
      </c>
      <c r="S1008" s="12">
        <v>0</v>
      </c>
      <c r="U1008" s="18" t="str">
        <f t="shared" si="87"/>
        <v>一勝</v>
      </c>
      <c r="X1008" s="12" t="str">
        <f>IF(OR(C1008="櫃間牧場",C1008="特捜フジ"),"hit",IF(OR(C1008="土井牧場",C1008="土井ムギムギ牧場",C1008="むぎむぎ",C1008="むぎ"),"doi",IF(OR(C1008="阪神",C1008="タイガースファーム"),"han",IF(OR(C1008="健康牧場",C1008="ＯＫ牧場"),"oke",VLOOKUP(C1008,[1]Owner!$A:$B,2,FALSE)))))</f>
        <v>tod</v>
      </c>
    </row>
    <row r="1009" spans="1:24" ht="11.15" customHeight="1" x14ac:dyDescent="0.65">
      <c r="A1009" s="19" t="str">
        <f t="shared" si="86"/>
        <v>1415播磨08</v>
      </c>
      <c r="B1009" s="10" t="s">
        <v>5140</v>
      </c>
      <c r="C1009" s="28" t="s">
        <v>4761</v>
      </c>
      <c r="D1009" s="29">
        <v>8</v>
      </c>
      <c r="E1009" s="20" t="s">
        <v>5190</v>
      </c>
      <c r="F1009" s="10" t="s">
        <v>5142</v>
      </c>
      <c r="G1009" s="10" t="s">
        <v>5293</v>
      </c>
      <c r="H1009" s="20" t="s">
        <v>5297</v>
      </c>
      <c r="I1009" s="20" t="s">
        <v>2231</v>
      </c>
      <c r="J1009" s="20" t="s">
        <v>4591</v>
      </c>
      <c r="K1009" s="20" t="s">
        <v>791</v>
      </c>
      <c r="L1009" s="20" t="s">
        <v>5485</v>
      </c>
      <c r="M1009" s="21">
        <v>120</v>
      </c>
      <c r="N1009" s="22">
        <v>4</v>
      </c>
      <c r="O1009" s="23">
        <v>1</v>
      </c>
      <c r="P1009" s="24">
        <v>1219.2</v>
      </c>
      <c r="Q1009" s="25">
        <f t="shared" si="89"/>
        <v>10.16</v>
      </c>
      <c r="R1009" s="12">
        <v>0</v>
      </c>
      <c r="S1009" s="12">
        <v>0</v>
      </c>
      <c r="U1009" s="18" t="str">
        <f t="shared" si="87"/>
        <v>一勝</v>
      </c>
      <c r="X1009" s="12" t="str">
        <f>IF(OR(C1009="櫃間牧場",C1009="特捜フジ"),"hit",IF(OR(C1009="土井牧場",C1009="土井ムギムギ牧場",C1009="むぎむぎ",C1009="むぎ"),"doi",IF(OR(C1009="阪神",C1009="タイガースファーム"),"han",IF(OR(C1009="健康牧場",C1009="ＯＫ牧場"),"oke",VLOOKUP(C1009,[1]Owner!$A:$B,2,FALSE)))))</f>
        <v>har</v>
      </c>
    </row>
    <row r="1010" spans="1:24" ht="11.15" customHeight="1" x14ac:dyDescent="0.65">
      <c r="A1010" s="19" t="str">
        <f t="shared" si="86"/>
        <v>2122福石04</v>
      </c>
      <c r="B1010" s="10" t="s">
        <v>8826</v>
      </c>
      <c r="C1010" s="20" t="s">
        <v>8313</v>
      </c>
      <c r="D1010" s="11">
        <v>4</v>
      </c>
      <c r="E1010" s="20" t="s">
        <v>8799</v>
      </c>
      <c r="F1010" s="10" t="s">
        <v>4478</v>
      </c>
      <c r="G1010" s="10" t="s">
        <v>4408</v>
      </c>
      <c r="H1010" s="20" t="s">
        <v>5341</v>
      </c>
      <c r="I1010" s="20" t="s">
        <v>2231</v>
      </c>
      <c r="J1010" s="20" t="s">
        <v>8943</v>
      </c>
      <c r="K1010" s="20" t="s">
        <v>3023</v>
      </c>
      <c r="L1010" s="20" t="s">
        <v>8354</v>
      </c>
      <c r="M1010" s="32">
        <v>5</v>
      </c>
      <c r="N1010" s="22">
        <v>3</v>
      </c>
      <c r="O1010" s="23">
        <v>1</v>
      </c>
      <c r="P1010" s="24">
        <v>1216</v>
      </c>
      <c r="Q1010" s="25">
        <v>12.224615384615385</v>
      </c>
      <c r="U1010" s="18" t="str">
        <f t="shared" si="87"/>
        <v>一勝</v>
      </c>
      <c r="V1010" s="12" t="s">
        <v>9035</v>
      </c>
      <c r="W1010" s="12" t="s">
        <v>9160</v>
      </c>
      <c r="X1010" s="12" t="str">
        <f>IF(OR(C1010="櫃間牧場",C1010="特捜フジ"),"hit",IF(OR(C1010="土井牧場",C1010="土井ムギムギ牧場",C1010="むぎむぎ",C1010="むぎ"),"doi",IF(OR(C1010="阪神",C1010="タイガースファーム"),"han",IF(OR(C1010="健康牧場",C1010="ＯＫ牧場"),"oke",VLOOKUP(C1010,[1]Owner!$A:$B,2,FALSE)))))</f>
        <v>fuk</v>
      </c>
    </row>
    <row r="1011" spans="1:24" ht="11.15" customHeight="1" x14ac:dyDescent="0.65">
      <c r="A1011" s="19" t="str">
        <f t="shared" si="86"/>
        <v>0607心平04</v>
      </c>
      <c r="B1011" s="10" t="s">
        <v>2579</v>
      </c>
      <c r="C1011" s="20" t="s">
        <v>2649</v>
      </c>
      <c r="D1011" s="11">
        <v>4</v>
      </c>
      <c r="E1011" s="20" t="s">
        <v>2656</v>
      </c>
      <c r="F1011" s="10" t="s">
        <v>14</v>
      </c>
      <c r="G1011" s="10" t="s">
        <v>510</v>
      </c>
      <c r="H1011" s="21" t="s">
        <v>2640</v>
      </c>
      <c r="I1011" s="20" t="s">
        <v>1832</v>
      </c>
      <c r="J1011" s="20" t="s">
        <v>2657</v>
      </c>
      <c r="K1011" s="20" t="s">
        <v>1748</v>
      </c>
      <c r="L1011" s="20" t="s">
        <v>2224</v>
      </c>
      <c r="M1011" s="21">
        <v>0</v>
      </c>
      <c r="N1011" s="22">
        <v>7</v>
      </c>
      <c r="O1011" s="23">
        <v>1</v>
      </c>
      <c r="P1011" s="24">
        <v>1215</v>
      </c>
      <c r="Q1011" s="25">
        <f>IF(M1011="","",IF(M1011&lt;=0,P1011/10,P1011/M1011))</f>
        <v>121.5</v>
      </c>
      <c r="R1011" s="12">
        <v>0</v>
      </c>
      <c r="S1011" s="12">
        <v>0</v>
      </c>
      <c r="U1011" s="18" t="str">
        <f t="shared" si="87"/>
        <v>一勝</v>
      </c>
      <c r="X1011" s="12" t="str">
        <f>IF(OR(C1011="櫃間牧場",C1011="特捜フジ"),"hit",IF(OR(C1011="土井牧場",C1011="土井ムギムギ牧場",C1011="むぎむぎ",C1011="むぎ"),"doi",IF(OR(C1011="阪神",C1011="タイガースファーム"),"han",IF(OR(C1011="健康牧場",C1011="ＯＫ牧場"),"oke",VLOOKUP(C1011,[1]Owner!$A:$B,2,FALSE)))))</f>
        <v>hsi</v>
      </c>
    </row>
    <row r="1012" spans="1:24" ht="11.15" customHeight="1" x14ac:dyDescent="0.65">
      <c r="A1012" s="19" t="str">
        <f t="shared" si="86"/>
        <v>9899竹島04</v>
      </c>
      <c r="B1012" s="10" t="s">
        <v>377</v>
      </c>
      <c r="C1012" s="20" t="s">
        <v>251</v>
      </c>
      <c r="D1012" s="31">
        <v>4</v>
      </c>
      <c r="E1012" s="20" t="s">
        <v>580</v>
      </c>
      <c r="F1012" s="10" t="s">
        <v>14</v>
      </c>
      <c r="G1012" s="10" t="s">
        <v>33</v>
      </c>
      <c r="H1012" s="20" t="s">
        <v>195</v>
      </c>
      <c r="I1012" s="20" t="s">
        <v>581</v>
      </c>
      <c r="J1012" s="20" t="s">
        <v>582</v>
      </c>
      <c r="N1012" s="22">
        <v>10</v>
      </c>
      <c r="O1012" s="23">
        <v>1</v>
      </c>
      <c r="P1012" s="24">
        <v>1211</v>
      </c>
      <c r="Q1012" s="25" t="str">
        <f>IF(M1012="","",IF(M1012&lt;=0,P1012/10,P1012/M1012))</f>
        <v/>
      </c>
      <c r="R1012" s="12">
        <v>0</v>
      </c>
      <c r="S1012" s="12">
        <v>0</v>
      </c>
      <c r="U1012" s="18" t="str">
        <f t="shared" si="87"/>
        <v>一勝</v>
      </c>
      <c r="X1012" s="12" t="str">
        <f>IF(OR(C1012="櫃間牧場",C1012="特捜フジ"),"hit",IF(OR(C1012="土井牧場",C1012="土井ムギムギ牧場",C1012="むぎむぎ",C1012="むぎ"),"doi",IF(OR(C1012="阪神",C1012="タイガースファーム"),"han",IF(OR(C1012="健康牧場",C1012="ＯＫ牧場"),"oke",VLOOKUP(C1012,[1]Owner!$A:$B,2,FALSE)))))</f>
        <v>tak</v>
      </c>
    </row>
    <row r="1013" spans="1:24" ht="11.15" customHeight="1" x14ac:dyDescent="0.65">
      <c r="A1013" s="19" t="str">
        <f t="shared" si="86"/>
        <v>2021柏倉05</v>
      </c>
      <c r="B1013" s="10" t="s">
        <v>8314</v>
      </c>
      <c r="C1013" s="20" t="s">
        <v>7652</v>
      </c>
      <c r="D1013" s="11">
        <v>5</v>
      </c>
      <c r="E1013" s="20" t="s">
        <v>8193</v>
      </c>
      <c r="F1013" s="10" t="s">
        <v>29</v>
      </c>
      <c r="G1013" s="10" t="s">
        <v>33</v>
      </c>
      <c r="H1013" s="20" t="s">
        <v>8334</v>
      </c>
      <c r="I1013" s="20" t="s">
        <v>5235</v>
      </c>
      <c r="J1013" s="20" t="s">
        <v>4945</v>
      </c>
      <c r="K1013" s="20" t="s">
        <v>4497</v>
      </c>
      <c r="L1013" s="20" t="s">
        <v>1913</v>
      </c>
      <c r="M1013" s="32">
        <v>9</v>
      </c>
      <c r="N1013" s="22">
        <v>6</v>
      </c>
      <c r="O1013" s="23">
        <v>1</v>
      </c>
      <c r="P1013" s="24">
        <v>1210.4000000000001</v>
      </c>
      <c r="Q1013" s="25">
        <v>8.0960683760683754</v>
      </c>
      <c r="R1013" s="12">
        <v>0</v>
      </c>
      <c r="S1013" s="12">
        <v>0</v>
      </c>
      <c r="T1013" s="12">
        <v>0</v>
      </c>
      <c r="U1013" s="18" t="str">
        <f t="shared" si="87"/>
        <v>一勝</v>
      </c>
      <c r="V1013" s="12" t="s">
        <v>8617</v>
      </c>
      <c r="W1013" s="12" t="s">
        <v>8477</v>
      </c>
      <c r="X1013" s="12" t="str">
        <f>IF(OR(C1013="櫃間牧場",C1013="特捜フジ"),"hit",IF(OR(C1013="土井牧場",C1013="土井ムギムギ牧場",C1013="むぎむぎ",C1013="むぎ"),"doi",IF(OR(C1013="阪神",C1013="タイガースファーム"),"han",IF(OR(C1013="健康牧場",C1013="ＯＫ牧場"),"oke",VLOOKUP(C1013,[1]Owner!$A:$B,2,FALSE)))))</f>
        <v>kas</v>
      </c>
    </row>
    <row r="1014" spans="1:24" ht="11.15" customHeight="1" x14ac:dyDescent="0.65">
      <c r="A1014" s="19" t="str">
        <f t="shared" si="86"/>
        <v>9798真下08</v>
      </c>
      <c r="B1014" s="10" t="s">
        <v>11</v>
      </c>
      <c r="C1014" s="20" t="s">
        <v>346</v>
      </c>
      <c r="D1014" s="31">
        <v>8</v>
      </c>
      <c r="E1014" s="20" t="s">
        <v>368</v>
      </c>
      <c r="F1014" s="10" t="s">
        <v>29</v>
      </c>
      <c r="G1014" s="10" t="s">
        <v>15</v>
      </c>
      <c r="H1014" s="20" t="s">
        <v>221</v>
      </c>
      <c r="I1014" s="20" t="s">
        <v>38</v>
      </c>
      <c r="J1014" s="20" t="s">
        <v>369</v>
      </c>
      <c r="N1014" s="22">
        <v>3</v>
      </c>
      <c r="O1014" s="23">
        <v>2</v>
      </c>
      <c r="P1014" s="24">
        <v>1210</v>
      </c>
      <c r="Q1014" s="25" t="str">
        <f>IF(M1014="","",IF(M1014&lt;=0,P1014/10,P1014/M1014))</f>
        <v/>
      </c>
      <c r="R1014" s="12">
        <v>0</v>
      </c>
      <c r="S1014" s="12">
        <v>0</v>
      </c>
      <c r="U1014" s="18" t="str">
        <f t="shared" si="87"/>
        <v>二勝</v>
      </c>
      <c r="X1014" s="12" t="str">
        <f>IF(OR(C1014="櫃間牧場",C1014="特捜フジ"),"hit",IF(OR(C1014="土井牧場",C1014="土井ムギムギ牧場",C1014="むぎむぎ",C1014="むぎ"),"doi",IF(OR(C1014="阪神",C1014="タイガースファーム"),"han",IF(OR(C1014="健康牧場",C1014="ＯＫ牧場"),"oke",VLOOKUP(C1014,[1]Owner!$A:$B,2,FALSE)))))</f>
        <v>mas</v>
      </c>
    </row>
    <row r="1015" spans="1:24" ht="11.15" customHeight="1" x14ac:dyDescent="0.65">
      <c r="A1015" s="19" t="str">
        <f t="shared" si="86"/>
        <v>1314松山02</v>
      </c>
      <c r="B1015" s="10" t="s">
        <v>5133</v>
      </c>
      <c r="C1015" s="20" t="s">
        <v>4910</v>
      </c>
      <c r="D1015" s="11">
        <v>2</v>
      </c>
      <c r="E1015" s="20" t="s">
        <v>4914</v>
      </c>
      <c r="F1015" s="10" t="s">
        <v>4766</v>
      </c>
      <c r="G1015" s="10" t="s">
        <v>4774</v>
      </c>
      <c r="H1015" s="20" t="s">
        <v>4775</v>
      </c>
      <c r="I1015" s="20" t="s">
        <v>3165</v>
      </c>
      <c r="J1015" s="20" t="s">
        <v>4259</v>
      </c>
      <c r="K1015" s="20" t="s">
        <v>791</v>
      </c>
      <c r="L1015" s="20" t="s">
        <v>1913</v>
      </c>
      <c r="M1015" s="21">
        <v>200</v>
      </c>
      <c r="N1015" s="22">
        <v>5</v>
      </c>
      <c r="O1015" s="23">
        <v>1</v>
      </c>
      <c r="P1015" s="24">
        <v>1210</v>
      </c>
      <c r="Q1015" s="25">
        <f>IF(M1015="","",IF(M1015&lt;=0,P1015/10,P1015/M1015))</f>
        <v>6.05</v>
      </c>
      <c r="R1015" s="12">
        <v>0</v>
      </c>
      <c r="S1015" s="12">
        <v>0</v>
      </c>
      <c r="U1015" s="18" t="str">
        <f t="shared" si="87"/>
        <v>一勝</v>
      </c>
      <c r="X1015" s="12" t="str">
        <f>IF(OR(C1015="櫃間牧場",C1015="特捜フジ"),"hit",IF(OR(C1015="土井牧場",C1015="土井ムギムギ牧場",C1015="むぎむぎ",C1015="むぎ"),"doi",IF(OR(C1015="阪神",C1015="タイガースファーム"),"han",IF(OR(C1015="健康牧場",C1015="ＯＫ牧場"),"oke",VLOOKUP(C1015,[1]Owner!$A:$B,2,FALSE)))))</f>
        <v>mat</v>
      </c>
    </row>
    <row r="1016" spans="1:24" ht="11.15" customHeight="1" x14ac:dyDescent="0.65">
      <c r="A1016" s="19" t="str">
        <f t="shared" si="86"/>
        <v>1314むぎ09</v>
      </c>
      <c r="B1016" s="10" t="s">
        <v>5133</v>
      </c>
      <c r="C1016" s="20" t="s">
        <v>4396</v>
      </c>
      <c r="D1016" s="11">
        <v>9</v>
      </c>
      <c r="E1016" s="20" t="s">
        <v>4878</v>
      </c>
      <c r="F1016" s="10" t="s">
        <v>4766</v>
      </c>
      <c r="G1016" s="10" t="s">
        <v>4774</v>
      </c>
      <c r="H1016" s="20" t="s">
        <v>4821</v>
      </c>
      <c r="I1016" s="20" t="s">
        <v>4786</v>
      </c>
      <c r="J1016" s="20" t="s">
        <v>4879</v>
      </c>
      <c r="K1016" s="20" t="s">
        <v>4880</v>
      </c>
      <c r="L1016" s="20" t="s">
        <v>4881</v>
      </c>
      <c r="M1016" s="21">
        <v>70</v>
      </c>
      <c r="N1016" s="22">
        <v>5</v>
      </c>
      <c r="O1016" s="23">
        <v>1</v>
      </c>
      <c r="P1016" s="24">
        <v>1210</v>
      </c>
      <c r="Q1016" s="25">
        <f>IF(M1016="","",IF(M1016&lt;=0,P1016/10,P1016/M1016))</f>
        <v>17.285714285714285</v>
      </c>
      <c r="R1016" s="12">
        <v>0</v>
      </c>
      <c r="S1016" s="12">
        <v>0</v>
      </c>
      <c r="U1016" s="18" t="str">
        <f t="shared" si="87"/>
        <v>一勝</v>
      </c>
      <c r="X1016" s="12" t="str">
        <f>IF(OR(C1016="櫃間牧場",C1016="特捜フジ"),"hit",IF(OR(C1016="土井牧場",C1016="土井ムギムギ牧場",C1016="むぎむぎ",C1016="むぎ"),"doi",IF(OR(C1016="阪神",C1016="タイガースファーム"),"han",IF(OR(C1016="健康牧場",C1016="ＯＫ牧場"),"oke",VLOOKUP(C1016,[1]Owner!$A:$B,2,FALSE)))))</f>
        <v>doi</v>
      </c>
    </row>
    <row r="1017" spans="1:24" ht="11.15" customHeight="1" x14ac:dyDescent="0.65">
      <c r="A1017" s="19" t="str">
        <f t="shared" si="86"/>
        <v>2223西原03</v>
      </c>
      <c r="B1017" s="10" t="s">
        <v>9192</v>
      </c>
      <c r="C1017" s="20" t="s">
        <v>4737</v>
      </c>
      <c r="D1017" s="11">
        <v>3</v>
      </c>
      <c r="E1017" s="20" t="s">
        <v>9282</v>
      </c>
      <c r="F1017" s="10" t="s">
        <v>4413</v>
      </c>
      <c r="G1017" s="10" t="s">
        <v>4408</v>
      </c>
      <c r="H1017" s="20" t="s">
        <v>7239</v>
      </c>
      <c r="I1017" s="20" t="s">
        <v>5235</v>
      </c>
      <c r="J1017" s="20" t="s">
        <v>7814</v>
      </c>
      <c r="K1017" s="20" t="s">
        <v>791</v>
      </c>
      <c r="L1017" s="20" t="s">
        <v>1913</v>
      </c>
      <c r="M1017" s="32">
        <v>7</v>
      </c>
      <c r="N1017" s="22">
        <v>5</v>
      </c>
      <c r="O1017" s="23">
        <v>1</v>
      </c>
      <c r="P1017" s="24">
        <v>1210</v>
      </c>
      <c r="Q1017" s="25">
        <v>253.36734693877548</v>
      </c>
      <c r="U1017" s="18" t="str">
        <f t="shared" si="87"/>
        <v>一勝</v>
      </c>
      <c r="V1017" s="12" t="s">
        <v>9699</v>
      </c>
      <c r="W1017" s="12" t="s">
        <v>9571</v>
      </c>
      <c r="X1017" s="12" t="str">
        <f>IF(OR(C1017="櫃間牧場",C1017="特捜フジ"),"hit",IF(OR(C1017="土井牧場",C1017="土井ムギムギ牧場",C1017="むぎむぎ",C1017="むぎ"),"doi",IF(OR(C1017="阪神",C1017="タイガースファーム"),"han",IF(OR(C1017="健康牧場",C1017="ＯＫ牧場"),"oke",VLOOKUP(C1017,[1]Owner!$A:$B,2,FALSE)))))</f>
        <v>nis</v>
      </c>
    </row>
    <row r="1018" spans="1:24" ht="11.15" customHeight="1" x14ac:dyDescent="0.65">
      <c r="A1018" s="19" t="str">
        <f t="shared" si="86"/>
        <v>0506土井10</v>
      </c>
      <c r="B1018" s="10" t="s">
        <v>2274</v>
      </c>
      <c r="C1018" s="20" t="s">
        <v>1601</v>
      </c>
      <c r="D1018" s="11">
        <v>10</v>
      </c>
      <c r="E1018" s="20" t="s">
        <v>2437</v>
      </c>
      <c r="F1018" s="10" t="s">
        <v>14</v>
      </c>
      <c r="G1018" s="10" t="s">
        <v>510</v>
      </c>
      <c r="H1018" s="20" t="s">
        <v>294</v>
      </c>
      <c r="I1018" s="20" t="s">
        <v>2438</v>
      </c>
      <c r="J1018" s="20" t="s">
        <v>1611</v>
      </c>
      <c r="K1018" s="20" t="s">
        <v>1836</v>
      </c>
      <c r="L1018" s="20" t="s">
        <v>2439</v>
      </c>
      <c r="M1018" s="21">
        <v>20</v>
      </c>
      <c r="N1018" s="22">
        <v>7</v>
      </c>
      <c r="O1018" s="23">
        <v>1</v>
      </c>
      <c r="P1018" s="24">
        <v>1210</v>
      </c>
      <c r="Q1018" s="25">
        <f>IF(M1018="","",IF(M1018&lt;=0,P1018/10,P1018/M1018))</f>
        <v>60.5</v>
      </c>
      <c r="R1018" s="12">
        <v>0</v>
      </c>
      <c r="S1018" s="12">
        <v>0</v>
      </c>
      <c r="U1018" s="18" t="str">
        <f t="shared" si="87"/>
        <v>一勝</v>
      </c>
      <c r="X1018" s="12" t="str">
        <f>IF(OR(C1018="櫃間牧場",C1018="特捜フジ"),"hit",IF(OR(C1018="土井牧場",C1018="土井ムギムギ牧場",C1018="むぎむぎ",C1018="むぎ"),"doi",IF(OR(C1018="阪神",C1018="タイガースファーム"),"han",IF(OR(C1018="健康牧場",C1018="ＯＫ牧場"),"oke",VLOOKUP(C1018,[1]Owner!$A:$B,2,FALSE)))))</f>
        <v>doi</v>
      </c>
    </row>
    <row r="1019" spans="1:24" ht="11.15" customHeight="1" x14ac:dyDescent="0.65">
      <c r="A1019" s="19" t="str">
        <f t="shared" si="86"/>
        <v>1920健康09</v>
      </c>
      <c r="B1019" s="10" t="s">
        <v>7651</v>
      </c>
      <c r="C1019" s="20" t="s">
        <v>7653</v>
      </c>
      <c r="D1019" s="11">
        <v>9</v>
      </c>
      <c r="E1019" s="20" t="s">
        <v>7677</v>
      </c>
      <c r="F1019" s="10" t="s">
        <v>4772</v>
      </c>
      <c r="G1019" s="10" t="s">
        <v>5335</v>
      </c>
      <c r="H1019" s="20" t="s">
        <v>7802</v>
      </c>
      <c r="I1019" s="20" t="s">
        <v>2231</v>
      </c>
      <c r="J1019" s="20" t="s">
        <v>7820</v>
      </c>
      <c r="K1019" s="20" t="s">
        <v>7821</v>
      </c>
      <c r="L1019" s="20" t="s">
        <v>7822</v>
      </c>
      <c r="M1019" s="32">
        <v>4</v>
      </c>
      <c r="N1019" s="22">
        <v>3</v>
      </c>
      <c r="O1019" s="23">
        <v>1</v>
      </c>
      <c r="P1019" s="24">
        <v>1203.5</v>
      </c>
      <c r="Q1019" s="25">
        <v>20.761538461538461</v>
      </c>
      <c r="R1019" s="12">
        <v>0</v>
      </c>
      <c r="S1019" s="12">
        <v>0</v>
      </c>
      <c r="T1019" s="12">
        <v>0</v>
      </c>
      <c r="U1019" s="18" t="str">
        <f t="shared" si="87"/>
        <v>一勝</v>
      </c>
      <c r="V1019" s="12" t="s">
        <v>7954</v>
      </c>
      <c r="W1019" s="12" t="s">
        <v>8055</v>
      </c>
      <c r="X1019" s="12" t="str">
        <f>IF(OR(C1019="櫃間牧場",C1019="特捜フジ"),"hit",IF(OR(C1019="土井牧場",C1019="土井ムギムギ牧場",C1019="むぎむぎ",C1019="むぎ"),"doi",IF(OR(C1019="阪神",C1019="タイガースファーム"),"han",IF(OR(C1019="健康牧場",C1019="ＯＫ牧場"),"oke",VLOOKUP(C1019,[1]Owner!$A:$B,2,FALSE)))))</f>
        <v>oke</v>
      </c>
    </row>
    <row r="1020" spans="1:24" ht="11.15" customHeight="1" x14ac:dyDescent="0.65">
      <c r="A1020" s="19" t="str">
        <f t="shared" si="86"/>
        <v>1011播磨09</v>
      </c>
      <c r="B1020" s="10" t="s">
        <v>3649</v>
      </c>
      <c r="C1020" s="20" t="s">
        <v>626</v>
      </c>
      <c r="D1020" s="11">
        <v>9</v>
      </c>
      <c r="E1020" s="20" t="s">
        <v>3772</v>
      </c>
      <c r="F1020" s="10" t="s">
        <v>14</v>
      </c>
      <c r="G1020" s="10" t="s">
        <v>520</v>
      </c>
      <c r="H1020" s="20" t="s">
        <v>2314</v>
      </c>
      <c r="I1020" s="20" t="s">
        <v>2231</v>
      </c>
      <c r="J1020" s="20" t="s">
        <v>3773</v>
      </c>
      <c r="K1020" s="20" t="s">
        <v>2378</v>
      </c>
      <c r="L1020" s="20" t="s">
        <v>1913</v>
      </c>
      <c r="M1020" s="21">
        <v>50</v>
      </c>
      <c r="N1020" s="22">
        <v>2</v>
      </c>
      <c r="O1020" s="23">
        <v>2</v>
      </c>
      <c r="P1020" s="24">
        <v>1200</v>
      </c>
      <c r="Q1020" s="25">
        <f>IF(M1020="","",IF(M1020&lt;=0,P1020/10,P1020/M1020))</f>
        <v>24</v>
      </c>
      <c r="R1020" s="12">
        <v>0</v>
      </c>
      <c r="S1020" s="12">
        <v>0</v>
      </c>
      <c r="U1020" s="18" t="str">
        <f t="shared" si="87"/>
        <v>二勝</v>
      </c>
      <c r="X1020" s="12" t="str">
        <f>IF(OR(C1020="櫃間牧場",C1020="特捜フジ"),"hit",IF(OR(C1020="土井牧場",C1020="土井ムギムギ牧場",C1020="むぎむぎ",C1020="むぎ"),"doi",IF(OR(C1020="阪神",C1020="タイガースファーム"),"han",IF(OR(C1020="健康牧場",C1020="ＯＫ牧場"),"oke",VLOOKUP(C1020,[1]Owner!$A:$B,2,FALSE)))))</f>
        <v>har</v>
      </c>
    </row>
    <row r="1021" spans="1:24" ht="11.15" customHeight="1" x14ac:dyDescent="0.65">
      <c r="A1021" s="19" t="str">
        <f t="shared" si="86"/>
        <v>0405本木01</v>
      </c>
      <c r="B1021" s="10" t="s">
        <v>1951</v>
      </c>
      <c r="C1021" s="20" t="s">
        <v>1161</v>
      </c>
      <c r="D1021" s="31">
        <v>1</v>
      </c>
      <c r="E1021" s="20" t="s">
        <v>2251</v>
      </c>
      <c r="F1021" s="10" t="s">
        <v>14</v>
      </c>
      <c r="G1021" s="10" t="s">
        <v>510</v>
      </c>
      <c r="H1021" s="20" t="s">
        <v>1291</v>
      </c>
      <c r="I1021" s="20" t="s">
        <v>38</v>
      </c>
      <c r="J1021" s="20" t="s">
        <v>1862</v>
      </c>
      <c r="K1021" s="20" t="s">
        <v>846</v>
      </c>
      <c r="L1021" s="20" t="s">
        <v>515</v>
      </c>
      <c r="M1021" s="21">
        <v>70</v>
      </c>
      <c r="N1021" s="22">
        <v>3</v>
      </c>
      <c r="O1021" s="23">
        <v>1</v>
      </c>
      <c r="P1021" s="24">
        <v>1200</v>
      </c>
      <c r="Q1021" s="25">
        <f>IF(M1021="","",IF(M1021&lt;=0,P1021/10,P1021/M1021))</f>
        <v>17.142857142857142</v>
      </c>
      <c r="R1021" s="12">
        <v>0</v>
      </c>
      <c r="S1021" s="12">
        <v>0</v>
      </c>
      <c r="U1021" s="18" t="str">
        <f t="shared" si="87"/>
        <v>一勝</v>
      </c>
      <c r="X1021" s="12" t="str">
        <f>IF(OR(C1021="櫃間牧場",C1021="特捜フジ"),"hit",IF(OR(C1021="土井牧場",C1021="土井ムギムギ牧場",C1021="むぎむぎ",C1021="むぎ"),"doi",IF(OR(C1021="阪神",C1021="タイガースファーム"),"han",IF(OR(C1021="健康牧場",C1021="ＯＫ牧場"),"oke",VLOOKUP(C1021,[1]Owner!$A:$B,2,FALSE)))))</f>
        <v>mot</v>
      </c>
    </row>
    <row r="1022" spans="1:24" ht="11.15" customHeight="1" x14ac:dyDescent="0.65">
      <c r="A1022" s="19" t="str">
        <f t="shared" si="86"/>
        <v>0910松山01</v>
      </c>
      <c r="B1022" s="10" t="s">
        <v>3418</v>
      </c>
      <c r="C1022" s="20" t="s">
        <v>3226</v>
      </c>
      <c r="D1022" s="11">
        <v>1</v>
      </c>
      <c r="E1022" s="20" t="s">
        <v>3482</v>
      </c>
      <c r="F1022" s="10" t="s">
        <v>14</v>
      </c>
      <c r="G1022" s="10" t="s">
        <v>520</v>
      </c>
      <c r="H1022" s="20" t="s">
        <v>2401</v>
      </c>
      <c r="I1022" s="20" t="s">
        <v>3101</v>
      </c>
      <c r="J1022" s="20" t="s">
        <v>3483</v>
      </c>
      <c r="K1022" s="20" t="s">
        <v>3484</v>
      </c>
      <c r="L1022" s="20" t="s">
        <v>3485</v>
      </c>
      <c r="M1022" s="21">
        <v>80</v>
      </c>
      <c r="N1022" s="22">
        <v>4</v>
      </c>
      <c r="O1022" s="23">
        <v>2</v>
      </c>
      <c r="P1022" s="24">
        <v>1200</v>
      </c>
      <c r="Q1022" s="25">
        <f>IF(M1022="","",IF(M1022&lt;=0,P1022/10,P1022/M1022))</f>
        <v>15</v>
      </c>
      <c r="R1022" s="12">
        <v>0</v>
      </c>
      <c r="S1022" s="12">
        <v>0</v>
      </c>
      <c r="U1022" s="18" t="str">
        <f t="shared" si="87"/>
        <v>二勝</v>
      </c>
      <c r="X1022" s="12" t="str">
        <f>IF(OR(C1022="櫃間牧場",C1022="特捜フジ"),"hit",IF(OR(C1022="土井牧場",C1022="土井ムギムギ牧場",C1022="むぎむぎ",C1022="むぎ"),"doi",IF(OR(C1022="阪神",C1022="タイガースファーム"),"han",IF(OR(C1022="健康牧場",C1022="ＯＫ牧場"),"oke",VLOOKUP(C1022,[1]Owner!$A:$B,2,FALSE)))))</f>
        <v>mat</v>
      </c>
    </row>
    <row r="1023" spans="1:24" ht="11.15" customHeight="1" x14ac:dyDescent="0.65">
      <c r="A1023" s="19" t="str">
        <f t="shared" si="86"/>
        <v>0607大熊07</v>
      </c>
      <c r="B1023" s="10" t="s">
        <v>2579</v>
      </c>
      <c r="C1023" s="20" t="s">
        <v>2694</v>
      </c>
      <c r="D1023" s="11">
        <v>7</v>
      </c>
      <c r="E1023" s="20" t="s">
        <v>2703</v>
      </c>
      <c r="F1023" s="10" t="s">
        <v>14</v>
      </c>
      <c r="G1023" s="10" t="s">
        <v>510</v>
      </c>
      <c r="H1023" s="21" t="s">
        <v>2640</v>
      </c>
      <c r="I1023" s="20" t="s">
        <v>2280</v>
      </c>
      <c r="J1023" s="20" t="s">
        <v>2704</v>
      </c>
      <c r="K1023" s="20" t="s">
        <v>846</v>
      </c>
      <c r="L1023" s="20" t="s">
        <v>2174</v>
      </c>
      <c r="M1023" s="21">
        <v>10</v>
      </c>
      <c r="N1023" s="22">
        <v>5</v>
      </c>
      <c r="O1023" s="23">
        <v>2</v>
      </c>
      <c r="P1023" s="24">
        <v>1200</v>
      </c>
      <c r="Q1023" s="25">
        <f>IF(M1023="","",IF(M1023&lt;=0,P1023/10,P1023/M1023))</f>
        <v>120</v>
      </c>
      <c r="R1023" s="12">
        <v>0</v>
      </c>
      <c r="S1023" s="12">
        <v>0</v>
      </c>
      <c r="U1023" s="18" t="str">
        <f t="shared" si="87"/>
        <v>二勝</v>
      </c>
      <c r="X1023" s="12" t="str">
        <f>IF(OR(C1023="櫃間牧場",C1023="特捜フジ"),"hit",IF(OR(C1023="土井牧場",C1023="土井ムギムギ牧場",C1023="むぎむぎ",C1023="むぎ"),"doi",IF(OR(C1023="阪神",C1023="タイガースファーム"),"han",IF(OR(C1023="健康牧場",C1023="ＯＫ牧場"),"oke",VLOOKUP(C1023,[1]Owner!$A:$B,2,FALSE)))))</f>
        <v>oku</v>
      </c>
    </row>
    <row r="1024" spans="1:24" ht="11.15" customHeight="1" x14ac:dyDescent="0.65">
      <c r="A1024" s="19" t="str">
        <f t="shared" si="86"/>
        <v>2122小金03</v>
      </c>
      <c r="B1024" s="10" t="s">
        <v>8826</v>
      </c>
      <c r="C1024" s="20" t="s">
        <v>8309</v>
      </c>
      <c r="D1024" s="11">
        <v>3</v>
      </c>
      <c r="E1024" s="20" t="s">
        <v>8727</v>
      </c>
      <c r="F1024" s="10" t="s">
        <v>29</v>
      </c>
      <c r="G1024" s="10" t="s">
        <v>4421</v>
      </c>
      <c r="H1024" s="20" t="s">
        <v>1931</v>
      </c>
      <c r="I1024" s="20" t="s">
        <v>1755</v>
      </c>
      <c r="J1024" s="20" t="s">
        <v>8390</v>
      </c>
      <c r="K1024" s="20" t="s">
        <v>4497</v>
      </c>
      <c r="L1024" s="20" t="s">
        <v>1913</v>
      </c>
      <c r="M1024" s="32">
        <v>8</v>
      </c>
      <c r="N1024" s="22">
        <v>5</v>
      </c>
      <c r="O1024" s="23">
        <v>1</v>
      </c>
      <c r="P1024" s="24">
        <v>1200</v>
      </c>
      <c r="Q1024" s="25">
        <v>8.1730769230769234</v>
      </c>
      <c r="U1024" s="18" t="str">
        <f t="shared" si="87"/>
        <v>一勝</v>
      </c>
      <c r="V1024" s="12" t="s">
        <v>8981</v>
      </c>
      <c r="W1024" s="12" t="s">
        <v>9093</v>
      </c>
      <c r="X1024" s="12" t="str">
        <f>IF(OR(C1024="櫃間牧場",C1024="特捜フジ"),"hit",IF(OR(C1024="土井牧場",C1024="土井ムギムギ牧場",C1024="むぎむぎ",C1024="むぎ"),"doi",IF(OR(C1024="阪神",C1024="タイガースファーム"),"han",IF(OR(C1024="健康牧場",C1024="ＯＫ牧場"),"oke",VLOOKUP(C1024,[1]Owner!$A:$B,2,FALSE)))))</f>
        <v>kog</v>
      </c>
    </row>
    <row r="1025" spans="1:24" ht="11.15" customHeight="1" x14ac:dyDescent="0.65">
      <c r="A1025" s="19" t="str">
        <f t="shared" si="86"/>
        <v>2223福石10</v>
      </c>
      <c r="B1025" s="10" t="s">
        <v>9192</v>
      </c>
      <c r="C1025" s="20" t="s">
        <v>4741</v>
      </c>
      <c r="D1025" s="11">
        <v>10</v>
      </c>
      <c r="E1025" s="20" t="s">
        <v>9330</v>
      </c>
      <c r="F1025" s="10" t="s">
        <v>4407</v>
      </c>
      <c r="G1025" s="10" t="s">
        <v>4408</v>
      </c>
      <c r="H1025" s="20" t="s">
        <v>8868</v>
      </c>
      <c r="I1025" s="20" t="s">
        <v>5607</v>
      </c>
      <c r="J1025" s="20" t="s">
        <v>9443</v>
      </c>
      <c r="K1025" s="20" t="s">
        <v>9449</v>
      </c>
      <c r="L1025" s="20" t="s">
        <v>1913</v>
      </c>
      <c r="M1025" s="32">
        <v>4</v>
      </c>
      <c r="N1025" s="22">
        <v>5</v>
      </c>
      <c r="O1025" s="23">
        <v>1</v>
      </c>
      <c r="P1025" s="24">
        <v>1200</v>
      </c>
      <c r="Q1025" s="25">
        <v>726.07142857142856</v>
      </c>
      <c r="U1025" s="18" t="str">
        <f t="shared" si="87"/>
        <v>一勝</v>
      </c>
      <c r="V1025" s="12" t="s">
        <v>9737</v>
      </c>
      <c r="W1025" s="12" t="s">
        <v>9618</v>
      </c>
      <c r="X1025" s="12" t="str">
        <f>IF(OR(C1025="櫃間牧場",C1025="特捜フジ"),"hit",IF(OR(C1025="土井牧場",C1025="土井ムギムギ牧場",C1025="むぎむぎ",C1025="むぎ"),"doi",IF(OR(C1025="阪神",C1025="タイガースファーム"),"han",IF(OR(C1025="健康牧場",C1025="ＯＫ牧場"),"oke",VLOOKUP(C1025,[1]Owner!$A:$B,2,FALSE)))))</f>
        <v>fuk</v>
      </c>
    </row>
    <row r="1026" spans="1:24" ht="11.15" customHeight="1" x14ac:dyDescent="0.65">
      <c r="A1026" s="19" t="str">
        <f t="shared" ref="A1026:A1089" si="90">MID(B1026,3,2)&amp;MID(B1026,8,2)&amp;MID(C1026,1,2)&amp;TEXT(D1026,"00")</f>
        <v>1112大類08</v>
      </c>
      <c r="B1026" s="10" t="s">
        <v>4369</v>
      </c>
      <c r="C1026" s="20" t="s">
        <v>3948</v>
      </c>
      <c r="D1026" s="11">
        <v>8</v>
      </c>
      <c r="E1026" s="20" t="s">
        <v>3970</v>
      </c>
      <c r="F1026" s="10" t="s">
        <v>3905</v>
      </c>
      <c r="G1026" s="10" t="s">
        <v>3906</v>
      </c>
      <c r="H1026" s="20" t="s">
        <v>3971</v>
      </c>
      <c r="I1026" s="20" t="s">
        <v>2280</v>
      </c>
      <c r="J1026" s="20" t="s">
        <v>3972</v>
      </c>
      <c r="K1026" s="20" t="s">
        <v>2693</v>
      </c>
      <c r="L1026" s="20" t="s">
        <v>3973</v>
      </c>
      <c r="M1026" s="21">
        <v>20</v>
      </c>
      <c r="N1026" s="22">
        <v>6</v>
      </c>
      <c r="O1026" s="23">
        <v>3</v>
      </c>
      <c r="P1026" s="24">
        <v>1200</v>
      </c>
      <c r="Q1026" s="25">
        <f>IF(M1026="","",IF(M1026&lt;=0,P1026/10,P1026/M1026))</f>
        <v>60</v>
      </c>
      <c r="R1026" s="12">
        <v>0</v>
      </c>
      <c r="S1026" s="12">
        <v>0</v>
      </c>
      <c r="U1026" s="18" t="str">
        <f t="shared" ref="U1026:U1089" si="91">IF(S1026&gt;=1,"G1",IF(R1026&gt;=1,"重賞",IF(O1026&gt;=2,"二勝",IF(O1026=1,"一勝",IF(AND(O1026=0,N1026&gt;=1),"未勝利","未出走")))))</f>
        <v>二勝</v>
      </c>
      <c r="X1026" s="12" t="str">
        <f>IF(OR(C1026="櫃間牧場",C1026="特捜フジ"),"hit",IF(OR(C1026="土井牧場",C1026="土井ムギムギ牧場",C1026="むぎむぎ",C1026="むぎ"),"doi",IF(OR(C1026="阪神",C1026="タイガースファーム"),"han",IF(OR(C1026="健康牧場",C1026="ＯＫ牧場"),"oke",VLOOKUP(C1026,[1]Owner!$A:$B,2,FALSE)))))</f>
        <v>oru</v>
      </c>
    </row>
    <row r="1027" spans="1:24" ht="11.15" customHeight="1" x14ac:dyDescent="0.65">
      <c r="A1027" s="19" t="str">
        <f t="shared" si="90"/>
        <v>2223健太10</v>
      </c>
      <c r="B1027" s="10" t="s">
        <v>9192</v>
      </c>
      <c r="C1027" s="20" t="s">
        <v>9226</v>
      </c>
      <c r="D1027" s="11">
        <v>10</v>
      </c>
      <c r="E1027" s="20" t="s">
        <v>9236</v>
      </c>
      <c r="F1027" s="10" t="s">
        <v>4413</v>
      </c>
      <c r="G1027" s="10" t="s">
        <v>33</v>
      </c>
      <c r="H1027" s="20" t="s">
        <v>4436</v>
      </c>
      <c r="I1027" s="20" t="s">
        <v>8317</v>
      </c>
      <c r="J1027" s="20" t="s">
        <v>9400</v>
      </c>
      <c r="K1027" s="20" t="s">
        <v>9452</v>
      </c>
      <c r="L1027" s="20" t="s">
        <v>1913</v>
      </c>
      <c r="M1027" s="32">
        <v>8</v>
      </c>
      <c r="N1027" s="22">
        <v>6</v>
      </c>
      <c r="O1027" s="23">
        <v>1</v>
      </c>
      <c r="P1027" s="24">
        <v>1200</v>
      </c>
      <c r="Q1027" s="25">
        <v>158.03571428571428</v>
      </c>
      <c r="U1027" s="18" t="str">
        <f t="shared" si="91"/>
        <v>一勝</v>
      </c>
      <c r="V1027" s="12" t="s">
        <v>9666</v>
      </c>
      <c r="W1027" s="12" t="s">
        <v>9529</v>
      </c>
      <c r="X1027" s="12" t="str">
        <f>IF(OR(C1027="櫃間牧場",C1027="特捜フジ"),"hit",IF(OR(C1027="土井牧場",C1027="土井ムギムギ牧場",C1027="むぎむぎ",C1027="むぎ"),"doi",IF(OR(C1027="阪神",C1027="タイガースファーム"),"han",IF(OR(C1027="健康牧場",C1027="ＯＫ牧場"),"oke",VLOOKUP(C1027,[1]Owner!$A:$B,2,FALSE)))))</f>
        <v>tke</v>
      </c>
    </row>
    <row r="1028" spans="1:24" ht="11.15" customHeight="1" x14ac:dyDescent="0.65">
      <c r="A1028" s="19" t="str">
        <f t="shared" si="90"/>
        <v>1314阪神10</v>
      </c>
      <c r="B1028" s="10" t="s">
        <v>5133</v>
      </c>
      <c r="C1028" s="20" t="s">
        <v>4398</v>
      </c>
      <c r="D1028" s="11">
        <v>10</v>
      </c>
      <c r="E1028" s="20" t="s">
        <v>5076</v>
      </c>
      <c r="F1028" s="10" t="s">
        <v>4766</v>
      </c>
      <c r="G1028" s="10" t="s">
        <v>4767</v>
      </c>
      <c r="H1028" s="20" t="s">
        <v>5077</v>
      </c>
      <c r="I1028" s="20" t="s">
        <v>3280</v>
      </c>
      <c r="J1028" s="20" t="s">
        <v>2891</v>
      </c>
      <c r="K1028" s="20" t="s">
        <v>4814</v>
      </c>
      <c r="L1028" s="20" t="s">
        <v>1913</v>
      </c>
      <c r="M1028" s="21">
        <v>50</v>
      </c>
      <c r="N1028" s="22">
        <v>7</v>
      </c>
      <c r="O1028" s="23">
        <v>1</v>
      </c>
      <c r="P1028" s="24">
        <v>1200</v>
      </c>
      <c r="Q1028" s="25">
        <f>IF(M1028="","",IF(M1028&lt;=0,P1028/10,P1028/M1028))</f>
        <v>24</v>
      </c>
      <c r="R1028" s="12">
        <v>0</v>
      </c>
      <c r="S1028" s="12">
        <v>0</v>
      </c>
      <c r="U1028" s="18" t="str">
        <f t="shared" si="91"/>
        <v>一勝</v>
      </c>
      <c r="X1028" s="12" t="str">
        <f>IF(OR(C1028="櫃間牧場",C1028="特捜フジ"),"hit",IF(OR(C1028="土井牧場",C1028="土井ムギムギ牧場",C1028="むぎむぎ",C1028="むぎ"),"doi",IF(OR(C1028="阪神",C1028="タイガースファーム"),"han",IF(OR(C1028="健康牧場",C1028="ＯＫ牧場"),"oke",VLOOKUP(C1028,[1]Owner!$A:$B,2,FALSE)))))</f>
        <v>han</v>
      </c>
    </row>
    <row r="1029" spans="1:24" ht="11.15" customHeight="1" x14ac:dyDescent="0.65">
      <c r="A1029" s="19" t="str">
        <f t="shared" si="90"/>
        <v>1920村山03</v>
      </c>
      <c r="B1029" s="10" t="s">
        <v>7651</v>
      </c>
      <c r="C1029" s="20" t="s">
        <v>7658</v>
      </c>
      <c r="D1029" s="11">
        <v>3</v>
      </c>
      <c r="E1029" s="20" t="s">
        <v>7791</v>
      </c>
      <c r="F1029" s="10" t="s">
        <v>4772</v>
      </c>
      <c r="G1029" s="10" t="s">
        <v>4767</v>
      </c>
      <c r="H1029" s="20" t="s">
        <v>7920</v>
      </c>
      <c r="I1029" s="20" t="s">
        <v>6718</v>
      </c>
      <c r="J1029" s="20" t="s">
        <v>3434</v>
      </c>
      <c r="K1029" s="20" t="s">
        <v>7928</v>
      </c>
      <c r="L1029" s="20" t="s">
        <v>1913</v>
      </c>
      <c r="M1029" s="32">
        <v>7</v>
      </c>
      <c r="N1029" s="22">
        <v>6</v>
      </c>
      <c r="O1029" s="23">
        <v>1</v>
      </c>
      <c r="P1029" s="24">
        <v>1197</v>
      </c>
      <c r="Q1029" s="25">
        <v>5.1065934065934062</v>
      </c>
      <c r="R1029" s="12">
        <v>0</v>
      </c>
      <c r="S1029" s="12">
        <v>0</v>
      </c>
      <c r="T1029" s="12">
        <v>0</v>
      </c>
      <c r="U1029" s="18" t="str">
        <f t="shared" si="91"/>
        <v>一勝</v>
      </c>
      <c r="V1029" s="12" t="s">
        <v>8029</v>
      </c>
      <c r="W1029" s="12" t="s">
        <v>8169</v>
      </c>
      <c r="X1029" s="12" t="str">
        <f>IF(OR(C1029="櫃間牧場",C1029="特捜フジ"),"hit",IF(OR(C1029="土井牧場",C1029="土井ムギムギ牧場",C1029="むぎむぎ",C1029="むぎ"),"doi",IF(OR(C1029="阪神",C1029="タイガースファーム"),"han",IF(OR(C1029="健康牧場",C1029="ＯＫ牧場"),"oke",VLOOKUP(C1029,[1]Owner!$A:$B,2,FALSE)))))</f>
        <v>mur</v>
      </c>
    </row>
    <row r="1030" spans="1:24" ht="11.15" customHeight="1" x14ac:dyDescent="0.65">
      <c r="A1030" s="19" t="str">
        <f t="shared" si="90"/>
        <v>2021むぎ08</v>
      </c>
      <c r="B1030" s="10" t="s">
        <v>8314</v>
      </c>
      <c r="C1030" s="20" t="s">
        <v>4396</v>
      </c>
      <c r="D1030" s="11">
        <v>8</v>
      </c>
      <c r="E1030" s="20" t="s">
        <v>8295</v>
      </c>
      <c r="F1030" s="10" t="s">
        <v>29</v>
      </c>
      <c r="G1030" s="10" t="s">
        <v>33</v>
      </c>
      <c r="H1030" s="20" t="s">
        <v>8318</v>
      </c>
      <c r="I1030" s="20" t="s">
        <v>5235</v>
      </c>
      <c r="J1030" s="20" t="s">
        <v>4322</v>
      </c>
      <c r="K1030" s="20" t="s">
        <v>5446</v>
      </c>
      <c r="L1030" s="20" t="s">
        <v>1913</v>
      </c>
      <c r="M1030" s="32">
        <v>7</v>
      </c>
      <c r="N1030" s="22">
        <v>3</v>
      </c>
      <c r="O1030" s="23">
        <v>1</v>
      </c>
      <c r="P1030" s="24">
        <v>1196</v>
      </c>
      <c r="Q1030" s="25">
        <v>7.8857142857142861</v>
      </c>
      <c r="R1030" s="12">
        <v>0</v>
      </c>
      <c r="S1030" s="12">
        <v>0</v>
      </c>
      <c r="T1030" s="12">
        <v>0</v>
      </c>
      <c r="U1030" s="18" t="str">
        <f t="shared" si="91"/>
        <v>一勝</v>
      </c>
      <c r="V1030" s="12" t="s">
        <v>8682</v>
      </c>
      <c r="W1030" s="12" t="s">
        <v>8580</v>
      </c>
      <c r="X1030" s="12" t="str">
        <f>IF(OR(C1030="櫃間牧場",C1030="特捜フジ"),"hit",IF(OR(C1030="土井牧場",C1030="土井ムギムギ牧場",C1030="むぎむぎ",C1030="むぎ"),"doi",IF(OR(C1030="阪神",C1030="タイガースファーム"),"han",IF(OR(C1030="健康牧場",C1030="ＯＫ牧場"),"oke",VLOOKUP(C1030,[1]Owner!$A:$B,2,FALSE)))))</f>
        <v>doi</v>
      </c>
    </row>
    <row r="1031" spans="1:24" ht="11.15" customHeight="1" x14ac:dyDescent="0.65">
      <c r="A1031" s="19" t="str">
        <f t="shared" si="90"/>
        <v>9899戸田09</v>
      </c>
      <c r="B1031" s="10" t="s">
        <v>377</v>
      </c>
      <c r="C1031" s="20" t="s">
        <v>320</v>
      </c>
      <c r="D1031" s="31">
        <v>9</v>
      </c>
      <c r="E1031" s="20" t="s">
        <v>620</v>
      </c>
      <c r="F1031" s="10" t="s">
        <v>29</v>
      </c>
      <c r="G1031" s="10" t="s">
        <v>510</v>
      </c>
      <c r="H1031" s="20" t="s">
        <v>621</v>
      </c>
      <c r="I1031" s="20" t="s">
        <v>622</v>
      </c>
      <c r="J1031" s="20" t="s">
        <v>623</v>
      </c>
      <c r="N1031" s="22">
        <v>7</v>
      </c>
      <c r="O1031" s="23">
        <v>1</v>
      </c>
      <c r="P1031" s="24">
        <v>1195</v>
      </c>
      <c r="Q1031" s="25" t="str">
        <f>IF(M1031="","",IF(M1031&lt;=0,P1031/10,P1031/M1031))</f>
        <v/>
      </c>
      <c r="R1031" s="12">
        <v>0</v>
      </c>
      <c r="S1031" s="12">
        <v>0</v>
      </c>
      <c r="U1031" s="18" t="str">
        <f t="shared" si="91"/>
        <v>一勝</v>
      </c>
      <c r="X1031" s="12" t="str">
        <f>IF(OR(C1031="櫃間牧場",C1031="特捜フジ"),"hit",IF(OR(C1031="土井牧場",C1031="土井ムギムギ牧場",C1031="むぎむぎ",C1031="むぎ"),"doi",IF(OR(C1031="阪神",C1031="タイガースファーム"),"han",IF(OR(C1031="健康牧場",C1031="ＯＫ牧場"),"oke",VLOOKUP(C1031,[1]Owner!$A:$B,2,FALSE)))))</f>
        <v>tod</v>
      </c>
    </row>
    <row r="1032" spans="1:24" ht="11.15" customHeight="1" x14ac:dyDescent="0.65">
      <c r="A1032" s="19" t="str">
        <f t="shared" si="90"/>
        <v>0203福石06</v>
      </c>
      <c r="B1032" s="10" t="s">
        <v>1480</v>
      </c>
      <c r="C1032" s="20" t="s">
        <v>913</v>
      </c>
      <c r="D1032" s="31">
        <v>6</v>
      </c>
      <c r="E1032" s="20" t="s">
        <v>1699</v>
      </c>
      <c r="F1032" s="10" t="s">
        <v>29</v>
      </c>
      <c r="G1032" s="10" t="s">
        <v>520</v>
      </c>
      <c r="H1032" s="20" t="s">
        <v>404</v>
      </c>
      <c r="I1032" s="20" t="s">
        <v>712</v>
      </c>
      <c r="J1032" s="20" t="s">
        <v>648</v>
      </c>
      <c r="K1032" s="20" t="s">
        <v>4383</v>
      </c>
      <c r="L1032" s="20" t="s">
        <v>4384</v>
      </c>
      <c r="N1032" s="22">
        <v>14</v>
      </c>
      <c r="O1032" s="23">
        <v>1</v>
      </c>
      <c r="P1032" s="24">
        <v>1195</v>
      </c>
      <c r="Q1032" s="25" t="str">
        <f>IF(M1032="","",IF(M1032&lt;=0,P1032/10,P1032/M1032))</f>
        <v/>
      </c>
      <c r="R1032" s="12">
        <v>0</v>
      </c>
      <c r="S1032" s="12">
        <v>0</v>
      </c>
      <c r="U1032" s="18" t="str">
        <f t="shared" si="91"/>
        <v>一勝</v>
      </c>
      <c r="X1032" s="12" t="str">
        <f>IF(OR(C1032="櫃間牧場",C1032="特捜フジ"),"hit",IF(OR(C1032="土井牧場",C1032="土井ムギムギ牧場",C1032="むぎむぎ",C1032="むぎ"),"doi",IF(OR(C1032="阪神",C1032="タイガースファーム"),"han",IF(OR(C1032="健康牧場",C1032="ＯＫ牧場"),"oke",VLOOKUP(C1032,[1]Owner!$A:$B,2,FALSE)))))</f>
        <v>fuk</v>
      </c>
    </row>
    <row r="1033" spans="1:24" ht="11.15" customHeight="1" x14ac:dyDescent="0.65">
      <c r="A1033" s="19" t="str">
        <f t="shared" si="90"/>
        <v>1920むぎ10</v>
      </c>
      <c r="B1033" s="10" t="s">
        <v>7651</v>
      </c>
      <c r="C1033" s="20" t="s">
        <v>4396</v>
      </c>
      <c r="D1033" s="11">
        <v>10</v>
      </c>
      <c r="E1033" s="20" t="s">
        <v>7788</v>
      </c>
      <c r="F1033" s="10" t="s">
        <v>4766</v>
      </c>
      <c r="G1033" s="10" t="s">
        <v>4774</v>
      </c>
      <c r="H1033" s="20" t="s">
        <v>7927</v>
      </c>
      <c r="I1033" s="20" t="s">
        <v>2231</v>
      </c>
      <c r="J1033" s="20" t="s">
        <v>1610</v>
      </c>
      <c r="K1033" s="20" t="s">
        <v>1836</v>
      </c>
      <c r="L1033" s="20" t="s">
        <v>2439</v>
      </c>
      <c r="M1033" s="32">
        <v>1</v>
      </c>
      <c r="N1033" s="22">
        <v>6</v>
      </c>
      <c r="O1033" s="23">
        <v>1</v>
      </c>
      <c r="P1033" s="24">
        <v>1194.4000000000001</v>
      </c>
      <c r="Q1033" s="25">
        <v>125.12615384615385</v>
      </c>
      <c r="R1033" s="12">
        <v>0</v>
      </c>
      <c r="S1033" s="12">
        <v>0</v>
      </c>
      <c r="T1033" s="12">
        <v>0</v>
      </c>
      <c r="U1033" s="18" t="str">
        <f t="shared" si="91"/>
        <v>一勝</v>
      </c>
      <c r="V1033" s="12" t="s">
        <v>8026</v>
      </c>
      <c r="W1033" s="12" t="s">
        <v>8166</v>
      </c>
      <c r="X1033" s="12" t="str">
        <f>IF(OR(C1033="櫃間牧場",C1033="特捜フジ"),"hit",IF(OR(C1033="土井牧場",C1033="土井ムギムギ牧場",C1033="むぎむぎ",C1033="むぎ"),"doi",IF(OR(C1033="阪神",C1033="タイガースファーム"),"han",IF(OR(C1033="健康牧場",C1033="ＯＫ牧場"),"oke",VLOOKUP(C1033,[1]Owner!$A:$B,2,FALSE)))))</f>
        <v>doi</v>
      </c>
    </row>
    <row r="1034" spans="1:24" ht="11.15" customHeight="1" x14ac:dyDescent="0.65">
      <c r="A1034" s="19" t="str">
        <f t="shared" si="90"/>
        <v>0102本木01</v>
      </c>
      <c r="B1034" s="10" t="s">
        <v>1206</v>
      </c>
      <c r="C1034" s="20" t="s">
        <v>1161</v>
      </c>
      <c r="D1034" s="31">
        <v>1</v>
      </c>
      <c r="E1034" s="20" t="s">
        <v>1459</v>
      </c>
      <c r="F1034" s="10" t="s">
        <v>14</v>
      </c>
      <c r="G1034" s="10" t="s">
        <v>15</v>
      </c>
      <c r="H1034" s="20" t="s">
        <v>992</v>
      </c>
      <c r="I1034" s="20" t="s">
        <v>38</v>
      </c>
      <c r="J1034" s="20" t="s">
        <v>1460</v>
      </c>
      <c r="N1034" s="22">
        <v>9</v>
      </c>
      <c r="O1034" s="23">
        <v>1</v>
      </c>
      <c r="P1034" s="24">
        <v>1191</v>
      </c>
      <c r="Q1034" s="25" t="str">
        <f>IF(M1034="","",IF(M1034&lt;=0,P1034/10,P1034/M1034))</f>
        <v/>
      </c>
      <c r="R1034" s="12">
        <v>0</v>
      </c>
      <c r="S1034" s="12">
        <v>0</v>
      </c>
      <c r="U1034" s="18" t="str">
        <f t="shared" si="91"/>
        <v>一勝</v>
      </c>
      <c r="X1034" s="12" t="str">
        <f>IF(OR(C1034="櫃間牧場",C1034="特捜フジ"),"hit",IF(OR(C1034="土井牧場",C1034="土井ムギムギ牧場",C1034="むぎむぎ",C1034="むぎ"),"doi",IF(OR(C1034="阪神",C1034="タイガースファーム"),"han",IF(OR(C1034="健康牧場",C1034="ＯＫ牧場"),"oke",VLOOKUP(C1034,[1]Owner!$A:$B,2,FALSE)))))</f>
        <v>mot</v>
      </c>
    </row>
    <row r="1035" spans="1:24" ht="11.15" customHeight="1" x14ac:dyDescent="0.65">
      <c r="A1035" s="19" t="str">
        <f t="shared" si="90"/>
        <v>2122村山10</v>
      </c>
      <c r="B1035" s="10" t="s">
        <v>8826</v>
      </c>
      <c r="C1035" s="20" t="s">
        <v>7658</v>
      </c>
      <c r="D1035" s="11">
        <v>10</v>
      </c>
      <c r="E1035" s="20" t="s">
        <v>8825</v>
      </c>
      <c r="F1035" s="10" t="s">
        <v>4478</v>
      </c>
      <c r="G1035" s="10" t="s">
        <v>4421</v>
      </c>
      <c r="H1035" s="20" t="s">
        <v>1896</v>
      </c>
      <c r="I1035" s="20" t="s">
        <v>5607</v>
      </c>
      <c r="J1035" s="20" t="s">
        <v>8397</v>
      </c>
      <c r="K1035" s="20" t="s">
        <v>2378</v>
      </c>
      <c r="L1035" s="20" t="s">
        <v>1913</v>
      </c>
      <c r="M1035" s="32">
        <v>5</v>
      </c>
      <c r="N1035" s="22">
        <v>5</v>
      </c>
      <c r="O1035" s="23">
        <v>1</v>
      </c>
      <c r="P1035" s="24">
        <v>1190</v>
      </c>
      <c r="Q1035" s="25">
        <v>7.9846153846153838</v>
      </c>
      <c r="U1035" s="18" t="str">
        <f t="shared" si="91"/>
        <v>一勝</v>
      </c>
      <c r="V1035" s="12" t="s">
        <v>9061</v>
      </c>
      <c r="W1035" s="12" t="s">
        <v>9186</v>
      </c>
      <c r="X1035" s="12" t="str">
        <f>IF(OR(C1035="櫃間牧場",C1035="特捜フジ"),"hit",IF(OR(C1035="土井牧場",C1035="土井ムギムギ牧場",C1035="むぎむぎ",C1035="むぎ"),"doi",IF(OR(C1035="阪神",C1035="タイガースファーム"),"han",IF(OR(C1035="健康牧場",C1035="ＯＫ牧場"),"oke",VLOOKUP(C1035,[1]Owner!$A:$B,2,FALSE)))))</f>
        <v>mur</v>
      </c>
    </row>
    <row r="1036" spans="1:24" ht="11.15" customHeight="1" x14ac:dyDescent="0.65">
      <c r="A1036" s="19" t="str">
        <f t="shared" si="90"/>
        <v>0102特捜08</v>
      </c>
      <c r="B1036" s="10" t="s">
        <v>1206</v>
      </c>
      <c r="C1036" s="20" t="s">
        <v>1376</v>
      </c>
      <c r="D1036" s="31">
        <v>8</v>
      </c>
      <c r="E1036" s="20" t="s">
        <v>1389</v>
      </c>
      <c r="F1036" s="10" t="s">
        <v>14</v>
      </c>
      <c r="G1036" s="10" t="s">
        <v>33</v>
      </c>
      <c r="H1036" s="20" t="s">
        <v>1390</v>
      </c>
      <c r="I1036" s="20" t="s">
        <v>1369</v>
      </c>
      <c r="J1036" s="20" t="s">
        <v>1391</v>
      </c>
      <c r="N1036" s="22">
        <v>9</v>
      </c>
      <c r="O1036" s="23">
        <v>1</v>
      </c>
      <c r="P1036" s="24">
        <v>1190</v>
      </c>
      <c r="Q1036" s="25" t="str">
        <f>IF(M1036="","",IF(M1036&lt;=0,P1036/10,P1036/M1036))</f>
        <v/>
      </c>
      <c r="R1036" s="12">
        <v>0</v>
      </c>
      <c r="S1036" s="12">
        <v>0</v>
      </c>
      <c r="U1036" s="18" t="str">
        <f t="shared" si="91"/>
        <v>一勝</v>
      </c>
      <c r="X1036" s="12" t="str">
        <f>IF(OR(C1036="櫃間牧場",C1036="特捜フジ"),"hit",IF(OR(C1036="土井牧場",C1036="土井ムギムギ牧場",C1036="むぎむぎ",C1036="むぎ"),"doi",IF(OR(C1036="阪神",C1036="タイガースファーム"),"han",IF(OR(C1036="健康牧場",C1036="ＯＫ牧場"),"oke",VLOOKUP(C1036,[1]Owner!$A:$B,2,FALSE)))))</f>
        <v>hit</v>
      </c>
    </row>
    <row r="1037" spans="1:24" ht="11.15" customHeight="1" x14ac:dyDescent="0.65">
      <c r="A1037" s="19" t="str">
        <f t="shared" si="90"/>
        <v>1112羽田01</v>
      </c>
      <c r="B1037" s="10" t="s">
        <v>4369</v>
      </c>
      <c r="C1037" s="20" t="s">
        <v>4075</v>
      </c>
      <c r="D1037" s="11">
        <v>1</v>
      </c>
      <c r="E1037" s="20" t="s">
        <v>4076</v>
      </c>
      <c r="F1037" s="10" t="s">
        <v>3905</v>
      </c>
      <c r="G1037" s="10" t="s">
        <v>3911</v>
      </c>
      <c r="H1037" s="20" t="s">
        <v>4077</v>
      </c>
      <c r="I1037" s="20" t="s">
        <v>2850</v>
      </c>
      <c r="J1037" s="20" t="s">
        <v>1753</v>
      </c>
      <c r="K1037" s="20" t="s">
        <v>4010</v>
      </c>
      <c r="L1037" s="20" t="s">
        <v>3922</v>
      </c>
      <c r="M1037" s="21">
        <v>55</v>
      </c>
      <c r="N1037" s="22">
        <v>9</v>
      </c>
      <c r="O1037" s="23">
        <v>1</v>
      </c>
      <c r="P1037" s="24">
        <v>1190</v>
      </c>
      <c r="Q1037" s="25">
        <f>IF(M1037="","",IF(M1037&lt;=0,P1037/10,P1037/M1037))</f>
        <v>21.636363636363637</v>
      </c>
      <c r="R1037" s="12">
        <v>0</v>
      </c>
      <c r="S1037" s="12">
        <v>0</v>
      </c>
      <c r="U1037" s="18" t="str">
        <f t="shared" si="91"/>
        <v>一勝</v>
      </c>
      <c r="X1037" s="12" t="str">
        <f>IF(OR(C1037="櫃間牧場",C1037="特捜フジ"),"hit",IF(OR(C1037="土井牧場",C1037="土井ムギムギ牧場",C1037="むぎむぎ",C1037="むぎ"),"doi",IF(OR(C1037="阪神",C1037="タイガースファーム"),"han",IF(OR(C1037="健康牧場",C1037="ＯＫ牧場"),"oke",VLOOKUP(C1037,[1]Owner!$A:$B,2,FALSE)))))</f>
        <v>had</v>
      </c>
    </row>
    <row r="1038" spans="1:24" ht="11.15" customHeight="1" x14ac:dyDescent="0.65">
      <c r="A1038" s="19" t="str">
        <f t="shared" si="90"/>
        <v>2122永之10</v>
      </c>
      <c r="B1038" s="10" t="s">
        <v>8826</v>
      </c>
      <c r="C1038" s="20" t="s">
        <v>8312</v>
      </c>
      <c r="D1038" s="11">
        <v>10</v>
      </c>
      <c r="E1038" s="20" t="s">
        <v>8795</v>
      </c>
      <c r="F1038" s="10" t="s">
        <v>4478</v>
      </c>
      <c r="G1038" s="10" t="s">
        <v>4408</v>
      </c>
      <c r="H1038" s="20" t="s">
        <v>657</v>
      </c>
      <c r="I1038" s="20" t="s">
        <v>8939</v>
      </c>
      <c r="J1038" s="20" t="s">
        <v>8940</v>
      </c>
      <c r="K1038" s="20" t="s">
        <v>8920</v>
      </c>
      <c r="L1038" s="20" t="s">
        <v>1913</v>
      </c>
      <c r="M1038" s="32">
        <v>8</v>
      </c>
      <c r="N1038" s="22">
        <v>4</v>
      </c>
      <c r="O1038" s="23">
        <v>1</v>
      </c>
      <c r="P1038" s="24">
        <v>1180</v>
      </c>
      <c r="Q1038" s="25">
        <v>5.5576923076923084</v>
      </c>
      <c r="U1038" s="18" t="str">
        <f t="shared" si="91"/>
        <v>一勝</v>
      </c>
      <c r="V1038" s="12" t="s">
        <v>8981</v>
      </c>
      <c r="W1038" s="12" t="s">
        <v>9156</v>
      </c>
      <c r="X1038" s="12" t="str">
        <f>IF(OR(C1038="櫃間牧場",C1038="特捜フジ"),"hit",IF(OR(C1038="土井牧場",C1038="土井ムギムギ牧場",C1038="むぎむぎ",C1038="むぎ"),"doi",IF(OR(C1038="阪神",C1038="タイガースファーム"),"han",IF(OR(C1038="健康牧場",C1038="ＯＫ牧場"),"oke",VLOOKUP(C1038,[1]Owner!$A:$B,2,FALSE)))))</f>
        <v>yhi</v>
      </c>
    </row>
    <row r="1039" spans="1:24" ht="11.15" customHeight="1" x14ac:dyDescent="0.65">
      <c r="A1039" s="19" t="str">
        <f t="shared" si="90"/>
        <v>1415播磨10</v>
      </c>
      <c r="B1039" s="10" t="s">
        <v>5140</v>
      </c>
      <c r="C1039" s="28" t="s">
        <v>4761</v>
      </c>
      <c r="D1039" s="29">
        <v>10</v>
      </c>
      <c r="E1039" s="20" t="s">
        <v>5192</v>
      </c>
      <c r="F1039" s="10" t="s">
        <v>5142</v>
      </c>
      <c r="G1039" s="10" t="s">
        <v>5293</v>
      </c>
      <c r="H1039" s="20" t="s">
        <v>5328</v>
      </c>
      <c r="I1039" s="20" t="s">
        <v>2768</v>
      </c>
      <c r="J1039" s="20" t="s">
        <v>5395</v>
      </c>
      <c r="L1039" s="20" t="s">
        <v>5492</v>
      </c>
      <c r="M1039" s="21">
        <v>0</v>
      </c>
      <c r="N1039" s="22">
        <v>7</v>
      </c>
      <c r="O1039" s="23">
        <v>1</v>
      </c>
      <c r="P1039" s="24">
        <v>1178</v>
      </c>
      <c r="Q1039" s="25">
        <f>IF(M1039="","",IF(M1039&lt;=0,P1039/10,P1039/M1039))</f>
        <v>117.8</v>
      </c>
      <c r="R1039" s="12">
        <v>0</v>
      </c>
      <c r="S1039" s="12">
        <v>0</v>
      </c>
      <c r="U1039" s="18" t="str">
        <f t="shared" si="91"/>
        <v>一勝</v>
      </c>
      <c r="X1039" s="12" t="str">
        <f>IF(OR(C1039="櫃間牧場",C1039="特捜フジ"),"hit",IF(OR(C1039="土井牧場",C1039="土井ムギムギ牧場",C1039="むぎむぎ",C1039="むぎ"),"doi",IF(OR(C1039="阪神",C1039="タイガースファーム"),"han",IF(OR(C1039="健康牧場",C1039="ＯＫ牧場"),"oke",VLOOKUP(C1039,[1]Owner!$A:$B,2,FALSE)))))</f>
        <v>har</v>
      </c>
    </row>
    <row r="1040" spans="1:24" ht="11.15" customHeight="1" x14ac:dyDescent="0.65">
      <c r="A1040" s="19" t="str">
        <f t="shared" si="90"/>
        <v>0910羽田10</v>
      </c>
      <c r="B1040" s="10" t="s">
        <v>3418</v>
      </c>
      <c r="C1040" s="20" t="s">
        <v>2580</v>
      </c>
      <c r="D1040" s="11">
        <v>10</v>
      </c>
      <c r="E1040" s="20" t="s">
        <v>3444</v>
      </c>
      <c r="F1040" s="10" t="s">
        <v>14</v>
      </c>
      <c r="G1040" s="10" t="s">
        <v>520</v>
      </c>
      <c r="H1040" s="20" t="s">
        <v>3445</v>
      </c>
      <c r="I1040" s="20" t="s">
        <v>395</v>
      </c>
      <c r="J1040" s="20" t="s">
        <v>1096</v>
      </c>
      <c r="K1040" s="20" t="s">
        <v>3040</v>
      </c>
      <c r="L1040" s="20" t="s">
        <v>3446</v>
      </c>
      <c r="M1040" s="21">
        <v>50</v>
      </c>
      <c r="N1040" s="22">
        <v>6</v>
      </c>
      <c r="O1040" s="23">
        <v>1</v>
      </c>
      <c r="P1040" s="24">
        <v>1175</v>
      </c>
      <c r="Q1040" s="25">
        <f>IF(M1040="","",IF(M1040&lt;=0,P1040/10,P1040/M1040))</f>
        <v>23.5</v>
      </c>
      <c r="R1040" s="12">
        <v>0</v>
      </c>
      <c r="S1040" s="12">
        <v>0</v>
      </c>
      <c r="U1040" s="18" t="str">
        <f t="shared" si="91"/>
        <v>一勝</v>
      </c>
      <c r="X1040" s="12" t="str">
        <f>IF(OR(C1040="櫃間牧場",C1040="特捜フジ"),"hit",IF(OR(C1040="土井牧場",C1040="土井ムギムギ牧場",C1040="むぎむぎ",C1040="むぎ"),"doi",IF(OR(C1040="阪神",C1040="タイガースファーム"),"han",IF(OR(C1040="健康牧場",C1040="ＯＫ牧場"),"oke",VLOOKUP(C1040,[1]Owner!$A:$B,2,FALSE)))))</f>
        <v>had</v>
      </c>
    </row>
    <row r="1041" spans="1:24" ht="11.15" customHeight="1" x14ac:dyDescent="0.65">
      <c r="A1041" s="19" t="str">
        <f t="shared" si="90"/>
        <v>1617播磨07</v>
      </c>
      <c r="B1041" s="10" t="s">
        <v>5840</v>
      </c>
      <c r="C1041" s="20" t="s">
        <v>4761</v>
      </c>
      <c r="D1041" s="11">
        <v>7</v>
      </c>
      <c r="E1041" s="20" t="s">
        <v>5892</v>
      </c>
      <c r="F1041" s="10" t="s">
        <v>5845</v>
      </c>
      <c r="G1041" s="10" t="s">
        <v>5996</v>
      </c>
      <c r="H1041" s="20" t="s">
        <v>5999</v>
      </c>
      <c r="I1041" s="20" t="s">
        <v>2231</v>
      </c>
      <c r="J1041" s="20" t="s">
        <v>6048</v>
      </c>
      <c r="K1041" s="20" t="s">
        <v>6155</v>
      </c>
      <c r="L1041" s="20" t="s">
        <v>1913</v>
      </c>
      <c r="M1041" s="21">
        <v>120</v>
      </c>
      <c r="N1041" s="22">
        <v>7</v>
      </c>
      <c r="O1041" s="23">
        <v>1</v>
      </c>
      <c r="P1041" s="24">
        <v>1175</v>
      </c>
      <c r="Q1041" s="25">
        <f>IF(M1041="","",IF(M1041&lt;=0,P1041/10,P1041/M1041))</f>
        <v>9.7916666666666661</v>
      </c>
      <c r="R1041" s="12">
        <v>0</v>
      </c>
      <c r="S1041" s="12">
        <v>0</v>
      </c>
      <c r="U1041" s="18" t="str">
        <f t="shared" si="91"/>
        <v>一勝</v>
      </c>
      <c r="X1041" s="12" t="str">
        <f>IF(OR(C1041="櫃間牧場",C1041="特捜フジ"),"hit",IF(OR(C1041="土井牧場",C1041="土井ムギムギ牧場",C1041="むぎむぎ",C1041="むぎ"),"doi",IF(OR(C1041="阪神",C1041="タイガースファーム"),"han",IF(OR(C1041="健康牧場",C1041="ＯＫ牧場"),"oke",VLOOKUP(C1041,[1]Owner!$A:$B,2,FALSE)))))</f>
        <v>har</v>
      </c>
    </row>
    <row r="1042" spans="1:24" ht="11.15" customHeight="1" x14ac:dyDescent="0.65">
      <c r="A1042" s="19" t="str">
        <f t="shared" si="90"/>
        <v>0708藤田07</v>
      </c>
      <c r="B1042" s="10" t="s">
        <v>2844</v>
      </c>
      <c r="C1042" s="20" t="s">
        <v>3112</v>
      </c>
      <c r="D1042" s="11">
        <v>7</v>
      </c>
      <c r="E1042" s="20" t="s">
        <v>3130</v>
      </c>
      <c r="F1042" s="10" t="s">
        <v>14</v>
      </c>
      <c r="G1042" s="10" t="s">
        <v>510</v>
      </c>
      <c r="H1042" s="20" t="s">
        <v>1232</v>
      </c>
      <c r="I1042" s="20" t="s">
        <v>2249</v>
      </c>
      <c r="J1042" s="20" t="s">
        <v>3131</v>
      </c>
      <c r="K1042" s="20" t="s">
        <v>2955</v>
      </c>
      <c r="L1042" s="20" t="s">
        <v>3132</v>
      </c>
      <c r="M1042" s="21">
        <v>-50</v>
      </c>
      <c r="N1042" s="22">
        <v>9</v>
      </c>
      <c r="O1042" s="23">
        <v>1</v>
      </c>
      <c r="P1042" s="24">
        <v>1175</v>
      </c>
      <c r="Q1042" s="25">
        <f>IF(M1042="","",IF(M1042&lt;=0,P1042/10,P1042/M1042))</f>
        <v>117.5</v>
      </c>
      <c r="R1042" s="12">
        <v>0</v>
      </c>
      <c r="S1042" s="12">
        <v>0</v>
      </c>
      <c r="U1042" s="18" t="str">
        <f t="shared" si="91"/>
        <v>一勝</v>
      </c>
      <c r="X1042" s="12" t="str">
        <f>IF(OR(C1042="櫃間牧場",C1042="特捜フジ"),"hit",IF(OR(C1042="土井牧場",C1042="土井ムギムギ牧場",C1042="むぎむぎ",C1042="むぎ"),"doi",IF(OR(C1042="阪神",C1042="タイガースファーム"),"han",IF(OR(C1042="健康牧場",C1042="ＯＫ牧場"),"oke",VLOOKUP(C1042,[1]Owner!$A:$B,2,FALSE)))))</f>
        <v>fut</v>
      </c>
    </row>
    <row r="1043" spans="1:24" ht="11.15" customHeight="1" x14ac:dyDescent="0.65">
      <c r="A1043" s="19" t="str">
        <f t="shared" si="90"/>
        <v>2021むぎ06</v>
      </c>
      <c r="B1043" s="10" t="s">
        <v>8314</v>
      </c>
      <c r="C1043" s="20" t="s">
        <v>4396</v>
      </c>
      <c r="D1043" s="11">
        <v>6</v>
      </c>
      <c r="E1043" s="20" t="s">
        <v>8293</v>
      </c>
      <c r="F1043" s="10" t="s">
        <v>4478</v>
      </c>
      <c r="G1043" s="10" t="s">
        <v>15</v>
      </c>
      <c r="H1043" s="20" t="s">
        <v>8360</v>
      </c>
      <c r="I1043" s="20" t="s">
        <v>4657</v>
      </c>
      <c r="J1043" s="20" t="s">
        <v>8450</v>
      </c>
      <c r="K1043" s="20" t="s">
        <v>2378</v>
      </c>
      <c r="L1043" s="20" t="s">
        <v>1913</v>
      </c>
      <c r="M1043" s="32">
        <v>7</v>
      </c>
      <c r="N1043" s="22">
        <v>5</v>
      </c>
      <c r="O1043" s="23">
        <v>1</v>
      </c>
      <c r="P1043" s="24">
        <v>1174.8</v>
      </c>
      <c r="Q1043" s="25">
        <v>7.0316483516483528</v>
      </c>
      <c r="R1043" s="12">
        <v>0</v>
      </c>
      <c r="S1043" s="12">
        <v>0</v>
      </c>
      <c r="T1043" s="12">
        <v>0</v>
      </c>
      <c r="U1043" s="18" t="str">
        <f t="shared" si="91"/>
        <v>一勝</v>
      </c>
      <c r="V1043" s="12" t="s">
        <v>8680</v>
      </c>
      <c r="W1043" s="12" t="s">
        <v>8578</v>
      </c>
      <c r="X1043" s="12" t="str">
        <f>IF(OR(C1043="櫃間牧場",C1043="特捜フジ"),"hit",IF(OR(C1043="土井牧場",C1043="土井ムギムギ牧場",C1043="むぎむぎ",C1043="むぎ"),"doi",IF(OR(C1043="阪神",C1043="タイガースファーム"),"han",IF(OR(C1043="健康牧場",C1043="ＯＫ牧場"),"oke",VLOOKUP(C1043,[1]Owner!$A:$B,2,FALSE)))))</f>
        <v>doi</v>
      </c>
    </row>
    <row r="1044" spans="1:24" ht="11.15" customHeight="1" x14ac:dyDescent="0.65">
      <c r="A1044" s="19" t="str">
        <f t="shared" si="90"/>
        <v>0102杉田07</v>
      </c>
      <c r="B1044" s="10" t="s">
        <v>1206</v>
      </c>
      <c r="C1044" s="20" t="s">
        <v>1337</v>
      </c>
      <c r="D1044" s="31">
        <v>7</v>
      </c>
      <c r="E1044" s="20" t="s">
        <v>1349</v>
      </c>
      <c r="F1044" s="10" t="s">
        <v>14</v>
      </c>
      <c r="G1044" s="10" t="s">
        <v>33</v>
      </c>
      <c r="H1044" s="20" t="s">
        <v>766</v>
      </c>
      <c r="I1044" s="20" t="s">
        <v>38</v>
      </c>
      <c r="J1044" s="20" t="s">
        <v>1350</v>
      </c>
      <c r="N1044" s="22">
        <v>5</v>
      </c>
      <c r="O1044" s="23">
        <v>1</v>
      </c>
      <c r="P1044" s="24">
        <v>1170</v>
      </c>
      <c r="Q1044" s="25" t="str">
        <f t="shared" ref="Q1044:Q1064" si="92">IF(M1044="","",IF(M1044&lt;=0,P1044/10,P1044/M1044))</f>
        <v/>
      </c>
      <c r="R1044" s="12">
        <v>0</v>
      </c>
      <c r="S1044" s="12">
        <v>0</v>
      </c>
      <c r="U1044" s="18" t="str">
        <f t="shared" si="91"/>
        <v>一勝</v>
      </c>
      <c r="X1044" s="12" t="str">
        <f>IF(OR(C1044="櫃間牧場",C1044="特捜フジ"),"hit",IF(OR(C1044="土井牧場",C1044="土井ムギムギ牧場",C1044="むぎむぎ",C1044="むぎ"),"doi",IF(OR(C1044="阪神",C1044="タイガースファーム"),"han",IF(OR(C1044="健康牧場",C1044="ＯＫ牧場"),"oke",VLOOKUP(C1044,[1]Owner!$A:$B,2,FALSE)))))</f>
        <v>sug</v>
      </c>
    </row>
    <row r="1045" spans="1:24" ht="11.15" customHeight="1" x14ac:dyDescent="0.65">
      <c r="A1045" s="19" t="str">
        <f t="shared" si="90"/>
        <v>1617永之07</v>
      </c>
      <c r="B1045" s="10" t="s">
        <v>5840</v>
      </c>
      <c r="C1045" s="20" t="s">
        <v>5135</v>
      </c>
      <c r="D1045" s="11">
        <v>7</v>
      </c>
      <c r="E1045" s="20" t="s">
        <v>5912</v>
      </c>
      <c r="F1045" s="10" t="s">
        <v>5845</v>
      </c>
      <c r="G1045" s="10" t="s">
        <v>6012</v>
      </c>
      <c r="H1045" s="20" t="s">
        <v>6070</v>
      </c>
      <c r="I1045" s="20" t="s">
        <v>2231</v>
      </c>
      <c r="J1045" s="20" t="s">
        <v>3243</v>
      </c>
      <c r="K1045" s="20" t="s">
        <v>6135</v>
      </c>
      <c r="L1045" s="20" t="s">
        <v>1913</v>
      </c>
      <c r="M1045" s="21">
        <v>90</v>
      </c>
      <c r="N1045" s="22">
        <v>5</v>
      </c>
      <c r="O1045" s="23">
        <v>1</v>
      </c>
      <c r="P1045" s="24">
        <v>1170</v>
      </c>
      <c r="Q1045" s="25">
        <f t="shared" si="92"/>
        <v>13</v>
      </c>
      <c r="R1045" s="12">
        <v>0</v>
      </c>
      <c r="S1045" s="12">
        <v>0</v>
      </c>
      <c r="U1045" s="18" t="str">
        <f t="shared" si="91"/>
        <v>一勝</v>
      </c>
      <c r="X1045" s="12" t="str">
        <f>IF(OR(C1045="櫃間牧場",C1045="特捜フジ"),"hit",IF(OR(C1045="土井牧場",C1045="土井ムギムギ牧場",C1045="むぎむぎ",C1045="むぎ"),"doi",IF(OR(C1045="阪神",C1045="タイガースファーム"),"han",IF(OR(C1045="健康牧場",C1045="ＯＫ牧場"),"oke",VLOOKUP(C1045,[1]Owner!$A:$B,2,FALSE)))))</f>
        <v>yhi</v>
      </c>
    </row>
    <row r="1046" spans="1:24" ht="11.15" customHeight="1" x14ac:dyDescent="0.65">
      <c r="A1046" s="19" t="str">
        <f t="shared" si="90"/>
        <v>1819永之07</v>
      </c>
      <c r="B1046" s="10" t="s">
        <v>7067</v>
      </c>
      <c r="C1046" s="20" t="s">
        <v>5135</v>
      </c>
      <c r="D1046" s="11">
        <v>7</v>
      </c>
      <c r="E1046" s="20" t="s">
        <v>7114</v>
      </c>
      <c r="F1046" s="10" t="s">
        <v>4413</v>
      </c>
      <c r="G1046" s="10" t="s">
        <v>4408</v>
      </c>
      <c r="H1046" s="20" t="s">
        <v>7220</v>
      </c>
      <c r="I1046" s="20" t="s">
        <v>2231</v>
      </c>
      <c r="J1046" s="20" t="s">
        <v>6756</v>
      </c>
      <c r="K1046" s="20" t="s">
        <v>4830</v>
      </c>
      <c r="L1046" s="20" t="s">
        <v>4651</v>
      </c>
      <c r="M1046" s="21">
        <v>120</v>
      </c>
      <c r="N1046" s="22">
        <v>7</v>
      </c>
      <c r="O1046" s="23">
        <v>1</v>
      </c>
      <c r="P1046" s="24">
        <v>1170</v>
      </c>
      <c r="Q1046" s="25">
        <f t="shared" si="92"/>
        <v>9.75</v>
      </c>
      <c r="R1046" s="12">
        <v>0</v>
      </c>
      <c r="S1046" s="12">
        <v>0</v>
      </c>
      <c r="T1046" s="12">
        <v>0</v>
      </c>
      <c r="U1046" s="18" t="str">
        <f t="shared" si="91"/>
        <v>一勝</v>
      </c>
      <c r="V1046" s="12" t="s">
        <v>7423</v>
      </c>
      <c r="W1046" s="12" t="s">
        <v>7554</v>
      </c>
      <c r="X1046" s="12" t="str">
        <f>IF(OR(C1046="櫃間牧場",C1046="特捜フジ"),"hit",IF(OR(C1046="土井牧場",C1046="土井ムギムギ牧場",C1046="むぎむぎ",C1046="むぎ"),"doi",IF(OR(C1046="阪神",C1046="タイガースファーム"),"han",IF(OR(C1046="健康牧場",C1046="ＯＫ牧場"),"oke",VLOOKUP(C1046,[1]Owner!$A:$B,2,FALSE)))))</f>
        <v>yhi</v>
      </c>
    </row>
    <row r="1047" spans="1:24" ht="11.15" customHeight="1" x14ac:dyDescent="0.65">
      <c r="A1047" s="19" t="str">
        <f t="shared" si="90"/>
        <v>0304特捜02</v>
      </c>
      <c r="B1047" s="10" t="s">
        <v>1713</v>
      </c>
      <c r="C1047" s="20" t="s">
        <v>1376</v>
      </c>
      <c r="D1047" s="31">
        <v>2</v>
      </c>
      <c r="E1047" s="20" t="s">
        <v>1852</v>
      </c>
      <c r="F1047" s="10" t="s">
        <v>29</v>
      </c>
      <c r="G1047" s="10" t="s">
        <v>15</v>
      </c>
      <c r="H1047" s="20" t="s">
        <v>669</v>
      </c>
      <c r="I1047" s="20" t="s">
        <v>38</v>
      </c>
      <c r="J1047" s="20" t="s">
        <v>1310</v>
      </c>
      <c r="M1047" s="21">
        <v>0</v>
      </c>
      <c r="N1047" s="22">
        <v>9</v>
      </c>
      <c r="O1047" s="23">
        <v>1</v>
      </c>
      <c r="P1047" s="24">
        <v>1170</v>
      </c>
      <c r="Q1047" s="25">
        <f t="shared" si="92"/>
        <v>117</v>
      </c>
      <c r="R1047" s="12">
        <v>0</v>
      </c>
      <c r="S1047" s="12">
        <v>0</v>
      </c>
      <c r="U1047" s="18" t="str">
        <f t="shared" si="91"/>
        <v>一勝</v>
      </c>
      <c r="X1047" s="12" t="str">
        <f>IF(OR(C1047="櫃間牧場",C1047="特捜フジ"),"hit",IF(OR(C1047="土井牧場",C1047="土井ムギムギ牧場",C1047="むぎむぎ",C1047="むぎ"),"doi",IF(OR(C1047="阪神",C1047="タイガースファーム"),"han",IF(OR(C1047="健康牧場",C1047="ＯＫ牧場"),"oke",VLOOKUP(C1047,[1]Owner!$A:$B,2,FALSE)))))</f>
        <v>hit</v>
      </c>
    </row>
    <row r="1048" spans="1:24" ht="11.15" customHeight="1" x14ac:dyDescent="0.65">
      <c r="A1048" s="19" t="str">
        <f t="shared" si="90"/>
        <v>1011心平08</v>
      </c>
      <c r="B1048" s="10" t="s">
        <v>3649</v>
      </c>
      <c r="C1048" s="20" t="s">
        <v>186</v>
      </c>
      <c r="D1048" s="11">
        <v>8</v>
      </c>
      <c r="E1048" s="20" t="s">
        <v>3690</v>
      </c>
      <c r="F1048" s="10" t="s">
        <v>14</v>
      </c>
      <c r="G1048" s="10" t="s">
        <v>520</v>
      </c>
      <c r="H1048" s="20" t="s">
        <v>3691</v>
      </c>
      <c r="I1048" s="20" t="s">
        <v>1832</v>
      </c>
      <c r="J1048" s="20" t="s">
        <v>2897</v>
      </c>
      <c r="K1048" s="20" t="s">
        <v>795</v>
      </c>
      <c r="L1048" s="20" t="s">
        <v>1913</v>
      </c>
      <c r="M1048" s="21">
        <v>50</v>
      </c>
      <c r="N1048" s="22">
        <v>5</v>
      </c>
      <c r="O1048" s="23">
        <v>1</v>
      </c>
      <c r="P1048" s="24">
        <v>1163.3</v>
      </c>
      <c r="Q1048" s="25">
        <f t="shared" si="92"/>
        <v>23.265999999999998</v>
      </c>
      <c r="R1048" s="12">
        <v>0</v>
      </c>
      <c r="S1048" s="12">
        <v>0</v>
      </c>
      <c r="U1048" s="18" t="str">
        <f t="shared" si="91"/>
        <v>一勝</v>
      </c>
      <c r="X1048" s="12" t="str">
        <f>IF(OR(C1048="櫃間牧場",C1048="特捜フジ"),"hit",IF(OR(C1048="土井牧場",C1048="土井ムギムギ牧場",C1048="むぎむぎ",C1048="むぎ"),"doi",IF(OR(C1048="阪神",C1048="タイガースファーム"),"han",IF(OR(C1048="健康牧場",C1048="ＯＫ牧場"),"oke",VLOOKUP(C1048,[1]Owner!$A:$B,2,FALSE)))))</f>
        <v>hsi</v>
      </c>
    </row>
    <row r="1049" spans="1:24" ht="11.15" customHeight="1" x14ac:dyDescent="0.65">
      <c r="A1049" s="19" t="str">
        <f t="shared" si="90"/>
        <v>1819柏倉07</v>
      </c>
      <c r="B1049" s="10" t="s">
        <v>7067</v>
      </c>
      <c r="C1049" s="20" t="s">
        <v>7138</v>
      </c>
      <c r="D1049" s="11">
        <v>7</v>
      </c>
      <c r="E1049" s="20" t="s">
        <v>7145</v>
      </c>
      <c r="F1049" s="10" t="s">
        <v>4413</v>
      </c>
      <c r="G1049" s="10" t="s">
        <v>5335</v>
      </c>
      <c r="H1049" s="20" t="s">
        <v>4463</v>
      </c>
      <c r="I1049" s="20" t="s">
        <v>5707</v>
      </c>
      <c r="J1049" s="20" t="s">
        <v>4787</v>
      </c>
      <c r="K1049" s="20" t="s">
        <v>7320</v>
      </c>
      <c r="L1049" s="20" t="s">
        <v>5823</v>
      </c>
      <c r="M1049" s="21">
        <v>70</v>
      </c>
      <c r="N1049" s="22">
        <v>5</v>
      </c>
      <c r="O1049" s="23">
        <v>1</v>
      </c>
      <c r="P1049" s="24">
        <v>1162</v>
      </c>
      <c r="Q1049" s="25">
        <f t="shared" si="92"/>
        <v>16.600000000000001</v>
      </c>
      <c r="R1049" s="12">
        <v>0</v>
      </c>
      <c r="S1049" s="12">
        <v>0</v>
      </c>
      <c r="T1049" s="12">
        <v>0</v>
      </c>
      <c r="U1049" s="18" t="str">
        <f t="shared" si="91"/>
        <v>一勝</v>
      </c>
      <c r="V1049" s="12" t="s">
        <v>7424</v>
      </c>
      <c r="W1049" s="12" t="s">
        <v>7555</v>
      </c>
      <c r="X1049" s="12" t="str">
        <f>IF(OR(C1049="櫃間牧場",C1049="特捜フジ"),"hit",IF(OR(C1049="土井牧場",C1049="土井ムギムギ牧場",C1049="むぎむぎ",C1049="むぎ"),"doi",IF(OR(C1049="阪神",C1049="タイガースファーム"),"han",IF(OR(C1049="健康牧場",C1049="ＯＫ牧場"),"oke",VLOOKUP(C1049,[1]Owner!$A:$B,2,FALSE)))))</f>
        <v>kas</v>
      </c>
    </row>
    <row r="1050" spans="1:24" ht="11.15" customHeight="1" x14ac:dyDescent="0.65">
      <c r="A1050" s="19" t="str">
        <f t="shared" si="90"/>
        <v>9798板谷04</v>
      </c>
      <c r="B1050" s="10" t="s">
        <v>11</v>
      </c>
      <c r="C1050" s="20" t="s">
        <v>53</v>
      </c>
      <c r="D1050" s="31">
        <v>4</v>
      </c>
      <c r="E1050" s="20" t="s">
        <v>64</v>
      </c>
      <c r="F1050" s="10" t="s">
        <v>14</v>
      </c>
      <c r="G1050" s="10" t="s">
        <v>33</v>
      </c>
      <c r="H1050" s="20" t="s">
        <v>65</v>
      </c>
      <c r="I1050" s="20" t="s">
        <v>17</v>
      </c>
      <c r="J1050" s="20" t="s">
        <v>66</v>
      </c>
      <c r="N1050" s="22">
        <v>3</v>
      </c>
      <c r="O1050" s="23">
        <v>1</v>
      </c>
      <c r="P1050" s="24">
        <v>1160</v>
      </c>
      <c r="Q1050" s="25" t="str">
        <f t="shared" si="92"/>
        <v/>
      </c>
      <c r="R1050" s="12">
        <v>0</v>
      </c>
      <c r="S1050" s="12">
        <v>0</v>
      </c>
      <c r="U1050" s="18" t="str">
        <f t="shared" si="91"/>
        <v>一勝</v>
      </c>
      <c r="X1050" s="12" t="str">
        <f>IF(OR(C1050="櫃間牧場",C1050="特捜フジ"),"hit",IF(OR(C1050="土井牧場",C1050="土井ムギムギ牧場",C1050="むぎむぎ",C1050="むぎ"),"doi",IF(OR(C1050="阪神",C1050="タイガースファーム"),"han",IF(OR(C1050="健康牧場",C1050="ＯＫ牧場"),"oke",VLOOKUP(C1050,[1]Owner!$A:$B,2,FALSE)))))</f>
        <v>ita</v>
      </c>
    </row>
    <row r="1051" spans="1:24" ht="11.15" customHeight="1" x14ac:dyDescent="0.65">
      <c r="A1051" s="19" t="str">
        <f t="shared" si="90"/>
        <v>0708土井08</v>
      </c>
      <c r="B1051" s="10" t="s">
        <v>2844</v>
      </c>
      <c r="C1051" s="20" t="s">
        <v>1601</v>
      </c>
      <c r="D1051" s="11">
        <v>8</v>
      </c>
      <c r="E1051" s="20" t="s">
        <v>2970</v>
      </c>
      <c r="F1051" s="10" t="s">
        <v>2279</v>
      </c>
      <c r="G1051" s="10" t="s">
        <v>520</v>
      </c>
      <c r="H1051" s="20" t="s">
        <v>860</v>
      </c>
      <c r="I1051" s="20" t="s">
        <v>2280</v>
      </c>
      <c r="J1051" s="20" t="s">
        <v>2971</v>
      </c>
      <c r="K1051" s="20" t="s">
        <v>846</v>
      </c>
      <c r="L1051" s="20" t="s">
        <v>515</v>
      </c>
      <c r="M1051" s="21">
        <v>160</v>
      </c>
      <c r="N1051" s="22">
        <v>4</v>
      </c>
      <c r="O1051" s="23">
        <v>1</v>
      </c>
      <c r="P1051" s="24">
        <v>1160</v>
      </c>
      <c r="Q1051" s="25">
        <f t="shared" si="92"/>
        <v>7.25</v>
      </c>
      <c r="R1051" s="12">
        <v>0</v>
      </c>
      <c r="S1051" s="12">
        <v>0</v>
      </c>
      <c r="U1051" s="18" t="str">
        <f t="shared" si="91"/>
        <v>一勝</v>
      </c>
      <c r="X1051" s="12" t="str">
        <f>IF(OR(C1051="櫃間牧場",C1051="特捜フジ"),"hit",IF(OR(C1051="土井牧場",C1051="土井ムギムギ牧場",C1051="むぎむぎ",C1051="むぎ"),"doi",IF(OR(C1051="阪神",C1051="タイガースファーム"),"han",IF(OR(C1051="健康牧場",C1051="ＯＫ牧場"),"oke",VLOOKUP(C1051,[1]Owner!$A:$B,2,FALSE)))))</f>
        <v>doi</v>
      </c>
    </row>
    <row r="1052" spans="1:24" ht="11.15" customHeight="1" x14ac:dyDescent="0.65">
      <c r="A1052" s="19" t="str">
        <f t="shared" si="90"/>
        <v>1617松山08</v>
      </c>
      <c r="B1052" s="10" t="s">
        <v>5840</v>
      </c>
      <c r="C1052" s="20" t="s">
        <v>4762</v>
      </c>
      <c r="D1052" s="11">
        <v>8</v>
      </c>
      <c r="E1052" s="20" t="s">
        <v>5943</v>
      </c>
      <c r="F1052" s="10" t="s">
        <v>5845</v>
      </c>
      <c r="G1052" s="10" t="s">
        <v>5996</v>
      </c>
      <c r="H1052" s="20" t="s">
        <v>6008</v>
      </c>
      <c r="I1052" s="20" t="s">
        <v>2231</v>
      </c>
      <c r="J1052" s="20" t="s">
        <v>6097</v>
      </c>
      <c r="K1052" s="20" t="s">
        <v>5782</v>
      </c>
      <c r="L1052" s="20" t="s">
        <v>6176</v>
      </c>
      <c r="M1052" s="21">
        <v>90</v>
      </c>
      <c r="N1052" s="22">
        <v>8</v>
      </c>
      <c r="O1052" s="23">
        <v>1</v>
      </c>
      <c r="P1052" s="24">
        <v>1160</v>
      </c>
      <c r="Q1052" s="25">
        <f t="shared" si="92"/>
        <v>12.888888888888889</v>
      </c>
      <c r="R1052" s="12">
        <v>0</v>
      </c>
      <c r="S1052" s="12">
        <v>0</v>
      </c>
      <c r="U1052" s="18" t="str">
        <f t="shared" si="91"/>
        <v>一勝</v>
      </c>
      <c r="X1052" s="12" t="str">
        <f>IF(OR(C1052="櫃間牧場",C1052="特捜フジ"),"hit",IF(OR(C1052="土井牧場",C1052="土井ムギムギ牧場",C1052="むぎむぎ",C1052="むぎ"),"doi",IF(OR(C1052="阪神",C1052="タイガースファーム"),"han",IF(OR(C1052="健康牧場",C1052="ＯＫ牧場"),"oke",VLOOKUP(C1052,[1]Owner!$A:$B,2,FALSE)))))</f>
        <v>mat</v>
      </c>
    </row>
    <row r="1053" spans="1:24" ht="11.15" customHeight="1" x14ac:dyDescent="0.65">
      <c r="A1053" s="19" t="str">
        <f t="shared" si="90"/>
        <v>2324健太05</v>
      </c>
      <c r="B1053" s="10" t="s">
        <v>9878</v>
      </c>
      <c r="C1053" s="20" t="s">
        <v>9226</v>
      </c>
      <c r="D1053" s="11">
        <v>5</v>
      </c>
      <c r="E1053" s="20" t="s">
        <v>9782</v>
      </c>
      <c r="F1053" s="10" t="s">
        <v>4413</v>
      </c>
      <c r="G1053" s="10" t="s">
        <v>4421</v>
      </c>
      <c r="H1053" s="20" t="s">
        <v>7236</v>
      </c>
      <c r="I1053" s="20" t="s">
        <v>4547</v>
      </c>
      <c r="J1053" s="20" t="s">
        <v>9933</v>
      </c>
      <c r="K1053" s="20" t="s">
        <v>5446</v>
      </c>
      <c r="L1053" s="20" t="s">
        <v>1913</v>
      </c>
      <c r="M1053" s="37">
        <v>10</v>
      </c>
      <c r="N1053" s="22">
        <v>3</v>
      </c>
      <c r="O1053" s="23">
        <v>1</v>
      </c>
      <c r="P1053" s="24">
        <v>1155.4000000000001</v>
      </c>
      <c r="Q1053" s="25">
        <f t="shared" si="92"/>
        <v>115.54</v>
      </c>
      <c r="U1053" s="18" t="str">
        <f t="shared" si="91"/>
        <v>一勝</v>
      </c>
      <c r="V1053" s="12" t="s">
        <v>10036</v>
      </c>
      <c r="W1053" s="12" t="s">
        <v>10069</v>
      </c>
      <c r="X1053" s="12" t="str">
        <f>IF(OR(C1053="櫃間牧場",C1053="特捜フジ"),"hit",IF(OR(C1053="土井牧場",C1053="土井ムギムギ牧場",C1053="むぎむぎ",C1053="むぎ"),"doi",IF(OR(C1053="阪神",C1053="タイガースファーム"),"han",IF(OR(C1053="健康牧場",C1053="ＯＫ牧場"),"oke",VLOOKUP(C1053,[1]Owner!$A:$B,2,FALSE)))))</f>
        <v>tke</v>
      </c>
    </row>
    <row r="1054" spans="1:24" ht="11.15" customHeight="1" x14ac:dyDescent="0.65">
      <c r="A1054" s="19" t="str">
        <f t="shared" si="90"/>
        <v>2324ＯＫ01</v>
      </c>
      <c r="B1054" s="10" t="s">
        <v>9878</v>
      </c>
      <c r="C1054" s="20" t="s">
        <v>9193</v>
      </c>
      <c r="D1054" s="11">
        <v>1</v>
      </c>
      <c r="E1054" s="20" t="s">
        <v>9749</v>
      </c>
      <c r="F1054" s="10" t="s">
        <v>4407</v>
      </c>
      <c r="G1054" s="10" t="s">
        <v>4408</v>
      </c>
      <c r="H1054" s="20" t="s">
        <v>9350</v>
      </c>
      <c r="I1054" s="20" t="s">
        <v>8836</v>
      </c>
      <c r="J1054" s="20" t="s">
        <v>9914</v>
      </c>
      <c r="K1054" s="20" t="s">
        <v>3929</v>
      </c>
      <c r="L1054" s="20" t="s">
        <v>4426</v>
      </c>
      <c r="M1054" s="37">
        <v>5</v>
      </c>
      <c r="N1054" s="22">
        <v>6</v>
      </c>
      <c r="O1054" s="23">
        <v>1</v>
      </c>
      <c r="P1054" s="24">
        <v>1154.8</v>
      </c>
      <c r="Q1054" s="25">
        <f t="shared" si="92"/>
        <v>230.95999999999998</v>
      </c>
      <c r="U1054" s="18" t="str">
        <f t="shared" si="91"/>
        <v>一勝</v>
      </c>
      <c r="V1054" s="12" t="s">
        <v>10002</v>
      </c>
      <c r="W1054" s="12" t="s">
        <v>10042</v>
      </c>
      <c r="X1054" s="12" t="str">
        <f>IF(OR(C1054="櫃間牧場",C1054="特捜フジ"),"hit",IF(OR(C1054="土井牧場",C1054="土井ムギムギ牧場",C1054="むぎむぎ",C1054="むぎ"),"doi",IF(OR(C1054="阪神",C1054="タイガースファーム"),"han",IF(OR(C1054="健康牧場",C1054="ＯＫ牧場"),"oke",VLOOKUP(C1054,[1]Owner!$A:$B,2,FALSE)))))</f>
        <v>oke</v>
      </c>
    </row>
    <row r="1055" spans="1:24" ht="11.15" customHeight="1" x14ac:dyDescent="0.65">
      <c r="A1055" s="19" t="str">
        <f t="shared" si="90"/>
        <v>9899真下03</v>
      </c>
      <c r="B1055" s="10" t="s">
        <v>377</v>
      </c>
      <c r="C1055" s="20" t="s">
        <v>346</v>
      </c>
      <c r="D1055" s="31">
        <v>3</v>
      </c>
      <c r="E1055" s="20" t="s">
        <v>660</v>
      </c>
      <c r="F1055" s="10" t="s">
        <v>29</v>
      </c>
      <c r="G1055" s="10" t="s">
        <v>15</v>
      </c>
      <c r="H1055" s="20" t="s">
        <v>93</v>
      </c>
      <c r="I1055" s="20" t="s">
        <v>493</v>
      </c>
      <c r="J1055" s="20" t="s">
        <v>661</v>
      </c>
      <c r="N1055" s="22">
        <v>6</v>
      </c>
      <c r="O1055" s="23">
        <v>1</v>
      </c>
      <c r="P1055" s="24">
        <v>1150</v>
      </c>
      <c r="Q1055" s="25" t="str">
        <f t="shared" si="92"/>
        <v/>
      </c>
      <c r="R1055" s="12">
        <v>0</v>
      </c>
      <c r="S1055" s="12">
        <v>0</v>
      </c>
      <c r="U1055" s="18" t="str">
        <f t="shared" si="91"/>
        <v>一勝</v>
      </c>
      <c r="X1055" s="12" t="str">
        <f>IF(OR(C1055="櫃間牧場",C1055="特捜フジ"),"hit",IF(OR(C1055="土井牧場",C1055="土井ムギムギ牧場",C1055="むぎむぎ",C1055="むぎ"),"doi",IF(OR(C1055="阪神",C1055="タイガースファーム"),"han",IF(OR(C1055="健康牧場",C1055="ＯＫ牧場"),"oke",VLOOKUP(C1055,[1]Owner!$A:$B,2,FALSE)))))</f>
        <v>mas</v>
      </c>
    </row>
    <row r="1056" spans="1:24" ht="11.15" customHeight="1" x14ac:dyDescent="0.65">
      <c r="A1056" s="19" t="str">
        <f t="shared" si="90"/>
        <v>9900青木10</v>
      </c>
      <c r="B1056" s="10" t="s">
        <v>683</v>
      </c>
      <c r="C1056" s="20" t="s">
        <v>12</v>
      </c>
      <c r="D1056" s="31">
        <v>10</v>
      </c>
      <c r="E1056" s="20" t="s">
        <v>711</v>
      </c>
      <c r="F1056" s="10" t="s">
        <v>14</v>
      </c>
      <c r="G1056" s="10" t="s">
        <v>33</v>
      </c>
      <c r="H1056" s="20" t="s">
        <v>691</v>
      </c>
      <c r="I1056" s="20" t="s">
        <v>712</v>
      </c>
      <c r="J1056" s="20" t="s">
        <v>713</v>
      </c>
      <c r="N1056" s="22">
        <v>6</v>
      </c>
      <c r="O1056" s="23">
        <v>1</v>
      </c>
      <c r="P1056" s="24">
        <v>1150</v>
      </c>
      <c r="Q1056" s="25" t="str">
        <f t="shared" si="92"/>
        <v/>
      </c>
      <c r="R1056" s="12">
        <v>0</v>
      </c>
      <c r="S1056" s="12">
        <v>0</v>
      </c>
      <c r="U1056" s="18" t="str">
        <f t="shared" si="91"/>
        <v>一勝</v>
      </c>
      <c r="X1056" s="12" t="str">
        <f>IF(OR(C1056="櫃間牧場",C1056="特捜フジ"),"hit",IF(OR(C1056="土井牧場",C1056="土井ムギムギ牧場",C1056="むぎむぎ",C1056="むぎ"),"doi",IF(OR(C1056="阪神",C1056="タイガースファーム"),"han",IF(OR(C1056="健康牧場",C1056="ＯＫ牧場"),"oke",VLOOKUP(C1056,[1]Owner!$A:$B,2,FALSE)))))</f>
        <v>aok</v>
      </c>
    </row>
    <row r="1057" spans="1:24" ht="11.15" customHeight="1" x14ac:dyDescent="0.65">
      <c r="A1057" s="19" t="str">
        <f t="shared" si="90"/>
        <v>0405福石07</v>
      </c>
      <c r="B1057" s="10" t="s">
        <v>1951</v>
      </c>
      <c r="C1057" s="20" t="s">
        <v>913</v>
      </c>
      <c r="D1057" s="31">
        <v>7</v>
      </c>
      <c r="E1057" s="20" t="s">
        <v>2241</v>
      </c>
      <c r="F1057" s="10" t="s">
        <v>29</v>
      </c>
      <c r="G1057" s="10" t="s">
        <v>520</v>
      </c>
      <c r="H1057" s="20" t="s">
        <v>1134</v>
      </c>
      <c r="I1057" s="20" t="s">
        <v>38</v>
      </c>
      <c r="J1057" s="20" t="s">
        <v>2242</v>
      </c>
      <c r="K1057" s="20" t="s">
        <v>846</v>
      </c>
      <c r="L1057" s="20" t="s">
        <v>515</v>
      </c>
      <c r="M1057" s="21">
        <v>70</v>
      </c>
      <c r="N1057" s="22">
        <v>6</v>
      </c>
      <c r="O1057" s="23">
        <v>1</v>
      </c>
      <c r="P1057" s="24">
        <v>1145</v>
      </c>
      <c r="Q1057" s="25">
        <f t="shared" si="92"/>
        <v>16.357142857142858</v>
      </c>
      <c r="R1057" s="12">
        <v>0</v>
      </c>
      <c r="S1057" s="12">
        <v>0</v>
      </c>
      <c r="U1057" s="18" t="str">
        <f t="shared" si="91"/>
        <v>一勝</v>
      </c>
      <c r="X1057" s="12" t="str">
        <f>IF(OR(C1057="櫃間牧場",C1057="特捜フジ"),"hit",IF(OR(C1057="土井牧場",C1057="土井ムギムギ牧場",C1057="むぎむぎ",C1057="むぎ"),"doi",IF(OR(C1057="阪神",C1057="タイガースファーム"),"han",IF(OR(C1057="健康牧場",C1057="ＯＫ牧場"),"oke",VLOOKUP(C1057,[1]Owner!$A:$B,2,FALSE)))))</f>
        <v>fuk</v>
      </c>
    </row>
    <row r="1058" spans="1:24" ht="11.15" customHeight="1" x14ac:dyDescent="0.65">
      <c r="A1058" s="19" t="str">
        <f t="shared" si="90"/>
        <v>1617成田04</v>
      </c>
      <c r="B1058" s="10" t="s">
        <v>5840</v>
      </c>
      <c r="C1058" s="20" t="s">
        <v>5842</v>
      </c>
      <c r="D1058" s="11">
        <v>4</v>
      </c>
      <c r="E1058" s="20" t="s">
        <v>5869</v>
      </c>
      <c r="F1058" s="10" t="s">
        <v>5144</v>
      </c>
      <c r="G1058" s="10" t="s">
        <v>5996</v>
      </c>
      <c r="H1058" s="20" t="s">
        <v>6023</v>
      </c>
      <c r="I1058" s="20" t="s">
        <v>1739</v>
      </c>
      <c r="J1058" s="20" t="s">
        <v>6024</v>
      </c>
      <c r="K1058" s="20" t="s">
        <v>6142</v>
      </c>
      <c r="L1058" s="20" t="s">
        <v>6143</v>
      </c>
      <c r="M1058" s="21">
        <v>20</v>
      </c>
      <c r="N1058" s="22">
        <v>8</v>
      </c>
      <c r="O1058" s="23">
        <v>1</v>
      </c>
      <c r="P1058" s="24">
        <v>1145</v>
      </c>
      <c r="Q1058" s="25">
        <f t="shared" si="92"/>
        <v>57.25</v>
      </c>
      <c r="R1058" s="12">
        <v>0</v>
      </c>
      <c r="S1058" s="12">
        <v>0</v>
      </c>
      <c r="U1058" s="18" t="str">
        <f t="shared" si="91"/>
        <v>一勝</v>
      </c>
      <c r="X1058" s="12" t="str">
        <f>IF(OR(C1058="櫃間牧場",C1058="特捜フジ"),"hit",IF(OR(C1058="土井牧場",C1058="土井ムギムギ牧場",C1058="むぎむぎ",C1058="むぎ"),"doi",IF(OR(C1058="阪神",C1058="タイガースファーム"),"han",IF(OR(C1058="健康牧場",C1058="ＯＫ牧場"),"oke",VLOOKUP(C1058,[1]Owner!$A:$B,2,FALSE)))))</f>
        <v>nar</v>
      </c>
    </row>
    <row r="1059" spans="1:24" ht="11.15" customHeight="1" x14ac:dyDescent="0.65">
      <c r="A1059" s="19" t="str">
        <f t="shared" si="90"/>
        <v>2324ＯＫ05</v>
      </c>
      <c r="B1059" s="10" t="s">
        <v>9878</v>
      </c>
      <c r="C1059" s="20" t="s">
        <v>9193</v>
      </c>
      <c r="D1059" s="11">
        <v>5</v>
      </c>
      <c r="E1059" s="20" t="s">
        <v>9753</v>
      </c>
      <c r="F1059" s="10" t="s">
        <v>4413</v>
      </c>
      <c r="G1059" s="10" t="s">
        <v>4421</v>
      </c>
      <c r="H1059" s="20" t="s">
        <v>9881</v>
      </c>
      <c r="I1059" s="20" t="s">
        <v>8317</v>
      </c>
      <c r="J1059" s="20" t="s">
        <v>8387</v>
      </c>
      <c r="K1059" s="20" t="s">
        <v>8920</v>
      </c>
      <c r="L1059" s="20" t="s">
        <v>1913</v>
      </c>
      <c r="M1059" s="37">
        <v>7</v>
      </c>
      <c r="N1059" s="22">
        <v>4</v>
      </c>
      <c r="O1059" s="23">
        <v>1</v>
      </c>
      <c r="P1059" s="24">
        <v>1144.4000000000001</v>
      </c>
      <c r="Q1059" s="25">
        <f t="shared" si="92"/>
        <v>163.48571428571429</v>
      </c>
      <c r="U1059" s="18" t="str">
        <f t="shared" si="91"/>
        <v>一勝</v>
      </c>
      <c r="V1059" s="12" t="s">
        <v>10006</v>
      </c>
      <c r="W1059" s="12" t="s">
        <v>10045</v>
      </c>
      <c r="X1059" s="12" t="str">
        <f>IF(OR(C1059="櫃間牧場",C1059="特捜フジ"),"hit",IF(OR(C1059="土井牧場",C1059="土井ムギムギ牧場",C1059="むぎむぎ",C1059="むぎ"),"doi",IF(OR(C1059="阪神",C1059="タイガースファーム"),"han",IF(OR(C1059="健康牧場",C1059="ＯＫ牧場"),"oke",VLOOKUP(C1059,[1]Owner!$A:$B,2,FALSE)))))</f>
        <v>oke</v>
      </c>
    </row>
    <row r="1060" spans="1:24" ht="11.15" customHeight="1" x14ac:dyDescent="0.65">
      <c r="A1060" s="19" t="str">
        <f t="shared" si="90"/>
        <v>0506大熊02</v>
      </c>
      <c r="B1060" s="10" t="s">
        <v>2274</v>
      </c>
      <c r="C1060" s="20" t="s">
        <v>1481</v>
      </c>
      <c r="D1060" s="11">
        <v>2</v>
      </c>
      <c r="E1060" s="20" t="s">
        <v>2278</v>
      </c>
      <c r="F1060" s="10" t="s">
        <v>2279</v>
      </c>
      <c r="G1060" s="10" t="s">
        <v>520</v>
      </c>
      <c r="H1060" s="20" t="s">
        <v>2023</v>
      </c>
      <c r="I1060" s="20" t="s">
        <v>2280</v>
      </c>
      <c r="J1060" s="20" t="s">
        <v>2253</v>
      </c>
      <c r="K1060" s="20" t="s">
        <v>846</v>
      </c>
      <c r="L1060" s="20" t="s">
        <v>515</v>
      </c>
      <c r="M1060" s="21">
        <v>20</v>
      </c>
      <c r="N1060" s="22">
        <v>4</v>
      </c>
      <c r="O1060" s="23">
        <v>1</v>
      </c>
      <c r="P1060" s="24">
        <v>1140</v>
      </c>
      <c r="Q1060" s="25">
        <f t="shared" si="92"/>
        <v>57</v>
      </c>
      <c r="R1060" s="12">
        <v>0</v>
      </c>
      <c r="S1060" s="12">
        <v>0</v>
      </c>
      <c r="U1060" s="18" t="str">
        <f t="shared" si="91"/>
        <v>一勝</v>
      </c>
      <c r="X1060" s="12" t="str">
        <f>IF(OR(C1060="櫃間牧場",C1060="特捜フジ"),"hit",IF(OR(C1060="土井牧場",C1060="土井ムギムギ牧場",C1060="むぎむぎ",C1060="むぎ"),"doi",IF(OR(C1060="阪神",C1060="タイガースファーム"),"han",IF(OR(C1060="健康牧場",C1060="ＯＫ牧場"),"oke",VLOOKUP(C1060,[1]Owner!$A:$B,2,FALSE)))))</f>
        <v>oku</v>
      </c>
    </row>
    <row r="1061" spans="1:24" ht="11.15" customHeight="1" x14ac:dyDescent="0.65">
      <c r="A1061" s="19" t="str">
        <f t="shared" si="90"/>
        <v>1819阪神03</v>
      </c>
      <c r="B1061" s="10" t="s">
        <v>7067</v>
      </c>
      <c r="C1061" s="20" t="s">
        <v>4756</v>
      </c>
      <c r="D1061" s="11">
        <v>3</v>
      </c>
      <c r="E1061" s="20" t="s">
        <v>7070</v>
      </c>
      <c r="F1061" s="10" t="s">
        <v>4407</v>
      </c>
      <c r="G1061" s="10" t="s">
        <v>5335</v>
      </c>
      <c r="H1061" s="20" t="s">
        <v>7220</v>
      </c>
      <c r="I1061" s="20" t="s">
        <v>3165</v>
      </c>
      <c r="J1061" s="20" t="s">
        <v>7257</v>
      </c>
      <c r="K1061" s="20" t="s">
        <v>6191</v>
      </c>
      <c r="L1061" s="20" t="s">
        <v>1913</v>
      </c>
      <c r="M1061" s="21">
        <v>90</v>
      </c>
      <c r="N1061" s="22">
        <v>5</v>
      </c>
      <c r="O1061" s="23">
        <v>1</v>
      </c>
      <c r="P1061" s="24">
        <v>1140</v>
      </c>
      <c r="Q1061" s="25">
        <f t="shared" si="92"/>
        <v>12.666666666666666</v>
      </c>
      <c r="R1061" s="12">
        <v>0</v>
      </c>
      <c r="S1061" s="12">
        <v>0</v>
      </c>
      <c r="T1061" s="12">
        <v>0</v>
      </c>
      <c r="U1061" s="18" t="str">
        <f t="shared" si="91"/>
        <v>一勝</v>
      </c>
      <c r="V1061" s="12" t="s">
        <v>7425</v>
      </c>
      <c r="W1061" s="12" t="s">
        <v>7556</v>
      </c>
      <c r="X1061" s="12" t="str">
        <f>IF(OR(C1061="櫃間牧場",C1061="特捜フジ"),"hit",IF(OR(C1061="土井牧場",C1061="土井ムギムギ牧場",C1061="むぎむぎ",C1061="むぎ"),"doi",IF(OR(C1061="阪神",C1061="タイガースファーム"),"han",IF(OR(C1061="健康牧場",C1061="ＯＫ牧場"),"oke",VLOOKUP(C1061,[1]Owner!$A:$B,2,FALSE)))))</f>
        <v>han</v>
      </c>
    </row>
    <row r="1062" spans="1:24" ht="11.15" customHeight="1" x14ac:dyDescent="0.65">
      <c r="A1062" s="19" t="str">
        <f t="shared" si="90"/>
        <v>1617播磨02</v>
      </c>
      <c r="B1062" s="10" t="s">
        <v>5840</v>
      </c>
      <c r="C1062" s="20" t="s">
        <v>4761</v>
      </c>
      <c r="D1062" s="11">
        <v>2</v>
      </c>
      <c r="E1062" s="20" t="s">
        <v>5887</v>
      </c>
      <c r="F1062" s="10" t="s">
        <v>5848</v>
      </c>
      <c r="G1062" s="10" t="s">
        <v>5996</v>
      </c>
      <c r="H1062" s="20" t="s">
        <v>6008</v>
      </c>
      <c r="I1062" s="20" t="s">
        <v>2231</v>
      </c>
      <c r="J1062" s="20" t="s">
        <v>6045</v>
      </c>
      <c r="K1062" s="20" t="s">
        <v>3023</v>
      </c>
      <c r="L1062" s="20" t="s">
        <v>6139</v>
      </c>
      <c r="M1062" s="21">
        <v>120</v>
      </c>
      <c r="N1062" s="22">
        <v>7</v>
      </c>
      <c r="O1062" s="23">
        <v>1</v>
      </c>
      <c r="P1062" s="24">
        <v>1140</v>
      </c>
      <c r="Q1062" s="25">
        <f t="shared" si="92"/>
        <v>9.5</v>
      </c>
      <c r="R1062" s="12">
        <v>0</v>
      </c>
      <c r="S1062" s="12">
        <v>0</v>
      </c>
      <c r="U1062" s="18" t="str">
        <f t="shared" si="91"/>
        <v>一勝</v>
      </c>
      <c r="X1062" s="12" t="str">
        <f>IF(OR(C1062="櫃間牧場",C1062="特捜フジ"),"hit",IF(OR(C1062="土井牧場",C1062="土井ムギムギ牧場",C1062="むぎむぎ",C1062="むぎ"),"doi",IF(OR(C1062="阪神",C1062="タイガースファーム"),"han",IF(OR(C1062="健康牧場",C1062="ＯＫ牧場"),"oke",VLOOKUP(C1062,[1]Owner!$A:$B,2,FALSE)))))</f>
        <v>har</v>
      </c>
    </row>
    <row r="1063" spans="1:24" ht="11.15" customHeight="1" x14ac:dyDescent="0.65">
      <c r="A1063" s="19" t="str">
        <f t="shared" si="90"/>
        <v>1112健太05</v>
      </c>
      <c r="B1063" s="10" t="s">
        <v>4369</v>
      </c>
      <c r="C1063" s="20" t="s">
        <v>3981</v>
      </c>
      <c r="D1063" s="11">
        <v>5</v>
      </c>
      <c r="E1063" s="20" t="s">
        <v>3994</v>
      </c>
      <c r="F1063" s="10" t="s">
        <v>3905</v>
      </c>
      <c r="G1063" s="10" t="s">
        <v>3906</v>
      </c>
      <c r="H1063" s="20" t="s">
        <v>3995</v>
      </c>
      <c r="I1063" s="20" t="s">
        <v>2044</v>
      </c>
      <c r="J1063" s="20" t="s">
        <v>1310</v>
      </c>
      <c r="K1063" s="20" t="s">
        <v>791</v>
      </c>
      <c r="L1063" s="20" t="s">
        <v>1913</v>
      </c>
      <c r="M1063" s="21">
        <v>30</v>
      </c>
      <c r="N1063" s="22">
        <v>8</v>
      </c>
      <c r="O1063" s="23">
        <v>1</v>
      </c>
      <c r="P1063" s="24">
        <v>1140</v>
      </c>
      <c r="Q1063" s="25">
        <f t="shared" si="92"/>
        <v>38</v>
      </c>
      <c r="R1063" s="12">
        <v>0</v>
      </c>
      <c r="S1063" s="12">
        <v>0</v>
      </c>
      <c r="U1063" s="18" t="str">
        <f t="shared" si="91"/>
        <v>一勝</v>
      </c>
      <c r="X1063" s="12" t="str">
        <f>IF(OR(C1063="櫃間牧場",C1063="特捜フジ"),"hit",IF(OR(C1063="土井牧場",C1063="土井ムギムギ牧場",C1063="むぎむぎ",C1063="むぎ"),"doi",IF(OR(C1063="阪神",C1063="タイガースファーム"),"han",IF(OR(C1063="健康牧場",C1063="ＯＫ牧場"),"oke",VLOOKUP(C1063,[1]Owner!$A:$B,2,FALSE)))))</f>
        <v>tke</v>
      </c>
    </row>
    <row r="1064" spans="1:24" ht="11.15" customHeight="1" x14ac:dyDescent="0.65">
      <c r="A1064" s="19" t="str">
        <f t="shared" si="90"/>
        <v>0304特捜08</v>
      </c>
      <c r="B1064" s="10" t="s">
        <v>1713</v>
      </c>
      <c r="C1064" s="20" t="s">
        <v>1376</v>
      </c>
      <c r="D1064" s="31">
        <v>8</v>
      </c>
      <c r="E1064" s="20" t="s">
        <v>1863</v>
      </c>
      <c r="F1064" s="10" t="s">
        <v>14</v>
      </c>
      <c r="G1064" s="10" t="s">
        <v>15</v>
      </c>
      <c r="H1064" s="20" t="s">
        <v>547</v>
      </c>
      <c r="I1064" s="20" t="s">
        <v>225</v>
      </c>
      <c r="J1064" s="20" t="s">
        <v>1864</v>
      </c>
      <c r="M1064" s="21">
        <v>0</v>
      </c>
      <c r="N1064" s="22">
        <v>9</v>
      </c>
      <c r="O1064" s="23">
        <v>1</v>
      </c>
      <c r="P1064" s="24">
        <v>1140</v>
      </c>
      <c r="Q1064" s="25">
        <f t="shared" si="92"/>
        <v>114</v>
      </c>
      <c r="R1064" s="12">
        <v>0</v>
      </c>
      <c r="S1064" s="12">
        <v>0</v>
      </c>
      <c r="U1064" s="18" t="str">
        <f t="shared" si="91"/>
        <v>一勝</v>
      </c>
      <c r="X1064" s="12" t="str">
        <f>IF(OR(C1064="櫃間牧場",C1064="特捜フジ"),"hit",IF(OR(C1064="土井牧場",C1064="土井ムギムギ牧場",C1064="むぎむぎ",C1064="むぎ"),"doi",IF(OR(C1064="阪神",C1064="タイガースファーム"),"han",IF(OR(C1064="健康牧場",C1064="ＯＫ牧場"),"oke",VLOOKUP(C1064,[1]Owner!$A:$B,2,FALSE)))))</f>
        <v>hit</v>
      </c>
    </row>
    <row r="1065" spans="1:24" ht="11.15" customHeight="1" x14ac:dyDescent="0.65">
      <c r="A1065" s="19" t="str">
        <f t="shared" si="90"/>
        <v>2122心平09</v>
      </c>
      <c r="B1065" s="10" t="s">
        <v>8826</v>
      </c>
      <c r="C1065" s="20" t="s">
        <v>8310</v>
      </c>
      <c r="D1065" s="11">
        <v>9</v>
      </c>
      <c r="E1065" s="20" t="s">
        <v>8743</v>
      </c>
      <c r="F1065" s="10" t="s">
        <v>4478</v>
      </c>
      <c r="G1065" s="10" t="s">
        <v>4408</v>
      </c>
      <c r="H1065" s="20" t="s">
        <v>8901</v>
      </c>
      <c r="I1065" s="20" t="s">
        <v>4657</v>
      </c>
      <c r="J1065" s="20" t="s">
        <v>4029</v>
      </c>
      <c r="K1065" s="20" t="s">
        <v>8902</v>
      </c>
      <c r="L1065" s="20" t="s">
        <v>8903</v>
      </c>
      <c r="M1065" s="32">
        <v>0</v>
      </c>
      <c r="N1065" s="22">
        <v>5</v>
      </c>
      <c r="O1065" s="23">
        <v>1</v>
      </c>
      <c r="P1065" s="24">
        <v>1137</v>
      </c>
      <c r="Q1065" s="25">
        <v>62.476923076923072</v>
      </c>
      <c r="U1065" s="18" t="str">
        <f t="shared" si="91"/>
        <v>一勝</v>
      </c>
      <c r="V1065" s="12" t="s">
        <v>8990</v>
      </c>
      <c r="W1065" s="12" t="s">
        <v>9108</v>
      </c>
      <c r="X1065" s="12" t="str">
        <f>IF(OR(C1065="櫃間牧場",C1065="特捜フジ"),"hit",IF(OR(C1065="土井牧場",C1065="土井ムギムギ牧場",C1065="むぎむぎ",C1065="むぎ"),"doi",IF(OR(C1065="阪神",C1065="タイガースファーム"),"han",IF(OR(C1065="健康牧場",C1065="ＯＫ牧場"),"oke",VLOOKUP(C1065,[1]Owner!$A:$B,2,FALSE)))))</f>
        <v>hsi</v>
      </c>
    </row>
    <row r="1066" spans="1:24" ht="11.15" customHeight="1" x14ac:dyDescent="0.65">
      <c r="A1066" s="19" t="str">
        <f t="shared" si="90"/>
        <v>1314光生01</v>
      </c>
      <c r="B1066" s="10" t="s">
        <v>5133</v>
      </c>
      <c r="C1066" s="20" t="s">
        <v>4404</v>
      </c>
      <c r="D1066" s="11">
        <v>1</v>
      </c>
      <c r="E1066" s="20" t="s">
        <v>4933</v>
      </c>
      <c r="F1066" s="10" t="s">
        <v>4772</v>
      </c>
      <c r="G1066" s="10" t="s">
        <v>4774</v>
      </c>
      <c r="H1066" s="20" t="s">
        <v>4896</v>
      </c>
      <c r="I1066" s="20" t="s">
        <v>3165</v>
      </c>
      <c r="J1066" s="20" t="s">
        <v>4482</v>
      </c>
      <c r="K1066" s="20" t="s">
        <v>4934</v>
      </c>
      <c r="L1066" s="20" t="s">
        <v>4770</v>
      </c>
      <c r="M1066" s="21">
        <v>200</v>
      </c>
      <c r="N1066" s="22">
        <v>4</v>
      </c>
      <c r="O1066" s="23">
        <v>1</v>
      </c>
      <c r="P1066" s="24">
        <v>1135</v>
      </c>
      <c r="Q1066" s="25">
        <f t="shared" ref="Q1066:Q1078" si="93">IF(M1066="","",IF(M1066&lt;=0,P1066/10,P1066/M1066))</f>
        <v>5.6749999999999998</v>
      </c>
      <c r="R1066" s="12">
        <v>0</v>
      </c>
      <c r="S1066" s="12">
        <v>0</v>
      </c>
      <c r="U1066" s="18" t="str">
        <f t="shared" si="91"/>
        <v>一勝</v>
      </c>
      <c r="X1066" s="12" t="str">
        <f>IF(OR(C1066="櫃間牧場",C1066="特捜フジ"),"hit",IF(OR(C1066="土井牧場",C1066="土井ムギムギ牧場",C1066="むぎむぎ",C1066="むぎ"),"doi",IF(OR(C1066="阪神",C1066="タイガースファーム"),"han",IF(OR(C1066="健康牧場",C1066="ＯＫ牧場"),"oke",VLOOKUP(C1066,[1]Owner!$A:$B,2,FALSE)))))</f>
        <v>ymi</v>
      </c>
    </row>
    <row r="1067" spans="1:24" ht="11.15" customHeight="1" x14ac:dyDescent="0.65">
      <c r="A1067" s="19" t="str">
        <f t="shared" si="90"/>
        <v>1516播磨10</v>
      </c>
      <c r="B1067" s="10" t="s">
        <v>5510</v>
      </c>
      <c r="C1067" s="20" t="s">
        <v>4105</v>
      </c>
      <c r="D1067" s="11">
        <v>10</v>
      </c>
      <c r="E1067" s="20" t="s">
        <v>5564</v>
      </c>
      <c r="F1067" s="10" t="s">
        <v>3905</v>
      </c>
      <c r="G1067" s="10" t="s">
        <v>3911</v>
      </c>
      <c r="H1067" s="20" t="s">
        <v>5688</v>
      </c>
      <c r="I1067" s="20" t="s">
        <v>2778</v>
      </c>
      <c r="J1067" s="20" t="s">
        <v>5739</v>
      </c>
      <c r="K1067" s="20" t="s">
        <v>5793</v>
      </c>
      <c r="L1067" s="20" t="s">
        <v>3959</v>
      </c>
      <c r="M1067" s="21">
        <v>10</v>
      </c>
      <c r="N1067" s="22">
        <v>6</v>
      </c>
      <c r="O1067" s="23">
        <v>1</v>
      </c>
      <c r="P1067" s="24">
        <v>1135</v>
      </c>
      <c r="Q1067" s="25">
        <f t="shared" si="93"/>
        <v>113.5</v>
      </c>
      <c r="R1067" s="12">
        <v>0</v>
      </c>
      <c r="S1067" s="12">
        <v>0</v>
      </c>
      <c r="U1067" s="18" t="str">
        <f t="shared" si="91"/>
        <v>一勝</v>
      </c>
      <c r="X1067" s="12" t="str">
        <f>IF(OR(C1067="櫃間牧場",C1067="特捜フジ"),"hit",IF(OR(C1067="土井牧場",C1067="土井ムギムギ牧場",C1067="むぎむぎ",C1067="むぎ"),"doi",IF(OR(C1067="阪神",C1067="タイガースファーム"),"han",IF(OR(C1067="健康牧場",C1067="ＯＫ牧場"),"oke",VLOOKUP(C1067,[1]Owner!$A:$B,2,FALSE)))))</f>
        <v>har</v>
      </c>
    </row>
    <row r="1068" spans="1:24" ht="11.15" customHeight="1" x14ac:dyDescent="0.65">
      <c r="A1068" s="19" t="str">
        <f t="shared" si="90"/>
        <v>0910羽田07</v>
      </c>
      <c r="B1068" s="10" t="s">
        <v>3418</v>
      </c>
      <c r="C1068" s="20" t="s">
        <v>2580</v>
      </c>
      <c r="D1068" s="11">
        <v>7</v>
      </c>
      <c r="E1068" s="20" t="s">
        <v>3435</v>
      </c>
      <c r="F1068" s="10" t="s">
        <v>14</v>
      </c>
      <c r="G1068" s="10" t="s">
        <v>520</v>
      </c>
      <c r="H1068" s="20" t="s">
        <v>3436</v>
      </c>
      <c r="I1068" s="20" t="s">
        <v>2249</v>
      </c>
      <c r="J1068" s="20" t="s">
        <v>3437</v>
      </c>
      <c r="K1068" s="20" t="s">
        <v>1836</v>
      </c>
      <c r="L1068" s="20" t="s">
        <v>2439</v>
      </c>
      <c r="M1068" s="21">
        <v>70</v>
      </c>
      <c r="N1068" s="22">
        <v>10</v>
      </c>
      <c r="O1068" s="23">
        <v>0</v>
      </c>
      <c r="P1068" s="24">
        <v>1135</v>
      </c>
      <c r="Q1068" s="25">
        <f t="shared" si="93"/>
        <v>16.214285714285715</v>
      </c>
      <c r="R1068" s="12">
        <v>0</v>
      </c>
      <c r="S1068" s="12">
        <v>0</v>
      </c>
      <c r="U1068" s="18" t="str">
        <f t="shared" si="91"/>
        <v>未勝利</v>
      </c>
      <c r="X1068" s="12" t="str">
        <f>IF(OR(C1068="櫃間牧場",C1068="特捜フジ"),"hit",IF(OR(C1068="土井牧場",C1068="土井ムギムギ牧場",C1068="むぎむぎ",C1068="むぎ"),"doi",IF(OR(C1068="阪神",C1068="タイガースファーム"),"han",IF(OR(C1068="健康牧場",C1068="ＯＫ牧場"),"oke",VLOOKUP(C1068,[1]Owner!$A:$B,2,FALSE)))))</f>
        <v>had</v>
      </c>
    </row>
    <row r="1069" spans="1:24" ht="11.15" customHeight="1" x14ac:dyDescent="0.65">
      <c r="A1069" s="19" t="str">
        <f t="shared" si="90"/>
        <v>1415村山02</v>
      </c>
      <c r="B1069" s="10" t="s">
        <v>5140</v>
      </c>
      <c r="C1069" s="28" t="s">
        <v>4764</v>
      </c>
      <c r="D1069" s="29">
        <v>2</v>
      </c>
      <c r="E1069" s="20" t="s">
        <v>5274</v>
      </c>
      <c r="F1069" s="10" t="s">
        <v>5144</v>
      </c>
      <c r="G1069" s="10" t="s">
        <v>5293</v>
      </c>
      <c r="H1069" s="20" t="s">
        <v>5325</v>
      </c>
      <c r="I1069" s="20" t="s">
        <v>5369</v>
      </c>
      <c r="J1069" s="20" t="s">
        <v>4259</v>
      </c>
      <c r="K1069" s="20" t="s">
        <v>791</v>
      </c>
      <c r="L1069" s="20" t="s">
        <v>1913</v>
      </c>
      <c r="M1069" s="21">
        <v>80</v>
      </c>
      <c r="N1069" s="22">
        <v>5</v>
      </c>
      <c r="O1069" s="23">
        <v>1</v>
      </c>
      <c r="P1069" s="24">
        <v>1133.9000000000001</v>
      </c>
      <c r="Q1069" s="25">
        <f t="shared" si="93"/>
        <v>14.173750000000002</v>
      </c>
      <c r="R1069" s="12">
        <v>0</v>
      </c>
      <c r="S1069" s="12">
        <v>0</v>
      </c>
      <c r="U1069" s="18" t="str">
        <f t="shared" si="91"/>
        <v>一勝</v>
      </c>
      <c r="X1069" s="12" t="str">
        <f>IF(OR(C1069="櫃間牧場",C1069="特捜フジ"),"hit",IF(OR(C1069="土井牧場",C1069="土井ムギムギ牧場",C1069="むぎむぎ",C1069="むぎ"),"doi",IF(OR(C1069="阪神",C1069="タイガースファーム"),"han",IF(OR(C1069="健康牧場",C1069="ＯＫ牧場"),"oke",VLOOKUP(C1069,[1]Owner!$A:$B,2,FALSE)))))</f>
        <v>mur</v>
      </c>
    </row>
    <row r="1070" spans="1:24" ht="11.15" customHeight="1" x14ac:dyDescent="0.65">
      <c r="A1070" s="19" t="str">
        <f t="shared" si="90"/>
        <v>1213藤田03</v>
      </c>
      <c r="B1070" s="10" t="s">
        <v>4405</v>
      </c>
      <c r="C1070" s="20" t="s">
        <v>4739</v>
      </c>
      <c r="D1070" s="11">
        <v>3</v>
      </c>
      <c r="E1070" s="20" t="s">
        <v>4675</v>
      </c>
      <c r="F1070" s="10" t="s">
        <v>4407</v>
      </c>
      <c r="G1070" s="10" t="s">
        <v>4408</v>
      </c>
      <c r="H1070" s="20" t="s">
        <v>4489</v>
      </c>
      <c r="I1070" s="20" t="s">
        <v>2231</v>
      </c>
      <c r="J1070" s="20" t="s">
        <v>4116</v>
      </c>
      <c r="K1070" s="20" t="s">
        <v>4676</v>
      </c>
      <c r="L1070" s="20" t="s">
        <v>4426</v>
      </c>
      <c r="M1070" s="21">
        <v>20</v>
      </c>
      <c r="N1070" s="22">
        <v>5</v>
      </c>
      <c r="O1070" s="23">
        <v>1</v>
      </c>
      <c r="P1070" s="24">
        <v>1130.9000000000001</v>
      </c>
      <c r="Q1070" s="25">
        <f t="shared" si="93"/>
        <v>56.545000000000002</v>
      </c>
      <c r="R1070" s="12">
        <v>0</v>
      </c>
      <c r="S1070" s="12">
        <v>0</v>
      </c>
      <c r="U1070" s="18" t="str">
        <f t="shared" si="91"/>
        <v>一勝</v>
      </c>
      <c r="X1070" s="12" t="str">
        <f>IF(OR(C1070="櫃間牧場",C1070="特捜フジ"),"hit",IF(OR(C1070="土井牧場",C1070="土井ムギムギ牧場",C1070="むぎむぎ",C1070="むぎ"),"doi",IF(OR(C1070="阪神",C1070="タイガースファーム"),"han",IF(OR(C1070="健康牧場",C1070="ＯＫ牧場"),"oke",VLOOKUP(C1070,[1]Owner!$A:$B,2,FALSE)))))</f>
        <v>fut</v>
      </c>
    </row>
    <row r="1071" spans="1:24" ht="11.15" customHeight="1" x14ac:dyDescent="0.65">
      <c r="A1071" s="19" t="str">
        <f t="shared" si="90"/>
        <v>9900健太09</v>
      </c>
      <c r="B1071" s="10" t="s">
        <v>683</v>
      </c>
      <c r="C1071" s="20" t="s">
        <v>156</v>
      </c>
      <c r="D1071" s="31">
        <v>9</v>
      </c>
      <c r="E1071" s="20" t="s">
        <v>762</v>
      </c>
      <c r="F1071" s="10" t="s">
        <v>14</v>
      </c>
      <c r="G1071" s="10" t="s">
        <v>15</v>
      </c>
      <c r="H1071" s="20" t="s">
        <v>763</v>
      </c>
      <c r="I1071" s="20" t="s">
        <v>38</v>
      </c>
      <c r="J1071" s="20" t="s">
        <v>764</v>
      </c>
      <c r="N1071" s="22">
        <v>3</v>
      </c>
      <c r="O1071" s="23">
        <v>1</v>
      </c>
      <c r="P1071" s="24">
        <v>1130</v>
      </c>
      <c r="Q1071" s="25" t="str">
        <f t="shared" si="93"/>
        <v/>
      </c>
      <c r="R1071" s="12">
        <v>0</v>
      </c>
      <c r="S1071" s="12">
        <v>0</v>
      </c>
      <c r="U1071" s="18" t="str">
        <f t="shared" si="91"/>
        <v>一勝</v>
      </c>
      <c r="X1071" s="12" t="str">
        <f>IF(OR(C1071="櫃間牧場",C1071="特捜フジ"),"hit",IF(OR(C1071="土井牧場",C1071="土井ムギムギ牧場",C1071="むぎむぎ",C1071="むぎ"),"doi",IF(OR(C1071="阪神",C1071="タイガースファーム"),"han",IF(OR(C1071="健康牧場",C1071="ＯＫ牧場"),"oke",VLOOKUP(C1071,[1]Owner!$A:$B,2,FALSE)))))</f>
        <v>tke</v>
      </c>
    </row>
    <row r="1072" spans="1:24" ht="11.15" customHeight="1" x14ac:dyDescent="0.65">
      <c r="A1072" s="19" t="str">
        <f t="shared" si="90"/>
        <v>1819松山10</v>
      </c>
      <c r="B1072" s="10" t="s">
        <v>7067</v>
      </c>
      <c r="C1072" s="20" t="s">
        <v>4762</v>
      </c>
      <c r="D1072" s="11">
        <v>10</v>
      </c>
      <c r="E1072" s="20" t="s">
        <v>7208</v>
      </c>
      <c r="F1072" s="10" t="s">
        <v>4413</v>
      </c>
      <c r="G1072" s="10" t="s">
        <v>4421</v>
      </c>
      <c r="H1072" s="20" t="s">
        <v>7246</v>
      </c>
      <c r="I1072" s="20" t="s">
        <v>2231</v>
      </c>
      <c r="J1072" s="20" t="s">
        <v>6736</v>
      </c>
      <c r="K1072" s="20" t="s">
        <v>4437</v>
      </c>
      <c r="L1072" s="20" t="s">
        <v>1913</v>
      </c>
      <c r="M1072" s="21">
        <v>90</v>
      </c>
      <c r="N1072" s="22">
        <v>3</v>
      </c>
      <c r="O1072" s="23">
        <v>1</v>
      </c>
      <c r="P1072" s="24">
        <v>1130</v>
      </c>
      <c r="Q1072" s="25">
        <f t="shared" si="93"/>
        <v>12.555555555555555</v>
      </c>
      <c r="R1072" s="12">
        <v>0</v>
      </c>
      <c r="S1072" s="12">
        <v>0</v>
      </c>
      <c r="T1072" s="12">
        <v>0</v>
      </c>
      <c r="U1072" s="18" t="str">
        <f t="shared" si="91"/>
        <v>一勝</v>
      </c>
      <c r="V1072" s="12" t="s">
        <v>7427</v>
      </c>
      <c r="W1072" s="12" t="s">
        <v>7558</v>
      </c>
      <c r="X1072" s="12" t="str">
        <f>IF(OR(C1072="櫃間牧場",C1072="特捜フジ"),"hit",IF(OR(C1072="土井牧場",C1072="土井ムギムギ牧場",C1072="むぎむぎ",C1072="むぎ"),"doi",IF(OR(C1072="阪神",C1072="タイガースファーム"),"han",IF(OR(C1072="健康牧場",C1072="ＯＫ牧場"),"oke",VLOOKUP(C1072,[1]Owner!$A:$B,2,FALSE)))))</f>
        <v>mat</v>
      </c>
    </row>
    <row r="1073" spans="1:24" ht="11.15" customHeight="1" x14ac:dyDescent="0.65">
      <c r="A1073" s="19" t="str">
        <f t="shared" si="90"/>
        <v>1516阪神03</v>
      </c>
      <c r="B1073" s="10" t="s">
        <v>5510</v>
      </c>
      <c r="C1073" s="20" t="s">
        <v>4137</v>
      </c>
      <c r="D1073" s="11">
        <v>3</v>
      </c>
      <c r="E1073" s="20" t="s">
        <v>5567</v>
      </c>
      <c r="F1073" s="10" t="s">
        <v>3905</v>
      </c>
      <c r="G1073" s="10" t="s">
        <v>3911</v>
      </c>
      <c r="H1073" s="20" t="s">
        <v>4171</v>
      </c>
      <c r="I1073" s="20" t="s">
        <v>2231</v>
      </c>
      <c r="J1073" s="20" t="s">
        <v>3656</v>
      </c>
      <c r="K1073" s="20" t="s">
        <v>5795</v>
      </c>
      <c r="L1073" s="20" t="s">
        <v>3922</v>
      </c>
      <c r="M1073" s="21">
        <v>120</v>
      </c>
      <c r="N1073" s="22">
        <v>5</v>
      </c>
      <c r="O1073" s="23">
        <v>1</v>
      </c>
      <c r="P1073" s="24">
        <v>1130</v>
      </c>
      <c r="Q1073" s="25">
        <f t="shared" si="93"/>
        <v>9.4166666666666661</v>
      </c>
      <c r="R1073" s="12">
        <v>0</v>
      </c>
      <c r="S1073" s="12">
        <v>0</v>
      </c>
      <c r="U1073" s="18" t="str">
        <f t="shared" si="91"/>
        <v>一勝</v>
      </c>
      <c r="X1073" s="12" t="str">
        <f>IF(OR(C1073="櫃間牧場",C1073="特捜フジ"),"hit",IF(OR(C1073="土井牧場",C1073="土井ムギムギ牧場",C1073="むぎむぎ",C1073="むぎ"),"doi",IF(OR(C1073="阪神",C1073="タイガースファーム"),"han",IF(OR(C1073="健康牧場",C1073="ＯＫ牧場"),"oke",VLOOKUP(C1073,[1]Owner!$A:$B,2,FALSE)))))</f>
        <v>han</v>
      </c>
    </row>
    <row r="1074" spans="1:24" ht="11.15" customHeight="1" x14ac:dyDescent="0.65">
      <c r="A1074" s="19" t="str">
        <f t="shared" si="90"/>
        <v>1819若井03</v>
      </c>
      <c r="B1074" s="10" t="s">
        <v>7067</v>
      </c>
      <c r="C1074" s="20" t="s">
        <v>4763</v>
      </c>
      <c r="D1074" s="11">
        <v>3</v>
      </c>
      <c r="E1074" s="20" t="s">
        <v>7120</v>
      </c>
      <c r="F1074" s="10" t="s">
        <v>4407</v>
      </c>
      <c r="G1074" s="10" t="s">
        <v>4408</v>
      </c>
      <c r="H1074" s="20" t="s">
        <v>7230</v>
      </c>
      <c r="I1074" s="20" t="s">
        <v>2231</v>
      </c>
      <c r="J1074" s="20" t="s">
        <v>7296</v>
      </c>
      <c r="K1074" s="20" t="s">
        <v>823</v>
      </c>
      <c r="L1074" s="20" t="s">
        <v>3283</v>
      </c>
      <c r="M1074" s="21">
        <v>90</v>
      </c>
      <c r="N1074" s="22">
        <v>5</v>
      </c>
      <c r="O1074" s="23">
        <v>1</v>
      </c>
      <c r="P1074" s="24">
        <v>1130</v>
      </c>
      <c r="Q1074" s="25">
        <f t="shared" si="93"/>
        <v>12.555555555555555</v>
      </c>
      <c r="R1074" s="12">
        <v>0</v>
      </c>
      <c r="S1074" s="12">
        <v>0</v>
      </c>
      <c r="T1074" s="12">
        <v>0</v>
      </c>
      <c r="U1074" s="18" t="str">
        <f t="shared" si="91"/>
        <v>一勝</v>
      </c>
      <c r="V1074" s="12" t="s">
        <v>7426</v>
      </c>
      <c r="W1074" s="12" t="s">
        <v>7557</v>
      </c>
      <c r="X1074" s="12" t="str">
        <f>IF(OR(C1074="櫃間牧場",C1074="特捜フジ"),"hit",IF(OR(C1074="土井牧場",C1074="土井ムギムギ牧場",C1074="むぎむぎ",C1074="むぎ"),"doi",IF(OR(C1074="阪神",C1074="タイガースファーム"),"han",IF(OR(C1074="健康牧場",C1074="ＯＫ牧場"),"oke",VLOOKUP(C1074,[1]Owner!$A:$B,2,FALSE)))))</f>
        <v>wak</v>
      </c>
    </row>
    <row r="1075" spans="1:24" ht="11.15" customHeight="1" x14ac:dyDescent="0.65">
      <c r="A1075" s="19" t="str">
        <f t="shared" si="90"/>
        <v>0405大矢06</v>
      </c>
      <c r="B1075" s="10" t="s">
        <v>1951</v>
      </c>
      <c r="C1075" s="20" t="s">
        <v>964</v>
      </c>
      <c r="D1075" s="31">
        <v>6</v>
      </c>
      <c r="E1075" s="20" t="s">
        <v>1999</v>
      </c>
      <c r="F1075" s="10" t="s">
        <v>14</v>
      </c>
      <c r="G1075" s="10" t="s">
        <v>510</v>
      </c>
      <c r="H1075" s="20" t="s">
        <v>596</v>
      </c>
      <c r="I1075" s="20" t="s">
        <v>26</v>
      </c>
      <c r="J1075" s="20" t="s">
        <v>2000</v>
      </c>
      <c r="K1075" s="20" t="s">
        <v>1997</v>
      </c>
      <c r="L1075" s="20" t="s">
        <v>1998</v>
      </c>
      <c r="M1075" s="21">
        <v>0</v>
      </c>
      <c r="N1075" s="22">
        <v>6</v>
      </c>
      <c r="O1075" s="23">
        <v>1</v>
      </c>
      <c r="P1075" s="24">
        <v>1130</v>
      </c>
      <c r="Q1075" s="25">
        <f t="shared" si="93"/>
        <v>113</v>
      </c>
      <c r="R1075" s="12">
        <v>0</v>
      </c>
      <c r="S1075" s="12">
        <v>0</v>
      </c>
      <c r="U1075" s="18" t="str">
        <f t="shared" si="91"/>
        <v>一勝</v>
      </c>
      <c r="X1075" s="12" t="str">
        <f>IF(OR(C1075="櫃間牧場",C1075="特捜フジ"),"hit",IF(OR(C1075="土井牧場",C1075="土井ムギムギ牧場",C1075="むぎむぎ",C1075="むぎ"),"doi",IF(OR(C1075="阪神",C1075="タイガースファーム"),"han",IF(OR(C1075="健康牧場",C1075="ＯＫ牧場"),"oke",VLOOKUP(C1075,[1]Owner!$A:$B,2,FALSE)))))</f>
        <v>oya</v>
      </c>
    </row>
    <row r="1076" spans="1:24" ht="11.15" customHeight="1" x14ac:dyDescent="0.65">
      <c r="A1076" s="19" t="str">
        <f t="shared" si="90"/>
        <v>1112心平04</v>
      </c>
      <c r="B1076" s="10" t="s">
        <v>4369</v>
      </c>
      <c r="C1076" s="20" t="s">
        <v>4011</v>
      </c>
      <c r="D1076" s="11">
        <v>4</v>
      </c>
      <c r="E1076" s="20" t="s">
        <v>4021</v>
      </c>
      <c r="F1076" s="10" t="s">
        <v>3910</v>
      </c>
      <c r="G1076" s="10" t="s">
        <v>3911</v>
      </c>
      <c r="H1076" s="20" t="s">
        <v>4022</v>
      </c>
      <c r="I1076" s="20" t="s">
        <v>3165</v>
      </c>
      <c r="J1076" s="20" t="s">
        <v>1937</v>
      </c>
      <c r="K1076" s="20" t="s">
        <v>4023</v>
      </c>
      <c r="L1076" s="20" t="s">
        <v>3922</v>
      </c>
      <c r="M1076" s="21">
        <v>55</v>
      </c>
      <c r="N1076" s="22">
        <v>6</v>
      </c>
      <c r="O1076" s="23">
        <v>1</v>
      </c>
      <c r="P1076" s="24">
        <v>1130</v>
      </c>
      <c r="Q1076" s="25">
        <f t="shared" si="93"/>
        <v>20.545454545454547</v>
      </c>
      <c r="R1076" s="12">
        <v>0</v>
      </c>
      <c r="S1076" s="12">
        <v>0</v>
      </c>
      <c r="U1076" s="18" t="str">
        <f t="shared" si="91"/>
        <v>一勝</v>
      </c>
      <c r="X1076" s="12" t="str">
        <f>IF(OR(C1076="櫃間牧場",C1076="特捜フジ"),"hit",IF(OR(C1076="土井牧場",C1076="土井ムギムギ牧場",C1076="むぎむぎ",C1076="むぎ"),"doi",IF(OR(C1076="阪神",C1076="タイガースファーム"),"han",IF(OR(C1076="健康牧場",C1076="ＯＫ牧場"),"oke",VLOOKUP(C1076,[1]Owner!$A:$B,2,FALSE)))))</f>
        <v>hsi</v>
      </c>
    </row>
    <row r="1077" spans="1:24" ht="11.15" customHeight="1" x14ac:dyDescent="0.65">
      <c r="A1077" s="19" t="str">
        <f t="shared" si="90"/>
        <v>0809松山04</v>
      </c>
      <c r="B1077" s="10" t="s">
        <v>3162</v>
      </c>
      <c r="C1077" s="20" t="s">
        <v>3226</v>
      </c>
      <c r="D1077" s="11">
        <v>4</v>
      </c>
      <c r="E1077" s="20" t="s">
        <v>3237</v>
      </c>
      <c r="F1077" s="10" t="s">
        <v>3228</v>
      </c>
      <c r="G1077" s="10" t="s">
        <v>520</v>
      </c>
      <c r="H1077" s="20" t="s">
        <v>3238</v>
      </c>
      <c r="I1077" s="20" t="s">
        <v>3239</v>
      </c>
      <c r="J1077" s="20" t="s">
        <v>1771</v>
      </c>
      <c r="K1077" s="20" t="s">
        <v>791</v>
      </c>
      <c r="L1077" s="20" t="s">
        <v>2876</v>
      </c>
      <c r="M1077" s="21">
        <v>60</v>
      </c>
      <c r="N1077" s="22">
        <v>10</v>
      </c>
      <c r="O1077" s="23">
        <v>1</v>
      </c>
      <c r="P1077" s="24">
        <v>1130</v>
      </c>
      <c r="Q1077" s="25">
        <f t="shared" si="93"/>
        <v>18.833333333333332</v>
      </c>
      <c r="R1077" s="12">
        <v>0</v>
      </c>
      <c r="S1077" s="12">
        <v>0</v>
      </c>
      <c r="U1077" s="18" t="str">
        <f t="shared" si="91"/>
        <v>一勝</v>
      </c>
      <c r="X1077" s="12" t="str">
        <f>IF(OR(C1077="櫃間牧場",C1077="特捜フジ"),"hit",IF(OR(C1077="土井牧場",C1077="土井ムギムギ牧場",C1077="むぎむぎ",C1077="むぎ"),"doi",IF(OR(C1077="阪神",C1077="タイガースファーム"),"han",IF(OR(C1077="健康牧場",C1077="ＯＫ牧場"),"oke",VLOOKUP(C1077,[1]Owner!$A:$B,2,FALSE)))))</f>
        <v>mat</v>
      </c>
    </row>
    <row r="1078" spans="1:24" ht="11.15" customHeight="1" x14ac:dyDescent="0.65">
      <c r="A1078" s="19" t="str">
        <f t="shared" si="90"/>
        <v>2324小金04</v>
      </c>
      <c r="B1078" s="10" t="s">
        <v>9878</v>
      </c>
      <c r="C1078" s="20" t="s">
        <v>9237</v>
      </c>
      <c r="D1078" s="11">
        <v>4</v>
      </c>
      <c r="E1078" s="20" t="s">
        <v>9791</v>
      </c>
      <c r="F1078" s="10" t="s">
        <v>4407</v>
      </c>
      <c r="G1078" s="10" t="s">
        <v>4408</v>
      </c>
      <c r="H1078" s="20" t="s">
        <v>9350</v>
      </c>
      <c r="I1078" s="20" t="s">
        <v>5607</v>
      </c>
      <c r="J1078" s="20" t="s">
        <v>7174</v>
      </c>
      <c r="K1078" s="20" t="s">
        <v>9452</v>
      </c>
      <c r="L1078" s="20" t="s">
        <v>1913</v>
      </c>
      <c r="M1078" s="37">
        <v>4</v>
      </c>
      <c r="N1078" s="22">
        <v>5</v>
      </c>
      <c r="O1078" s="23">
        <v>1</v>
      </c>
      <c r="P1078" s="24">
        <v>1129.7</v>
      </c>
      <c r="Q1078" s="25">
        <f t="shared" si="93"/>
        <v>282.42500000000001</v>
      </c>
      <c r="U1078" s="18" t="str">
        <f t="shared" si="91"/>
        <v>一勝</v>
      </c>
      <c r="W1078" s="12" t="s">
        <v>10076</v>
      </c>
      <c r="X1078" s="12" t="str">
        <f>IF(OR(C1078="櫃間牧場",C1078="特捜フジ"),"hit",IF(OR(C1078="土井牧場",C1078="土井ムギムギ牧場",C1078="むぎむぎ",C1078="むぎ"),"doi",IF(OR(C1078="阪神",C1078="タイガースファーム"),"han",IF(OR(C1078="健康牧場",C1078="ＯＫ牧場"),"oke",VLOOKUP(C1078,[1]Owner!$A:$B,2,FALSE)))))</f>
        <v>kog</v>
      </c>
    </row>
    <row r="1079" spans="1:24" ht="11.15" customHeight="1" x14ac:dyDescent="0.65">
      <c r="A1079" s="19" t="str">
        <f t="shared" si="90"/>
        <v>1920福石05</v>
      </c>
      <c r="B1079" s="10" t="s">
        <v>7651</v>
      </c>
      <c r="C1079" s="20" t="s">
        <v>4884</v>
      </c>
      <c r="D1079" s="11">
        <v>5</v>
      </c>
      <c r="E1079" s="20" t="s">
        <v>7763</v>
      </c>
      <c r="F1079" s="10" t="s">
        <v>4772</v>
      </c>
      <c r="G1079" s="10" t="s">
        <v>4774</v>
      </c>
      <c r="H1079" s="20" t="s">
        <v>4821</v>
      </c>
      <c r="I1079" s="20" t="s">
        <v>1755</v>
      </c>
      <c r="J1079" s="20" t="s">
        <v>7910</v>
      </c>
      <c r="K1079" s="20" t="s">
        <v>7911</v>
      </c>
      <c r="L1079" s="20" t="s">
        <v>1913</v>
      </c>
      <c r="M1079" s="32">
        <v>7</v>
      </c>
      <c r="N1079" s="22">
        <v>7</v>
      </c>
      <c r="O1079" s="23">
        <v>1</v>
      </c>
      <c r="P1079" s="24">
        <v>1125</v>
      </c>
      <c r="Q1079" s="25">
        <v>8.1318681318681314</v>
      </c>
      <c r="R1079" s="12">
        <v>0</v>
      </c>
      <c r="S1079" s="12">
        <v>0</v>
      </c>
      <c r="T1079" s="12">
        <v>0</v>
      </c>
      <c r="U1079" s="18" t="str">
        <f t="shared" si="91"/>
        <v>一勝</v>
      </c>
      <c r="V1079" s="12" t="s">
        <v>8001</v>
      </c>
      <c r="W1079" s="12" t="s">
        <v>8141</v>
      </c>
      <c r="X1079" s="12" t="str">
        <f>IF(OR(C1079="櫃間牧場",C1079="特捜フジ"),"hit",IF(OR(C1079="土井牧場",C1079="土井ムギムギ牧場",C1079="むぎむぎ",C1079="むぎ"),"doi",IF(OR(C1079="阪神",C1079="タイガースファーム"),"han",IF(OR(C1079="健康牧場",C1079="ＯＫ牧場"),"oke",VLOOKUP(C1079,[1]Owner!$A:$B,2,FALSE)))))</f>
        <v>fuk</v>
      </c>
    </row>
    <row r="1080" spans="1:24" ht="11.15" customHeight="1" x14ac:dyDescent="0.65">
      <c r="A1080" s="19" t="str">
        <f t="shared" si="90"/>
        <v>0506西原09</v>
      </c>
      <c r="B1080" s="10" t="s">
        <v>2274</v>
      </c>
      <c r="C1080" s="20" t="s">
        <v>2175</v>
      </c>
      <c r="D1080" s="11">
        <v>9</v>
      </c>
      <c r="E1080" s="20" t="s">
        <v>2477</v>
      </c>
      <c r="F1080" s="10" t="s">
        <v>2279</v>
      </c>
      <c r="G1080" s="10" t="s">
        <v>520</v>
      </c>
      <c r="H1080" s="20" t="s">
        <v>2359</v>
      </c>
      <c r="I1080" s="20" t="s">
        <v>1044</v>
      </c>
      <c r="J1080" s="20" t="s">
        <v>2478</v>
      </c>
      <c r="K1080" s="20" t="s">
        <v>1893</v>
      </c>
      <c r="L1080" s="20" t="s">
        <v>2479</v>
      </c>
      <c r="M1080" s="21">
        <v>10</v>
      </c>
      <c r="N1080" s="22">
        <v>10</v>
      </c>
      <c r="O1080" s="23">
        <v>1</v>
      </c>
      <c r="P1080" s="24">
        <v>1125</v>
      </c>
      <c r="Q1080" s="25">
        <f t="shared" ref="Q1080:Q1090" si="94">IF(M1080="","",IF(M1080&lt;=0,P1080/10,P1080/M1080))</f>
        <v>112.5</v>
      </c>
      <c r="R1080" s="12">
        <v>0</v>
      </c>
      <c r="S1080" s="12">
        <v>0</v>
      </c>
      <c r="U1080" s="18" t="str">
        <f t="shared" si="91"/>
        <v>一勝</v>
      </c>
      <c r="X1080" s="12" t="str">
        <f>IF(OR(C1080="櫃間牧場",C1080="特捜フジ"),"hit",IF(OR(C1080="土井牧場",C1080="土井ムギムギ牧場",C1080="むぎむぎ",C1080="むぎ"),"doi",IF(OR(C1080="阪神",C1080="タイガースファーム"),"han",IF(OR(C1080="健康牧場",C1080="ＯＫ牧場"),"oke",VLOOKUP(C1080,[1]Owner!$A:$B,2,FALSE)))))</f>
        <v>nis</v>
      </c>
    </row>
    <row r="1081" spans="1:24" ht="11.15" customHeight="1" x14ac:dyDescent="0.65">
      <c r="A1081" s="19" t="str">
        <f t="shared" si="90"/>
        <v>1213若井05</v>
      </c>
      <c r="B1081" s="10" t="s">
        <v>4405</v>
      </c>
      <c r="C1081" s="20" t="s">
        <v>4731</v>
      </c>
      <c r="D1081" s="11">
        <v>5</v>
      </c>
      <c r="E1081" s="20" t="s">
        <v>4490</v>
      </c>
      <c r="F1081" s="10" t="s">
        <v>4478</v>
      </c>
      <c r="G1081" s="10" t="s">
        <v>15</v>
      </c>
      <c r="H1081" s="20" t="s">
        <v>166</v>
      </c>
      <c r="I1081" s="20" t="s">
        <v>4026</v>
      </c>
      <c r="J1081" s="20" t="s">
        <v>4491</v>
      </c>
      <c r="K1081" s="20" t="s">
        <v>4492</v>
      </c>
      <c r="L1081" s="20" t="s">
        <v>4493</v>
      </c>
      <c r="M1081" s="21">
        <v>30</v>
      </c>
      <c r="N1081" s="22">
        <v>6</v>
      </c>
      <c r="O1081" s="23">
        <v>1</v>
      </c>
      <c r="P1081" s="24">
        <v>1122.7</v>
      </c>
      <c r="Q1081" s="25">
        <f t="shared" si="94"/>
        <v>37.423333333333332</v>
      </c>
      <c r="R1081" s="12">
        <v>0</v>
      </c>
      <c r="S1081" s="12">
        <v>0</v>
      </c>
      <c r="U1081" s="18" t="str">
        <f t="shared" si="91"/>
        <v>一勝</v>
      </c>
      <c r="X1081" s="12" t="str">
        <f>IF(OR(C1081="櫃間牧場",C1081="特捜フジ"),"hit",IF(OR(C1081="土井牧場",C1081="土井ムギムギ牧場",C1081="むぎむぎ",C1081="むぎ"),"doi",IF(OR(C1081="阪神",C1081="タイガースファーム"),"han",IF(OR(C1081="健康牧場",C1081="ＯＫ牧場"),"oke",VLOOKUP(C1081,[1]Owner!$A:$B,2,FALSE)))))</f>
        <v>wak</v>
      </c>
    </row>
    <row r="1082" spans="1:24" ht="11.15" customHeight="1" x14ac:dyDescent="0.65">
      <c r="A1082" s="19" t="str">
        <f t="shared" si="90"/>
        <v>0304伸吾07</v>
      </c>
      <c r="B1082" s="10" t="s">
        <v>1713</v>
      </c>
      <c r="C1082" s="20" t="s">
        <v>768</v>
      </c>
      <c r="D1082" s="31">
        <v>7</v>
      </c>
      <c r="E1082" s="20" t="s">
        <v>1781</v>
      </c>
      <c r="F1082" s="10" t="s">
        <v>14</v>
      </c>
      <c r="G1082" s="10" t="s">
        <v>33</v>
      </c>
      <c r="H1082" s="20" t="s">
        <v>1782</v>
      </c>
      <c r="I1082" s="20" t="s">
        <v>38</v>
      </c>
      <c r="J1082" s="20" t="s">
        <v>1783</v>
      </c>
      <c r="M1082" s="21">
        <v>0</v>
      </c>
      <c r="N1082" s="22">
        <v>3</v>
      </c>
      <c r="O1082" s="23">
        <v>1</v>
      </c>
      <c r="P1082" s="24">
        <v>1120</v>
      </c>
      <c r="Q1082" s="25">
        <f t="shared" si="94"/>
        <v>112</v>
      </c>
      <c r="R1082" s="12">
        <v>0</v>
      </c>
      <c r="S1082" s="12">
        <v>0</v>
      </c>
      <c r="U1082" s="18" t="str">
        <f t="shared" si="91"/>
        <v>一勝</v>
      </c>
      <c r="X1082" s="12" t="str">
        <f>IF(OR(C1082="櫃間牧場",C1082="特捜フジ"),"hit",IF(OR(C1082="土井牧場",C1082="土井ムギムギ牧場",C1082="むぎむぎ",C1082="むぎ"),"doi",IF(OR(C1082="阪神",C1082="タイガースファーム"),"han",IF(OR(C1082="健康牧場",C1082="ＯＫ牧場"),"oke",VLOOKUP(C1082,[1]Owner!$A:$B,2,FALSE)))))</f>
        <v>tsi</v>
      </c>
    </row>
    <row r="1083" spans="1:24" ht="11.15" customHeight="1" x14ac:dyDescent="0.65">
      <c r="A1083" s="19" t="str">
        <f t="shared" si="90"/>
        <v>9900伸吾08</v>
      </c>
      <c r="B1083" s="10" t="s">
        <v>683</v>
      </c>
      <c r="C1083" s="20" t="s">
        <v>768</v>
      </c>
      <c r="D1083" s="31">
        <v>8</v>
      </c>
      <c r="E1083" s="20" t="s">
        <v>784</v>
      </c>
      <c r="F1083" s="10" t="s">
        <v>14</v>
      </c>
      <c r="G1083" s="10" t="s">
        <v>33</v>
      </c>
      <c r="H1083" s="20" t="s">
        <v>785</v>
      </c>
      <c r="I1083" s="20" t="s">
        <v>38</v>
      </c>
      <c r="J1083" s="20" t="s">
        <v>529</v>
      </c>
      <c r="N1083" s="22">
        <v>8</v>
      </c>
      <c r="O1083" s="23">
        <v>1</v>
      </c>
      <c r="P1083" s="24">
        <v>1120</v>
      </c>
      <c r="Q1083" s="25" t="str">
        <f t="shared" si="94"/>
        <v/>
      </c>
      <c r="R1083" s="12">
        <v>0</v>
      </c>
      <c r="S1083" s="12">
        <v>0</v>
      </c>
      <c r="U1083" s="18" t="str">
        <f t="shared" si="91"/>
        <v>一勝</v>
      </c>
      <c r="X1083" s="12" t="str">
        <f>IF(OR(C1083="櫃間牧場",C1083="特捜フジ"),"hit",IF(OR(C1083="土井牧場",C1083="土井ムギムギ牧場",C1083="むぎむぎ",C1083="むぎ"),"doi",IF(OR(C1083="阪神",C1083="タイガースファーム"),"han",IF(OR(C1083="健康牧場",C1083="ＯＫ牧場"),"oke",VLOOKUP(C1083,[1]Owner!$A:$B,2,FALSE)))))</f>
        <v>tsi</v>
      </c>
    </row>
    <row r="1084" spans="1:24" ht="11.15" customHeight="1" x14ac:dyDescent="0.65">
      <c r="A1084" s="19" t="str">
        <f t="shared" si="90"/>
        <v>1718福石08</v>
      </c>
      <c r="B1084" s="10" t="s">
        <v>6476</v>
      </c>
      <c r="C1084" s="20" t="s">
        <v>4375</v>
      </c>
      <c r="D1084" s="11">
        <v>8</v>
      </c>
      <c r="E1084" s="20" t="s">
        <v>6598</v>
      </c>
      <c r="F1084" s="10" t="s">
        <v>5142</v>
      </c>
      <c r="G1084" s="10" t="s">
        <v>5295</v>
      </c>
      <c r="H1084" s="20" t="s">
        <v>6689</v>
      </c>
      <c r="I1084" s="20" t="s">
        <v>1755</v>
      </c>
      <c r="J1084" s="20" t="s">
        <v>6760</v>
      </c>
      <c r="K1084" s="20" t="s">
        <v>4202</v>
      </c>
      <c r="L1084" s="20" t="s">
        <v>4202</v>
      </c>
      <c r="M1084" s="21">
        <v>20</v>
      </c>
      <c r="N1084" s="22">
        <v>7</v>
      </c>
      <c r="O1084" s="23">
        <v>1</v>
      </c>
      <c r="P1084" s="24">
        <v>1115</v>
      </c>
      <c r="Q1084" s="25">
        <f t="shared" si="94"/>
        <v>55.75</v>
      </c>
      <c r="R1084" s="12">
        <v>0</v>
      </c>
      <c r="S1084" s="12">
        <v>0</v>
      </c>
      <c r="U1084" s="18" t="str">
        <f t="shared" si="91"/>
        <v>一勝</v>
      </c>
      <c r="V1084" s="12" t="s">
        <v>7016</v>
      </c>
      <c r="W1084" s="12" t="s">
        <v>6883</v>
      </c>
      <c r="X1084" s="12" t="str">
        <f>IF(OR(C1084="櫃間牧場",C1084="特捜フジ"),"hit",IF(OR(C1084="土井牧場",C1084="土井ムギムギ牧場",C1084="むぎむぎ",C1084="むぎ"),"doi",IF(OR(C1084="阪神",C1084="タイガースファーム"),"han",IF(OR(C1084="健康牧場",C1084="ＯＫ牧場"),"oke",VLOOKUP(C1084,[1]Owner!$A:$B,2,FALSE)))))</f>
        <v>fuk</v>
      </c>
    </row>
    <row r="1085" spans="1:24" ht="11.15" customHeight="1" x14ac:dyDescent="0.65">
      <c r="A1085" s="19" t="str">
        <f t="shared" si="90"/>
        <v>1415松山02</v>
      </c>
      <c r="B1085" s="10" t="s">
        <v>5140</v>
      </c>
      <c r="C1085" s="28" t="s">
        <v>5137</v>
      </c>
      <c r="D1085" s="29">
        <v>2</v>
      </c>
      <c r="E1085" s="20" t="s">
        <v>5234</v>
      </c>
      <c r="F1085" s="10" t="s">
        <v>5142</v>
      </c>
      <c r="G1085" s="10" t="s">
        <v>5295</v>
      </c>
      <c r="H1085" s="20" t="s">
        <v>5324</v>
      </c>
      <c r="I1085" s="20" t="s">
        <v>2231</v>
      </c>
      <c r="J1085" s="20" t="s">
        <v>5418</v>
      </c>
      <c r="K1085" s="20" t="s">
        <v>5448</v>
      </c>
      <c r="L1085" s="20" t="s">
        <v>5484</v>
      </c>
      <c r="M1085" s="21">
        <v>120</v>
      </c>
      <c r="N1085" s="22">
        <v>8</v>
      </c>
      <c r="O1085" s="23">
        <v>1</v>
      </c>
      <c r="P1085" s="24">
        <v>1115</v>
      </c>
      <c r="Q1085" s="25">
        <f t="shared" si="94"/>
        <v>9.2916666666666661</v>
      </c>
      <c r="R1085" s="12">
        <v>0</v>
      </c>
      <c r="S1085" s="12">
        <v>0</v>
      </c>
      <c r="U1085" s="18" t="str">
        <f t="shared" si="91"/>
        <v>一勝</v>
      </c>
      <c r="X1085" s="12" t="str">
        <f>IF(OR(C1085="櫃間牧場",C1085="特捜フジ"),"hit",IF(OR(C1085="土井牧場",C1085="土井ムギムギ牧場",C1085="むぎむぎ",C1085="むぎ"),"doi",IF(OR(C1085="阪神",C1085="タイガースファーム"),"han",IF(OR(C1085="健康牧場",C1085="ＯＫ牧場"),"oke",VLOOKUP(C1085,[1]Owner!$A:$B,2,FALSE)))))</f>
        <v>mat</v>
      </c>
    </row>
    <row r="1086" spans="1:24" ht="11.15" customHeight="1" x14ac:dyDescent="0.65">
      <c r="A1086" s="19" t="str">
        <f t="shared" si="90"/>
        <v>1415藤田09</v>
      </c>
      <c r="B1086" s="10" t="s">
        <v>5140</v>
      </c>
      <c r="C1086" s="28" t="s">
        <v>5136</v>
      </c>
      <c r="D1086" s="29">
        <v>9</v>
      </c>
      <c r="E1086" s="20" t="s">
        <v>5231</v>
      </c>
      <c r="F1086" s="10" t="s">
        <v>5142</v>
      </c>
      <c r="G1086" s="10" t="s">
        <v>5295</v>
      </c>
      <c r="H1086" s="20" t="s">
        <v>5352</v>
      </c>
      <c r="I1086" s="20" t="s">
        <v>2438</v>
      </c>
      <c r="J1086" s="20" t="s">
        <v>5416</v>
      </c>
      <c r="K1086" s="20" t="s">
        <v>5471</v>
      </c>
      <c r="L1086" s="20" t="s">
        <v>1913</v>
      </c>
      <c r="M1086" s="21">
        <v>20</v>
      </c>
      <c r="N1086" s="22">
        <v>12</v>
      </c>
      <c r="O1086" s="23">
        <v>1</v>
      </c>
      <c r="P1086" s="24">
        <v>1112</v>
      </c>
      <c r="Q1086" s="25">
        <f t="shared" si="94"/>
        <v>55.6</v>
      </c>
      <c r="R1086" s="12">
        <v>0</v>
      </c>
      <c r="S1086" s="12">
        <v>0</v>
      </c>
      <c r="U1086" s="18" t="str">
        <f t="shared" si="91"/>
        <v>一勝</v>
      </c>
      <c r="X1086" s="12" t="str">
        <f>IF(OR(C1086="櫃間牧場",C1086="特捜フジ"),"hit",IF(OR(C1086="土井牧場",C1086="土井ムギムギ牧場",C1086="むぎむぎ",C1086="むぎ"),"doi",IF(OR(C1086="阪神",C1086="タイガースファーム"),"han",IF(OR(C1086="健康牧場",C1086="ＯＫ牧場"),"oke",VLOOKUP(C1086,[1]Owner!$A:$B,2,FALSE)))))</f>
        <v>fut</v>
      </c>
    </row>
    <row r="1087" spans="1:24" ht="11.15" customHeight="1" x14ac:dyDescent="0.65">
      <c r="A1087" s="19" t="str">
        <f t="shared" si="90"/>
        <v>0001大矢01</v>
      </c>
      <c r="B1087" s="10" t="s">
        <v>963</v>
      </c>
      <c r="C1087" s="20" t="s">
        <v>964</v>
      </c>
      <c r="D1087" s="31">
        <v>1</v>
      </c>
      <c r="E1087" s="20" t="s">
        <v>965</v>
      </c>
      <c r="F1087" s="10" t="s">
        <v>14</v>
      </c>
      <c r="G1087" s="10" t="s">
        <v>15</v>
      </c>
      <c r="H1087" s="20" t="s">
        <v>600</v>
      </c>
      <c r="I1087" s="20" t="s">
        <v>833</v>
      </c>
      <c r="J1087" s="20" t="s">
        <v>966</v>
      </c>
      <c r="N1087" s="22">
        <v>5</v>
      </c>
      <c r="O1087" s="23">
        <v>1</v>
      </c>
      <c r="P1087" s="24">
        <v>1111</v>
      </c>
      <c r="Q1087" s="25" t="str">
        <f t="shared" si="94"/>
        <v/>
      </c>
      <c r="R1087" s="12">
        <v>0</v>
      </c>
      <c r="S1087" s="12">
        <v>0</v>
      </c>
      <c r="U1087" s="18" t="str">
        <f t="shared" si="91"/>
        <v>一勝</v>
      </c>
      <c r="X1087" s="12" t="str">
        <f>IF(OR(C1087="櫃間牧場",C1087="特捜フジ"),"hit",IF(OR(C1087="土井牧場",C1087="土井ムギムギ牧場",C1087="むぎむぎ",C1087="むぎ"),"doi",IF(OR(C1087="阪神",C1087="タイガースファーム"),"han",IF(OR(C1087="健康牧場",C1087="ＯＫ牧場"),"oke",VLOOKUP(C1087,[1]Owner!$A:$B,2,FALSE)))))</f>
        <v>oya</v>
      </c>
    </row>
    <row r="1088" spans="1:24" ht="11.15" customHeight="1" x14ac:dyDescent="0.65">
      <c r="A1088" s="19" t="str">
        <f t="shared" si="90"/>
        <v>9798田中10</v>
      </c>
      <c r="B1088" s="10" t="s">
        <v>11</v>
      </c>
      <c r="C1088" s="20" t="s">
        <v>286</v>
      </c>
      <c r="D1088" s="31">
        <v>10</v>
      </c>
      <c r="E1088" s="20" t="s">
        <v>316</v>
      </c>
      <c r="F1088" s="10" t="s">
        <v>14</v>
      </c>
      <c r="G1088" s="10" t="s">
        <v>33</v>
      </c>
      <c r="H1088" s="20" t="s">
        <v>317</v>
      </c>
      <c r="I1088" s="20" t="s">
        <v>318</v>
      </c>
      <c r="J1088" s="20" t="s">
        <v>319</v>
      </c>
      <c r="N1088" s="22">
        <v>4</v>
      </c>
      <c r="O1088" s="23">
        <v>1</v>
      </c>
      <c r="P1088" s="24">
        <v>1110</v>
      </c>
      <c r="Q1088" s="25" t="str">
        <f t="shared" si="94"/>
        <v/>
      </c>
      <c r="R1088" s="12">
        <v>0</v>
      </c>
      <c r="S1088" s="12">
        <v>0</v>
      </c>
      <c r="U1088" s="18" t="str">
        <f t="shared" si="91"/>
        <v>一勝</v>
      </c>
      <c r="X1088" s="12" t="str">
        <f>IF(OR(C1088="櫃間牧場",C1088="特捜フジ"),"hit",IF(OR(C1088="土井牧場",C1088="土井ムギムギ牧場",C1088="むぎむぎ",C1088="むぎ"),"doi",IF(OR(C1088="阪神",C1088="タイガースファーム"),"han",IF(OR(C1088="健康牧場",C1088="ＯＫ牧場"),"oke",VLOOKUP(C1088,[1]Owner!$A:$B,2,FALSE)))))</f>
        <v>tan</v>
      </c>
    </row>
    <row r="1089" spans="1:24" ht="11.15" customHeight="1" x14ac:dyDescent="0.65">
      <c r="A1089" s="19" t="str">
        <f t="shared" si="90"/>
        <v>1819永之08</v>
      </c>
      <c r="B1089" s="10" t="s">
        <v>7067</v>
      </c>
      <c r="C1089" s="20" t="s">
        <v>5135</v>
      </c>
      <c r="D1089" s="11">
        <v>8</v>
      </c>
      <c r="E1089" s="20" t="s">
        <v>7115</v>
      </c>
      <c r="F1089" s="10" t="s">
        <v>4407</v>
      </c>
      <c r="G1089" s="10" t="s">
        <v>4408</v>
      </c>
      <c r="H1089" s="20" t="s">
        <v>7230</v>
      </c>
      <c r="I1089" s="20" t="s">
        <v>1739</v>
      </c>
      <c r="J1089" s="20" t="s">
        <v>7291</v>
      </c>
      <c r="K1089" s="20" t="s">
        <v>7292</v>
      </c>
      <c r="L1089" s="20" t="s">
        <v>1913</v>
      </c>
      <c r="M1089" s="21">
        <v>70</v>
      </c>
      <c r="N1089" s="22">
        <v>4</v>
      </c>
      <c r="O1089" s="23">
        <v>1</v>
      </c>
      <c r="P1089" s="24">
        <v>1110</v>
      </c>
      <c r="Q1089" s="25">
        <f t="shared" si="94"/>
        <v>15.857142857142858</v>
      </c>
      <c r="R1089" s="12">
        <v>0</v>
      </c>
      <c r="S1089" s="12">
        <v>0</v>
      </c>
      <c r="T1089" s="12">
        <v>0</v>
      </c>
      <c r="U1089" s="18" t="str">
        <f t="shared" si="91"/>
        <v>一勝</v>
      </c>
      <c r="V1089" s="12" t="s">
        <v>7428</v>
      </c>
      <c r="W1089" s="12" t="s">
        <v>7559</v>
      </c>
      <c r="X1089" s="12" t="str">
        <f>IF(OR(C1089="櫃間牧場",C1089="特捜フジ"),"hit",IF(OR(C1089="土井牧場",C1089="土井ムギムギ牧場",C1089="むぎむぎ",C1089="むぎ"),"doi",IF(OR(C1089="阪神",C1089="タイガースファーム"),"han",IF(OR(C1089="健康牧場",C1089="ＯＫ牧場"),"oke",VLOOKUP(C1089,[1]Owner!$A:$B,2,FALSE)))))</f>
        <v>yhi</v>
      </c>
    </row>
    <row r="1090" spans="1:24" ht="11.15" customHeight="1" x14ac:dyDescent="0.65">
      <c r="A1090" s="19" t="str">
        <f t="shared" ref="A1090:A1153" si="95">MID(B1090,3,2)&amp;MID(B1090,8,2)&amp;MID(C1090,1,2)&amp;TEXT(D1090,"00")</f>
        <v>0001健太07</v>
      </c>
      <c r="B1090" s="10" t="s">
        <v>963</v>
      </c>
      <c r="C1090" s="20" t="s">
        <v>156</v>
      </c>
      <c r="D1090" s="31">
        <v>7</v>
      </c>
      <c r="E1090" s="20" t="s">
        <v>1028</v>
      </c>
      <c r="F1090" s="10" t="s">
        <v>14</v>
      </c>
      <c r="G1090" s="10" t="s">
        <v>15</v>
      </c>
      <c r="H1090" s="20" t="s">
        <v>1029</v>
      </c>
      <c r="I1090" s="20" t="s">
        <v>38</v>
      </c>
      <c r="J1090" s="20" t="s">
        <v>1030</v>
      </c>
      <c r="N1090" s="22">
        <v>5</v>
      </c>
      <c r="O1090" s="23">
        <v>1</v>
      </c>
      <c r="P1090" s="24">
        <v>1110</v>
      </c>
      <c r="Q1090" s="25" t="str">
        <f t="shared" si="94"/>
        <v/>
      </c>
      <c r="R1090" s="12">
        <v>0</v>
      </c>
      <c r="S1090" s="12">
        <v>0</v>
      </c>
      <c r="U1090" s="18" t="str">
        <f t="shared" ref="U1090:U1153" si="96">IF(S1090&gt;=1,"G1",IF(R1090&gt;=1,"重賞",IF(O1090&gt;=2,"二勝",IF(O1090=1,"一勝",IF(AND(O1090=0,N1090&gt;=1),"未勝利","未出走")))))</f>
        <v>一勝</v>
      </c>
      <c r="X1090" s="12" t="str">
        <f>IF(OR(C1090="櫃間牧場",C1090="特捜フジ"),"hit",IF(OR(C1090="土井牧場",C1090="土井ムギムギ牧場",C1090="むぎむぎ",C1090="むぎ"),"doi",IF(OR(C1090="阪神",C1090="タイガースファーム"),"han",IF(OR(C1090="健康牧場",C1090="ＯＫ牧場"),"oke",VLOOKUP(C1090,[1]Owner!$A:$B,2,FALSE)))))</f>
        <v>tke</v>
      </c>
    </row>
    <row r="1091" spans="1:24" ht="11.15" customHeight="1" x14ac:dyDescent="0.65">
      <c r="A1091" s="19" t="str">
        <f t="shared" si="95"/>
        <v>2122柏倉01</v>
      </c>
      <c r="B1091" s="10" t="s">
        <v>8826</v>
      </c>
      <c r="C1091" s="20" t="s">
        <v>7652</v>
      </c>
      <c r="D1091" s="11">
        <v>1</v>
      </c>
      <c r="E1091" s="20" t="s">
        <v>8705</v>
      </c>
      <c r="F1091" s="10" t="s">
        <v>4478</v>
      </c>
      <c r="G1091" s="10" t="s">
        <v>4421</v>
      </c>
      <c r="H1091" s="20" t="s">
        <v>5300</v>
      </c>
      <c r="I1091" s="20" t="s">
        <v>2231</v>
      </c>
      <c r="J1091" s="20" t="s">
        <v>8860</v>
      </c>
      <c r="K1091" s="20" t="s">
        <v>5446</v>
      </c>
      <c r="L1091" s="20" t="s">
        <v>1913</v>
      </c>
      <c r="M1091" s="32">
        <v>9</v>
      </c>
      <c r="N1091" s="22">
        <v>6</v>
      </c>
      <c r="O1091" s="23">
        <v>1</v>
      </c>
      <c r="P1091" s="24">
        <v>1110</v>
      </c>
      <c r="Q1091" s="25">
        <v>-4.8632478632478628</v>
      </c>
      <c r="U1091" s="18" t="str">
        <f t="shared" si="96"/>
        <v>一勝</v>
      </c>
      <c r="V1091" s="12" t="s">
        <v>8961</v>
      </c>
      <c r="W1091" s="12" t="s">
        <v>9072</v>
      </c>
      <c r="X1091" s="12" t="str">
        <f>IF(OR(C1091="櫃間牧場",C1091="特捜フジ"),"hit",IF(OR(C1091="土井牧場",C1091="土井ムギムギ牧場",C1091="むぎむぎ",C1091="むぎ"),"doi",IF(OR(C1091="阪神",C1091="タイガースファーム"),"han",IF(OR(C1091="健康牧場",C1091="ＯＫ牧場"),"oke",VLOOKUP(C1091,[1]Owner!$A:$B,2,FALSE)))))</f>
        <v>kas</v>
      </c>
    </row>
    <row r="1092" spans="1:24" ht="11.15" customHeight="1" x14ac:dyDescent="0.65">
      <c r="A1092" s="19" t="str">
        <f t="shared" si="95"/>
        <v>9900播磨01</v>
      </c>
      <c r="B1092" s="10" t="s">
        <v>683</v>
      </c>
      <c r="C1092" s="20" t="s">
        <v>626</v>
      </c>
      <c r="D1092" s="31">
        <v>1</v>
      </c>
      <c r="E1092" s="20" t="s">
        <v>889</v>
      </c>
      <c r="F1092" s="10" t="s">
        <v>14</v>
      </c>
      <c r="G1092" s="10" t="s">
        <v>15</v>
      </c>
      <c r="H1092" s="20" t="s">
        <v>25</v>
      </c>
      <c r="I1092" s="20" t="s">
        <v>38</v>
      </c>
      <c r="J1092" s="20" t="s">
        <v>890</v>
      </c>
      <c r="N1092" s="22">
        <v>7</v>
      </c>
      <c r="O1092" s="23">
        <v>1</v>
      </c>
      <c r="P1092" s="24">
        <v>1110</v>
      </c>
      <c r="Q1092" s="25" t="str">
        <f>IF(M1092="","",IF(M1092&lt;=0,P1092/10,P1092/M1092))</f>
        <v/>
      </c>
      <c r="R1092" s="12">
        <v>0</v>
      </c>
      <c r="S1092" s="12">
        <v>0</v>
      </c>
      <c r="U1092" s="18" t="str">
        <f t="shared" si="96"/>
        <v>一勝</v>
      </c>
      <c r="X1092" s="12" t="str">
        <f>IF(OR(C1092="櫃間牧場",C1092="特捜フジ"),"hit",IF(OR(C1092="土井牧場",C1092="土井ムギムギ牧場",C1092="むぎむぎ",C1092="むぎ"),"doi",IF(OR(C1092="阪神",C1092="タイガースファーム"),"han",IF(OR(C1092="健康牧場",C1092="ＯＫ牧場"),"oke",VLOOKUP(C1092,[1]Owner!$A:$B,2,FALSE)))))</f>
        <v>har</v>
      </c>
    </row>
    <row r="1093" spans="1:24" ht="11.15" customHeight="1" x14ac:dyDescent="0.65">
      <c r="A1093" s="19" t="str">
        <f t="shared" si="95"/>
        <v>1213光生09</v>
      </c>
      <c r="B1093" s="10" t="s">
        <v>4405</v>
      </c>
      <c r="C1093" s="20" t="s">
        <v>4733</v>
      </c>
      <c r="D1093" s="11">
        <v>9</v>
      </c>
      <c r="E1093" s="20" t="s">
        <v>4540</v>
      </c>
      <c r="F1093" s="10" t="s">
        <v>4413</v>
      </c>
      <c r="G1093" s="10" t="s">
        <v>4408</v>
      </c>
      <c r="H1093" s="20" t="s">
        <v>4541</v>
      </c>
      <c r="I1093" s="20" t="s">
        <v>3280</v>
      </c>
      <c r="J1093" s="20" t="s">
        <v>4146</v>
      </c>
      <c r="K1093" s="20" t="s">
        <v>823</v>
      </c>
      <c r="L1093" s="20" t="s">
        <v>3283</v>
      </c>
      <c r="M1093" s="21">
        <v>20</v>
      </c>
      <c r="N1093" s="22">
        <v>7</v>
      </c>
      <c r="O1093" s="23">
        <v>1</v>
      </c>
      <c r="P1093" s="24">
        <v>1110</v>
      </c>
      <c r="Q1093" s="25">
        <f>IF(M1093="","",IF(M1093&lt;=0,P1093/10,P1093/M1093))</f>
        <v>55.5</v>
      </c>
      <c r="R1093" s="12">
        <v>0</v>
      </c>
      <c r="S1093" s="12">
        <v>0</v>
      </c>
      <c r="U1093" s="18" t="str">
        <f t="shared" si="96"/>
        <v>一勝</v>
      </c>
      <c r="X1093" s="12" t="str">
        <f>IF(OR(C1093="櫃間牧場",C1093="特捜フジ"),"hit",IF(OR(C1093="土井牧場",C1093="土井ムギムギ牧場",C1093="むぎむぎ",C1093="むぎ"),"doi",IF(OR(C1093="阪神",C1093="タイガースファーム"),"han",IF(OR(C1093="健康牧場",C1093="ＯＫ牧場"),"oke",VLOOKUP(C1093,[1]Owner!$A:$B,2,FALSE)))))</f>
        <v>ymi</v>
      </c>
    </row>
    <row r="1094" spans="1:24" ht="11.15" customHeight="1" x14ac:dyDescent="0.65">
      <c r="A1094" s="19" t="str">
        <f t="shared" si="95"/>
        <v>1819福石09</v>
      </c>
      <c r="B1094" s="10" t="s">
        <v>7067</v>
      </c>
      <c r="C1094" s="20" t="s">
        <v>4757</v>
      </c>
      <c r="D1094" s="11">
        <v>9</v>
      </c>
      <c r="E1094" s="20" t="s">
        <v>7188</v>
      </c>
      <c r="F1094" s="10" t="s">
        <v>4407</v>
      </c>
      <c r="G1094" s="10" t="s">
        <v>4408</v>
      </c>
      <c r="H1094" s="20" t="s">
        <v>6103</v>
      </c>
      <c r="I1094" s="20" t="s">
        <v>5708</v>
      </c>
      <c r="J1094" s="20" t="s">
        <v>7354</v>
      </c>
      <c r="K1094" s="20" t="s">
        <v>823</v>
      </c>
      <c r="L1094" s="20" t="s">
        <v>7355</v>
      </c>
      <c r="M1094" s="21">
        <v>10</v>
      </c>
      <c r="N1094" s="22">
        <v>8</v>
      </c>
      <c r="O1094" s="23">
        <v>1</v>
      </c>
      <c r="P1094" s="24">
        <v>1110</v>
      </c>
      <c r="Q1094" s="25">
        <f>IF(M1094="","",IF(M1094&lt;=0,P1094/10,P1094/M1094))</f>
        <v>111</v>
      </c>
      <c r="R1094" s="12">
        <v>0</v>
      </c>
      <c r="S1094" s="12">
        <v>0</v>
      </c>
      <c r="T1094" s="12">
        <v>0</v>
      </c>
      <c r="U1094" s="18" t="str">
        <f t="shared" si="96"/>
        <v>一勝</v>
      </c>
      <c r="V1094" s="12" t="s">
        <v>7429</v>
      </c>
      <c r="W1094" s="12" t="s">
        <v>7560</v>
      </c>
      <c r="X1094" s="12" t="str">
        <f>IF(OR(C1094="櫃間牧場",C1094="特捜フジ"),"hit",IF(OR(C1094="土井牧場",C1094="土井ムギムギ牧場",C1094="むぎむぎ",C1094="むぎ"),"doi",IF(OR(C1094="阪神",C1094="タイガースファーム"),"han",IF(OR(C1094="健康牧場",C1094="ＯＫ牧場"),"oke",VLOOKUP(C1094,[1]Owner!$A:$B,2,FALSE)))))</f>
        <v>fuk</v>
      </c>
    </row>
    <row r="1095" spans="1:24" ht="11.15" customHeight="1" x14ac:dyDescent="0.65">
      <c r="A1095" s="19" t="str">
        <f t="shared" si="95"/>
        <v>1617むぎ04</v>
      </c>
      <c r="B1095" s="10" t="s">
        <v>5840</v>
      </c>
      <c r="C1095" s="20" t="s">
        <v>4396</v>
      </c>
      <c r="D1095" s="11">
        <v>4</v>
      </c>
      <c r="E1095" s="20" t="s">
        <v>5969</v>
      </c>
      <c r="F1095" s="10" t="s">
        <v>5848</v>
      </c>
      <c r="G1095" s="10" t="s">
        <v>6012</v>
      </c>
      <c r="H1095" s="20" t="s">
        <v>6018</v>
      </c>
      <c r="I1095" s="20" t="s">
        <v>6111</v>
      </c>
      <c r="J1095" s="20" t="s">
        <v>6112</v>
      </c>
      <c r="K1095" s="20" t="s">
        <v>2378</v>
      </c>
      <c r="L1095" s="20" t="s">
        <v>3078</v>
      </c>
      <c r="M1095" s="21">
        <v>30</v>
      </c>
      <c r="N1095" s="22">
        <v>5</v>
      </c>
      <c r="O1095" s="23">
        <v>1</v>
      </c>
      <c r="P1095" s="24">
        <v>1109.2</v>
      </c>
      <c r="Q1095" s="25">
        <f>IF(M1095="","",IF(M1095&lt;=0,P1095/10,P1095/M1095))</f>
        <v>36.973333333333336</v>
      </c>
      <c r="R1095" s="12">
        <v>0</v>
      </c>
      <c r="S1095" s="12">
        <v>0</v>
      </c>
      <c r="U1095" s="18" t="str">
        <f t="shared" si="96"/>
        <v>一勝</v>
      </c>
      <c r="X1095" s="12" t="str">
        <f>IF(OR(C1095="櫃間牧場",C1095="特捜フジ"),"hit",IF(OR(C1095="土井牧場",C1095="土井ムギムギ牧場",C1095="むぎむぎ",C1095="むぎ"),"doi",IF(OR(C1095="阪神",C1095="タイガースファーム"),"han",IF(OR(C1095="健康牧場",C1095="ＯＫ牧場"),"oke",VLOOKUP(C1095,[1]Owner!$A:$B,2,FALSE)))))</f>
        <v>doi</v>
      </c>
    </row>
    <row r="1096" spans="1:24" ht="11.15" customHeight="1" x14ac:dyDescent="0.65">
      <c r="A1096" s="19" t="str">
        <f t="shared" si="95"/>
        <v>2223柏倉03</v>
      </c>
      <c r="B1096" s="10" t="s">
        <v>9192</v>
      </c>
      <c r="C1096" s="20" t="s">
        <v>9205</v>
      </c>
      <c r="D1096" s="11">
        <v>3</v>
      </c>
      <c r="E1096" s="20" t="s">
        <v>9208</v>
      </c>
      <c r="F1096" s="10" t="s">
        <v>4407</v>
      </c>
      <c r="G1096" s="10" t="s">
        <v>4408</v>
      </c>
      <c r="H1096" s="20" t="s">
        <v>4536</v>
      </c>
      <c r="I1096" s="20" t="s">
        <v>3881</v>
      </c>
      <c r="J1096" s="20" t="s">
        <v>5720</v>
      </c>
      <c r="K1096" s="20" t="s">
        <v>791</v>
      </c>
      <c r="L1096" s="20" t="s">
        <v>1913</v>
      </c>
      <c r="M1096" s="32">
        <v>4</v>
      </c>
      <c r="N1096" s="22">
        <v>8</v>
      </c>
      <c r="O1096" s="23">
        <v>1</v>
      </c>
      <c r="P1096" s="24">
        <v>1109</v>
      </c>
      <c r="Q1096" s="25">
        <v>444.94642857142856</v>
      </c>
      <c r="U1096" s="18" t="str">
        <f t="shared" si="96"/>
        <v>一勝</v>
      </c>
      <c r="V1096" s="12" t="s">
        <v>9640</v>
      </c>
      <c r="W1096" s="12" t="s">
        <v>9502</v>
      </c>
      <c r="X1096" s="12" t="str">
        <f>IF(OR(C1096="櫃間牧場",C1096="特捜フジ"),"hit",IF(OR(C1096="土井牧場",C1096="土井ムギムギ牧場",C1096="むぎむぎ",C1096="むぎ"),"doi",IF(OR(C1096="阪神",C1096="タイガースファーム"),"han",IF(OR(C1096="健康牧場",C1096="ＯＫ牧場"),"oke",VLOOKUP(C1096,[1]Owner!$A:$B,2,FALSE)))))</f>
        <v>kas</v>
      </c>
    </row>
    <row r="1097" spans="1:24" ht="11.15" customHeight="1" x14ac:dyDescent="0.65">
      <c r="A1097" s="19" t="str">
        <f t="shared" si="95"/>
        <v>1516心平07</v>
      </c>
      <c r="B1097" s="10" t="s">
        <v>5510</v>
      </c>
      <c r="C1097" s="20" t="s">
        <v>4011</v>
      </c>
      <c r="D1097" s="11">
        <v>7</v>
      </c>
      <c r="E1097" s="20" t="s">
        <v>5531</v>
      </c>
      <c r="F1097" s="10" t="s">
        <v>3905</v>
      </c>
      <c r="G1097" s="10" t="s">
        <v>3906</v>
      </c>
      <c r="H1097" s="20" t="s">
        <v>5674</v>
      </c>
      <c r="I1097" s="20" t="s">
        <v>5128</v>
      </c>
      <c r="J1097" s="20" t="s">
        <v>5724</v>
      </c>
      <c r="K1097" s="20" t="s">
        <v>2443</v>
      </c>
      <c r="L1097" s="20" t="s">
        <v>5821</v>
      </c>
      <c r="M1097" s="21">
        <v>0</v>
      </c>
      <c r="N1097" s="22">
        <v>7</v>
      </c>
      <c r="O1097" s="23">
        <v>1</v>
      </c>
      <c r="P1097" s="24">
        <v>1107.5999999999999</v>
      </c>
      <c r="Q1097" s="25">
        <f>IF(M1097="","",IF(M1097&lt;=0,P1097/10,P1097/M1097))</f>
        <v>110.75999999999999</v>
      </c>
      <c r="R1097" s="12">
        <v>0</v>
      </c>
      <c r="S1097" s="12">
        <v>0</v>
      </c>
      <c r="U1097" s="18" t="str">
        <f t="shared" si="96"/>
        <v>一勝</v>
      </c>
      <c r="X1097" s="12" t="str">
        <f>IF(OR(C1097="櫃間牧場",C1097="特捜フジ"),"hit",IF(OR(C1097="土井牧場",C1097="土井ムギムギ牧場",C1097="むぎむぎ",C1097="むぎ"),"doi",IF(OR(C1097="阪神",C1097="タイガースファーム"),"han",IF(OR(C1097="健康牧場",C1097="ＯＫ牧場"),"oke",VLOOKUP(C1097,[1]Owner!$A:$B,2,FALSE)))))</f>
        <v>hsi</v>
      </c>
    </row>
    <row r="1098" spans="1:24" ht="11.15" customHeight="1" x14ac:dyDescent="0.65">
      <c r="A1098" s="19" t="str">
        <f t="shared" si="95"/>
        <v>1718成田05</v>
      </c>
      <c r="B1098" s="10" t="s">
        <v>6476</v>
      </c>
      <c r="C1098" s="20" t="s">
        <v>6621</v>
      </c>
      <c r="D1098" s="11">
        <v>5</v>
      </c>
      <c r="E1098" s="20" t="s">
        <v>6626</v>
      </c>
      <c r="F1098" s="10" t="s">
        <v>5142</v>
      </c>
      <c r="G1098" s="10" t="s">
        <v>5295</v>
      </c>
      <c r="H1098" s="20" t="s">
        <v>5360</v>
      </c>
      <c r="I1098" s="20" t="s">
        <v>2720</v>
      </c>
      <c r="J1098" s="20" t="s">
        <v>7058</v>
      </c>
      <c r="K1098" s="20" t="s">
        <v>5450</v>
      </c>
      <c r="L1098" s="20" t="s">
        <v>1913</v>
      </c>
      <c r="M1098" s="21">
        <v>60</v>
      </c>
      <c r="N1098" s="22">
        <v>5</v>
      </c>
      <c r="O1098" s="23">
        <v>1</v>
      </c>
      <c r="P1098" s="24">
        <v>1107.2</v>
      </c>
      <c r="Q1098" s="25">
        <f>IF(M1098="","",IF(M1098&lt;=0,P1098/10,P1098/M1098))</f>
        <v>18.453333333333333</v>
      </c>
      <c r="R1098" s="12">
        <v>0</v>
      </c>
      <c r="S1098" s="12">
        <v>0</v>
      </c>
      <c r="U1098" s="18" t="str">
        <f t="shared" si="96"/>
        <v>一勝</v>
      </c>
      <c r="V1098" s="12" t="s">
        <v>7043</v>
      </c>
      <c r="W1098" s="12" t="s">
        <v>6910</v>
      </c>
      <c r="X1098" s="12" t="str">
        <f>IF(OR(C1098="櫃間牧場",C1098="特捜フジ"),"hit",IF(OR(C1098="土井牧場",C1098="土井ムギムギ牧場",C1098="むぎむぎ",C1098="むぎ"),"doi",IF(OR(C1098="阪神",C1098="タイガースファーム"),"han",IF(OR(C1098="健康牧場",C1098="ＯＫ牧場"),"oke",VLOOKUP(C1098,[1]Owner!$A:$B,2,FALSE)))))</f>
        <v>nar</v>
      </c>
    </row>
    <row r="1099" spans="1:24" ht="11.15" customHeight="1" x14ac:dyDescent="0.65">
      <c r="A1099" s="19" t="str">
        <f t="shared" si="95"/>
        <v>2122村山09</v>
      </c>
      <c r="B1099" s="10" t="s">
        <v>8826</v>
      </c>
      <c r="C1099" s="20" t="s">
        <v>7658</v>
      </c>
      <c r="D1099" s="11">
        <v>9</v>
      </c>
      <c r="E1099" s="20" t="s">
        <v>8824</v>
      </c>
      <c r="F1099" s="10" t="s">
        <v>4478</v>
      </c>
      <c r="G1099" s="10" t="s">
        <v>4408</v>
      </c>
      <c r="H1099" s="20" t="s">
        <v>8843</v>
      </c>
      <c r="I1099" s="20" t="s">
        <v>8836</v>
      </c>
      <c r="J1099" s="20" t="s">
        <v>8845</v>
      </c>
      <c r="K1099" s="20" t="s">
        <v>4510</v>
      </c>
      <c r="L1099" s="20" t="s">
        <v>4484</v>
      </c>
      <c r="M1099" s="32">
        <v>0</v>
      </c>
      <c r="N1099" s="22">
        <v>3</v>
      </c>
      <c r="O1099" s="23">
        <v>1</v>
      </c>
      <c r="P1099" s="24">
        <v>1107</v>
      </c>
      <c r="Q1099" s="25">
        <v>214.09230769230771</v>
      </c>
      <c r="U1099" s="18" t="str">
        <f t="shared" si="96"/>
        <v>一勝</v>
      </c>
      <c r="V1099" s="12" t="s">
        <v>9060</v>
      </c>
      <c r="W1099" s="12" t="s">
        <v>9185</v>
      </c>
      <c r="X1099" s="12" t="str">
        <f>IF(OR(C1099="櫃間牧場",C1099="特捜フジ"),"hit",IF(OR(C1099="土井牧場",C1099="土井ムギムギ牧場",C1099="むぎむぎ",C1099="むぎ"),"doi",IF(OR(C1099="阪神",C1099="タイガースファーム"),"han",IF(OR(C1099="健康牧場",C1099="ＯＫ牧場"),"oke",VLOOKUP(C1099,[1]Owner!$A:$B,2,FALSE)))))</f>
        <v>mur</v>
      </c>
    </row>
    <row r="1100" spans="1:24" ht="11.15" customHeight="1" x14ac:dyDescent="0.65">
      <c r="A1100" s="19" t="str">
        <f t="shared" si="95"/>
        <v>1819成田05</v>
      </c>
      <c r="B1100" s="10" t="s">
        <v>7067</v>
      </c>
      <c r="C1100" s="20" t="s">
        <v>5842</v>
      </c>
      <c r="D1100" s="11">
        <v>5</v>
      </c>
      <c r="E1100" s="20" t="s">
        <v>7213</v>
      </c>
      <c r="F1100" s="10" t="s">
        <v>4407</v>
      </c>
      <c r="G1100" s="10" t="s">
        <v>4421</v>
      </c>
      <c r="H1100" s="20" t="s">
        <v>4552</v>
      </c>
      <c r="I1100" s="20" t="s">
        <v>2231</v>
      </c>
      <c r="J1100" s="20" t="s">
        <v>7369</v>
      </c>
      <c r="K1100" s="20" t="s">
        <v>6743</v>
      </c>
      <c r="L1100" s="20" t="s">
        <v>2558</v>
      </c>
      <c r="M1100" s="21">
        <v>90</v>
      </c>
      <c r="N1100" s="22">
        <v>4</v>
      </c>
      <c r="O1100" s="23">
        <v>1</v>
      </c>
      <c r="P1100" s="24">
        <v>1106.5999999999999</v>
      </c>
      <c r="Q1100" s="25">
        <f>IF(M1100="","",IF(M1100&lt;=0,P1100/10,P1100/M1100))</f>
        <v>12.295555555555554</v>
      </c>
      <c r="R1100" s="12">
        <v>0</v>
      </c>
      <c r="S1100" s="12">
        <v>0</v>
      </c>
      <c r="T1100" s="12">
        <v>0</v>
      </c>
      <c r="U1100" s="18" t="str">
        <f t="shared" si="96"/>
        <v>一勝</v>
      </c>
      <c r="V1100" s="12" t="s">
        <v>7430</v>
      </c>
      <c r="W1100" s="12" t="s">
        <v>7561</v>
      </c>
      <c r="X1100" s="12" t="str">
        <f>IF(OR(C1100="櫃間牧場",C1100="特捜フジ"),"hit",IF(OR(C1100="土井牧場",C1100="土井ムギムギ牧場",C1100="むぎむぎ",C1100="むぎ"),"doi",IF(OR(C1100="阪神",C1100="タイガースファーム"),"han",IF(OR(C1100="健康牧場",C1100="ＯＫ牧場"),"oke",VLOOKUP(C1100,[1]Owner!$A:$B,2,FALSE)))))</f>
        <v>nar</v>
      </c>
    </row>
    <row r="1101" spans="1:24" ht="11.15" customHeight="1" x14ac:dyDescent="0.65">
      <c r="A1101" s="19" t="str">
        <f t="shared" si="95"/>
        <v>1819西原10</v>
      </c>
      <c r="B1101" s="10" t="s">
        <v>7067</v>
      </c>
      <c r="C1101" s="20" t="s">
        <v>4759</v>
      </c>
      <c r="D1101" s="11">
        <v>10</v>
      </c>
      <c r="E1101" s="20" t="s">
        <v>7087</v>
      </c>
      <c r="F1101" s="10" t="s">
        <v>4407</v>
      </c>
      <c r="G1101" s="10" t="s">
        <v>4421</v>
      </c>
      <c r="H1101" s="20" t="s">
        <v>7219</v>
      </c>
      <c r="I1101" s="20" t="s">
        <v>3553</v>
      </c>
      <c r="J1101" s="20" t="s">
        <v>6719</v>
      </c>
      <c r="K1101" s="20" t="s">
        <v>7278</v>
      </c>
      <c r="L1101" s="20" t="s">
        <v>1913</v>
      </c>
      <c r="M1101" s="21">
        <v>90</v>
      </c>
      <c r="N1101" s="22">
        <v>2</v>
      </c>
      <c r="O1101" s="23">
        <v>1</v>
      </c>
      <c r="P1101" s="24">
        <v>1104.8</v>
      </c>
      <c r="Q1101" s="25">
        <f>IF(M1101="","",IF(M1101&lt;=0,P1101/10,P1101/M1101))</f>
        <v>12.275555555555554</v>
      </c>
      <c r="R1101" s="12">
        <v>0</v>
      </c>
      <c r="S1101" s="12">
        <v>0</v>
      </c>
      <c r="T1101" s="12">
        <v>0</v>
      </c>
      <c r="U1101" s="18" t="str">
        <f t="shared" si="96"/>
        <v>一勝</v>
      </c>
      <c r="V1101" s="12" t="s">
        <v>7431</v>
      </c>
      <c r="W1101" s="12" t="s">
        <v>7562</v>
      </c>
      <c r="X1101" s="12" t="str">
        <f>IF(OR(C1101="櫃間牧場",C1101="特捜フジ"),"hit",IF(OR(C1101="土井牧場",C1101="土井ムギムギ牧場",C1101="むぎむぎ",C1101="むぎ"),"doi",IF(OR(C1101="阪神",C1101="タイガースファーム"),"han",IF(OR(C1101="健康牧場",C1101="ＯＫ牧場"),"oke",VLOOKUP(C1101,[1]Owner!$A:$B,2,FALSE)))))</f>
        <v>nis</v>
      </c>
    </row>
    <row r="1102" spans="1:24" ht="11.15" customHeight="1" x14ac:dyDescent="0.65">
      <c r="A1102" s="19" t="str">
        <f t="shared" si="95"/>
        <v>2122心平06</v>
      </c>
      <c r="B1102" s="10" t="s">
        <v>8826</v>
      </c>
      <c r="C1102" s="20" t="s">
        <v>8310</v>
      </c>
      <c r="D1102" s="11">
        <v>6</v>
      </c>
      <c r="E1102" s="20" t="s">
        <v>8740</v>
      </c>
      <c r="F1102" s="10" t="s">
        <v>4478</v>
      </c>
      <c r="G1102" s="10" t="s">
        <v>4421</v>
      </c>
      <c r="H1102" s="20" t="s">
        <v>8897</v>
      </c>
      <c r="I1102" s="20" t="s">
        <v>6718</v>
      </c>
      <c r="J1102" s="20" t="s">
        <v>3505</v>
      </c>
      <c r="K1102" s="20" t="s">
        <v>6191</v>
      </c>
      <c r="L1102" s="20" t="s">
        <v>1913</v>
      </c>
      <c r="M1102" s="32">
        <v>5</v>
      </c>
      <c r="N1102" s="22">
        <v>4</v>
      </c>
      <c r="O1102" s="23">
        <v>1</v>
      </c>
      <c r="P1102" s="24">
        <v>1104.8</v>
      </c>
      <c r="Q1102" s="25">
        <v>27.398153846153846</v>
      </c>
      <c r="U1102" s="18" t="str">
        <f t="shared" si="96"/>
        <v>一勝</v>
      </c>
      <c r="V1102" s="12" t="s">
        <v>8987</v>
      </c>
      <c r="W1102" s="12" t="s">
        <v>9105</v>
      </c>
      <c r="X1102" s="12" t="str">
        <f>IF(OR(C1102="櫃間牧場",C1102="特捜フジ"),"hit",IF(OR(C1102="土井牧場",C1102="土井ムギムギ牧場",C1102="むぎむぎ",C1102="むぎ"),"doi",IF(OR(C1102="阪神",C1102="タイガースファーム"),"han",IF(OR(C1102="健康牧場",C1102="ＯＫ牧場"),"oke",VLOOKUP(C1102,[1]Owner!$A:$B,2,FALSE)))))</f>
        <v>hsi</v>
      </c>
    </row>
    <row r="1103" spans="1:24" ht="11.15" customHeight="1" x14ac:dyDescent="0.65">
      <c r="A1103" s="19" t="str">
        <f t="shared" si="95"/>
        <v>1516若井05</v>
      </c>
      <c r="B1103" s="10" t="s">
        <v>5510</v>
      </c>
      <c r="C1103" s="20" t="s">
        <v>5514</v>
      </c>
      <c r="D1103" s="11">
        <v>5</v>
      </c>
      <c r="E1103" s="20" t="s">
        <v>5658</v>
      </c>
      <c r="F1103" s="10" t="s">
        <v>3905</v>
      </c>
      <c r="G1103" s="10" t="s">
        <v>3911</v>
      </c>
      <c r="H1103" s="20" t="s">
        <v>5682</v>
      </c>
      <c r="I1103" s="20" t="s">
        <v>1739</v>
      </c>
      <c r="J1103" s="20" t="s">
        <v>5780</v>
      </c>
      <c r="K1103" s="20" t="s">
        <v>5798</v>
      </c>
      <c r="L1103" s="20" t="s">
        <v>4853</v>
      </c>
      <c r="M1103" s="21">
        <v>80</v>
      </c>
      <c r="N1103" s="22">
        <v>8</v>
      </c>
      <c r="O1103" s="23">
        <v>1</v>
      </c>
      <c r="P1103" s="24">
        <v>1104</v>
      </c>
      <c r="Q1103" s="25">
        <f>IF(M1103="","",IF(M1103&lt;=0,P1103/10,P1103/M1103))</f>
        <v>13.8</v>
      </c>
      <c r="R1103" s="12">
        <v>0</v>
      </c>
      <c r="S1103" s="12">
        <v>0</v>
      </c>
      <c r="U1103" s="18" t="str">
        <f t="shared" si="96"/>
        <v>一勝</v>
      </c>
      <c r="X1103" s="12" t="str">
        <f>IF(OR(C1103="櫃間牧場",C1103="特捜フジ"),"hit",IF(OR(C1103="土井牧場",C1103="土井ムギムギ牧場",C1103="むぎむぎ",C1103="むぎ"),"doi",IF(OR(C1103="阪神",C1103="タイガースファーム"),"han",IF(OR(C1103="健康牧場",C1103="ＯＫ牧場"),"oke",VLOOKUP(C1103,[1]Owner!$A:$B,2,FALSE)))))</f>
        <v>wak</v>
      </c>
    </row>
    <row r="1104" spans="1:24" ht="11.15" customHeight="1" x14ac:dyDescent="0.65">
      <c r="A1104" s="19" t="str">
        <f t="shared" si="95"/>
        <v>1718小金02</v>
      </c>
      <c r="B1104" s="10" t="s">
        <v>6476</v>
      </c>
      <c r="C1104" s="20" t="s">
        <v>6559</v>
      </c>
      <c r="D1104" s="11">
        <v>2</v>
      </c>
      <c r="E1104" s="20" t="s">
        <v>6561</v>
      </c>
      <c r="F1104" s="10" t="s">
        <v>5142</v>
      </c>
      <c r="G1104" s="10" t="s">
        <v>5295</v>
      </c>
      <c r="H1104" s="20" t="s">
        <v>6632</v>
      </c>
      <c r="I1104" s="20" t="s">
        <v>2231</v>
      </c>
      <c r="J1104" s="20" t="s">
        <v>5751</v>
      </c>
      <c r="K1104" s="20" t="s">
        <v>791</v>
      </c>
      <c r="L1104" s="20" t="s">
        <v>1913</v>
      </c>
      <c r="M1104" s="21">
        <v>200</v>
      </c>
      <c r="N1104" s="22">
        <v>4</v>
      </c>
      <c r="O1104" s="23">
        <v>1</v>
      </c>
      <c r="P1104" s="24">
        <v>1103.9000000000001</v>
      </c>
      <c r="Q1104" s="25">
        <f>IF(M1104="","",IF(M1104&lt;=0,P1104/10,P1104/M1104))</f>
        <v>5.5195000000000007</v>
      </c>
      <c r="R1104" s="12">
        <v>0</v>
      </c>
      <c r="S1104" s="12">
        <v>0</v>
      </c>
      <c r="U1104" s="18" t="str">
        <f t="shared" si="96"/>
        <v>一勝</v>
      </c>
      <c r="V1104" s="12" t="s">
        <v>6989</v>
      </c>
      <c r="W1104" s="12" t="s">
        <v>6847</v>
      </c>
      <c r="X1104" s="12" t="str">
        <f>IF(OR(C1104="櫃間牧場",C1104="特捜フジ"),"hit",IF(OR(C1104="土井牧場",C1104="土井ムギムギ牧場",C1104="むぎむぎ",C1104="むぎ"),"doi",IF(OR(C1104="阪神",C1104="タイガースファーム"),"han",IF(OR(C1104="健康牧場",C1104="ＯＫ牧場"),"oke",VLOOKUP(C1104,[1]Owner!$A:$B,2,FALSE)))))</f>
        <v>kog</v>
      </c>
    </row>
    <row r="1105" spans="1:24" ht="11.15" customHeight="1" x14ac:dyDescent="0.65">
      <c r="A1105" s="19" t="str">
        <f t="shared" si="95"/>
        <v>2021健太06</v>
      </c>
      <c r="B1105" s="10" t="s">
        <v>8314</v>
      </c>
      <c r="C1105" s="20" t="s">
        <v>7654</v>
      </c>
      <c r="D1105" s="11">
        <v>6</v>
      </c>
      <c r="E1105" s="20" t="s">
        <v>8204</v>
      </c>
      <c r="F1105" s="10" t="s">
        <v>29</v>
      </c>
      <c r="G1105" s="10" t="s">
        <v>15</v>
      </c>
      <c r="H1105" s="20" t="s">
        <v>8351</v>
      </c>
      <c r="I1105" s="20" t="s">
        <v>3553</v>
      </c>
      <c r="J1105" s="20" t="s">
        <v>8352</v>
      </c>
      <c r="K1105" s="20" t="s">
        <v>8353</v>
      </c>
      <c r="L1105" s="20" t="s">
        <v>8354</v>
      </c>
      <c r="M1105" s="32">
        <v>3</v>
      </c>
      <c r="N1105" s="22">
        <v>3</v>
      </c>
      <c r="O1105" s="23">
        <v>1</v>
      </c>
      <c r="P1105" s="24">
        <v>1103.4000000000001</v>
      </c>
      <c r="Q1105" s="25">
        <v>30.308717948717948</v>
      </c>
      <c r="R1105" s="12">
        <v>0</v>
      </c>
      <c r="S1105" s="12">
        <v>0</v>
      </c>
      <c r="T1105" s="12">
        <v>0</v>
      </c>
      <c r="U1105" s="18" t="str">
        <f t="shared" si="96"/>
        <v>一勝</v>
      </c>
      <c r="V1105" s="12" t="s">
        <v>8628</v>
      </c>
      <c r="W1105" s="12" t="s">
        <v>8488</v>
      </c>
      <c r="X1105" s="12" t="str">
        <f>IF(OR(C1105="櫃間牧場",C1105="特捜フジ"),"hit",IF(OR(C1105="土井牧場",C1105="土井ムギムギ牧場",C1105="むぎむぎ",C1105="むぎ"),"doi",IF(OR(C1105="阪神",C1105="タイガースファーム"),"han",IF(OR(C1105="健康牧場",C1105="ＯＫ牧場"),"oke",VLOOKUP(C1105,[1]Owner!$A:$B,2,FALSE)))))</f>
        <v>tke</v>
      </c>
    </row>
    <row r="1106" spans="1:24" ht="11.15" customHeight="1" x14ac:dyDescent="0.65">
      <c r="A1106" s="19" t="str">
        <f t="shared" si="95"/>
        <v>2223ＯＫ05</v>
      </c>
      <c r="B1106" s="10" t="s">
        <v>9192</v>
      </c>
      <c r="C1106" s="20" t="s">
        <v>9193</v>
      </c>
      <c r="D1106" s="11">
        <v>5</v>
      </c>
      <c r="E1106" s="20" t="s">
        <v>9198</v>
      </c>
      <c r="F1106" s="10" t="s">
        <v>4413</v>
      </c>
      <c r="G1106" s="10" t="s">
        <v>4408</v>
      </c>
      <c r="H1106" s="20" t="s">
        <v>9343</v>
      </c>
      <c r="I1106" s="20" t="s">
        <v>4547</v>
      </c>
      <c r="J1106" s="20" t="s">
        <v>9388</v>
      </c>
      <c r="K1106" s="20" t="s">
        <v>5446</v>
      </c>
      <c r="L1106" s="20" t="s">
        <v>1913</v>
      </c>
      <c r="M1106" s="32">
        <v>6</v>
      </c>
      <c r="N1106" s="22">
        <v>3</v>
      </c>
      <c r="O1106" s="23">
        <v>1</v>
      </c>
      <c r="P1106" s="24">
        <v>1103.3</v>
      </c>
      <c r="Q1106" s="25">
        <v>204.08214285714288</v>
      </c>
      <c r="U1106" s="18" t="str">
        <f t="shared" si="96"/>
        <v>一勝</v>
      </c>
      <c r="V1106" s="12" t="s">
        <v>9632</v>
      </c>
      <c r="W1106" s="12" t="s">
        <v>9494</v>
      </c>
      <c r="X1106" s="12" t="str">
        <f>IF(OR(C1106="櫃間牧場",C1106="特捜フジ"),"hit",IF(OR(C1106="土井牧場",C1106="土井ムギムギ牧場",C1106="むぎむぎ",C1106="むぎ"),"doi",IF(OR(C1106="阪神",C1106="タイガースファーム"),"han",IF(OR(C1106="健康牧場",C1106="ＯＫ牧場"),"oke",VLOOKUP(C1106,[1]Owner!$A:$B,2,FALSE)))))</f>
        <v>oke</v>
      </c>
    </row>
    <row r="1107" spans="1:24" ht="11.15" customHeight="1" x14ac:dyDescent="0.65">
      <c r="A1107" s="19" t="str">
        <f t="shared" si="95"/>
        <v>1617小川01</v>
      </c>
      <c r="B1107" s="10" t="s">
        <v>5840</v>
      </c>
      <c r="C1107" s="20" t="s">
        <v>5841</v>
      </c>
      <c r="D1107" s="11">
        <v>1</v>
      </c>
      <c r="E1107" s="20" t="s">
        <v>5844</v>
      </c>
      <c r="F1107" s="10" t="s">
        <v>5845</v>
      </c>
      <c r="G1107" s="10" t="s">
        <v>5996</v>
      </c>
      <c r="H1107" s="20" t="s">
        <v>5997</v>
      </c>
      <c r="I1107" s="20" t="s">
        <v>3165</v>
      </c>
      <c r="J1107" s="20" t="s">
        <v>3374</v>
      </c>
      <c r="K1107" s="20" t="s">
        <v>791</v>
      </c>
      <c r="L1107" s="20" t="s">
        <v>1913</v>
      </c>
      <c r="M1107" s="21">
        <v>200</v>
      </c>
      <c r="N1107" s="22">
        <v>5</v>
      </c>
      <c r="O1107" s="23">
        <v>1</v>
      </c>
      <c r="P1107" s="24">
        <v>1103</v>
      </c>
      <c r="Q1107" s="25">
        <f>IF(M1107="","",IF(M1107&lt;=0,P1107/10,P1107/M1107))</f>
        <v>5.5149999999999997</v>
      </c>
      <c r="R1107" s="12">
        <v>0</v>
      </c>
      <c r="S1107" s="12">
        <v>0</v>
      </c>
      <c r="U1107" s="18" t="str">
        <f t="shared" si="96"/>
        <v>一勝</v>
      </c>
      <c r="X1107" s="12" t="str">
        <f>IF(OR(C1107="櫃間牧場",C1107="特捜フジ"),"hit",IF(OR(C1107="土井牧場",C1107="土井ムギムギ牧場",C1107="むぎむぎ",C1107="むぎ"),"doi",IF(OR(C1107="阪神",C1107="タイガースファーム"),"han",IF(OR(C1107="健康牧場",C1107="ＯＫ牧場"),"oke",VLOOKUP(C1107,[1]Owner!$A:$B,2,FALSE)))))</f>
        <v>oga</v>
      </c>
    </row>
    <row r="1108" spans="1:24" ht="11.15" customHeight="1" x14ac:dyDescent="0.65">
      <c r="A1108" s="19" t="str">
        <f t="shared" si="95"/>
        <v>0910羽田01</v>
      </c>
      <c r="B1108" s="10" t="s">
        <v>3418</v>
      </c>
      <c r="C1108" s="20" t="s">
        <v>2580</v>
      </c>
      <c r="D1108" s="11">
        <v>1</v>
      </c>
      <c r="E1108" s="20" t="s">
        <v>3419</v>
      </c>
      <c r="F1108" s="10" t="s">
        <v>14</v>
      </c>
      <c r="G1108" s="10" t="s">
        <v>510</v>
      </c>
      <c r="H1108" s="20" t="s">
        <v>3172</v>
      </c>
      <c r="I1108" s="20" t="s">
        <v>3420</v>
      </c>
      <c r="J1108" s="20" t="s">
        <v>1408</v>
      </c>
      <c r="K1108" s="20" t="s">
        <v>1836</v>
      </c>
      <c r="L1108" s="20" t="s">
        <v>1704</v>
      </c>
      <c r="M1108" s="21">
        <v>80</v>
      </c>
      <c r="N1108" s="22">
        <v>5</v>
      </c>
      <c r="O1108" s="23">
        <v>1</v>
      </c>
      <c r="P1108" s="24">
        <v>1100</v>
      </c>
      <c r="Q1108" s="25">
        <f>IF(M1108="","",IF(M1108&lt;=0,P1108/10,P1108/M1108))</f>
        <v>13.75</v>
      </c>
      <c r="R1108" s="12">
        <v>0</v>
      </c>
      <c r="S1108" s="12">
        <v>0</v>
      </c>
      <c r="U1108" s="18" t="str">
        <f t="shared" si="96"/>
        <v>一勝</v>
      </c>
      <c r="X1108" s="12" t="str">
        <f>IF(OR(C1108="櫃間牧場",C1108="特捜フジ"),"hit",IF(OR(C1108="土井牧場",C1108="土井ムギムギ牧場",C1108="むぎむぎ",C1108="むぎ"),"doi",IF(OR(C1108="阪神",C1108="タイガースファーム"),"han",IF(OR(C1108="健康牧場",C1108="ＯＫ牧場"),"oke",VLOOKUP(C1108,[1]Owner!$A:$B,2,FALSE)))))</f>
        <v>had</v>
      </c>
    </row>
    <row r="1109" spans="1:24" ht="11.15" customHeight="1" x14ac:dyDescent="0.65">
      <c r="A1109" s="19" t="str">
        <f t="shared" si="95"/>
        <v>0506土井01</v>
      </c>
      <c r="B1109" s="10" t="s">
        <v>2274</v>
      </c>
      <c r="C1109" s="20" t="s">
        <v>1601</v>
      </c>
      <c r="D1109" s="11">
        <v>1</v>
      </c>
      <c r="E1109" s="20" t="s">
        <v>2412</v>
      </c>
      <c r="F1109" s="10" t="s">
        <v>14</v>
      </c>
      <c r="G1109" s="10" t="s">
        <v>520</v>
      </c>
      <c r="H1109" s="20" t="s">
        <v>2359</v>
      </c>
      <c r="I1109" s="20" t="s">
        <v>38</v>
      </c>
      <c r="J1109" s="20" t="s">
        <v>1025</v>
      </c>
      <c r="K1109" s="20" t="s">
        <v>791</v>
      </c>
      <c r="L1109" s="20" t="s">
        <v>1913</v>
      </c>
      <c r="M1109" s="21">
        <v>90</v>
      </c>
      <c r="N1109" s="22">
        <v>6</v>
      </c>
      <c r="O1109" s="23">
        <v>1</v>
      </c>
      <c r="P1109" s="24">
        <v>1100</v>
      </c>
      <c r="Q1109" s="25">
        <f>IF(M1109="","",IF(M1109&lt;=0,P1109/10,P1109/M1109))</f>
        <v>12.222222222222221</v>
      </c>
      <c r="R1109" s="12">
        <v>0</v>
      </c>
      <c r="S1109" s="12">
        <v>0</v>
      </c>
      <c r="U1109" s="18" t="str">
        <f t="shared" si="96"/>
        <v>一勝</v>
      </c>
      <c r="X1109" s="12" t="str">
        <f>IF(OR(C1109="櫃間牧場",C1109="特捜フジ"),"hit",IF(OR(C1109="土井牧場",C1109="土井ムギムギ牧場",C1109="むぎむぎ",C1109="むぎ"),"doi",IF(OR(C1109="阪神",C1109="タイガースファーム"),"han",IF(OR(C1109="健康牧場",C1109="ＯＫ牧場"),"oke",VLOOKUP(C1109,[1]Owner!$A:$B,2,FALSE)))))</f>
        <v>doi</v>
      </c>
    </row>
    <row r="1110" spans="1:24" ht="11.15" customHeight="1" x14ac:dyDescent="0.65">
      <c r="A1110" s="19" t="str">
        <f t="shared" si="95"/>
        <v>2021永之08</v>
      </c>
      <c r="B1110" s="10" t="s">
        <v>8314</v>
      </c>
      <c r="C1110" s="20" t="s">
        <v>8312</v>
      </c>
      <c r="D1110" s="11">
        <v>8</v>
      </c>
      <c r="E1110" s="20" t="s">
        <v>8275</v>
      </c>
      <c r="F1110" s="10" t="s">
        <v>4478</v>
      </c>
      <c r="G1110" s="10" t="s">
        <v>15</v>
      </c>
      <c r="H1110" s="20" t="s">
        <v>8427</v>
      </c>
      <c r="I1110" s="20" t="s">
        <v>1739</v>
      </c>
      <c r="J1110" s="20" t="s">
        <v>8428</v>
      </c>
      <c r="K1110" s="20" t="s">
        <v>8429</v>
      </c>
      <c r="L1110" s="20" t="s">
        <v>8430</v>
      </c>
      <c r="M1110" s="32">
        <v>3</v>
      </c>
      <c r="N1110" s="22">
        <v>6</v>
      </c>
      <c r="O1110" s="23">
        <v>1</v>
      </c>
      <c r="P1110" s="24">
        <v>1100</v>
      </c>
      <c r="Q1110" s="25">
        <v>20.256410256410259</v>
      </c>
      <c r="R1110" s="12">
        <v>0</v>
      </c>
      <c r="S1110" s="12">
        <v>0</v>
      </c>
      <c r="T1110" s="12">
        <v>0</v>
      </c>
      <c r="U1110" s="18" t="str">
        <f t="shared" si="96"/>
        <v>一勝</v>
      </c>
      <c r="V1110" s="12" t="s">
        <v>8664</v>
      </c>
      <c r="W1110" s="12" t="s">
        <v>8560</v>
      </c>
      <c r="X1110" s="12" t="str">
        <f>IF(OR(C1110="櫃間牧場",C1110="特捜フジ"),"hit",IF(OR(C1110="土井牧場",C1110="土井ムギムギ牧場",C1110="むぎむぎ",C1110="むぎ"),"doi",IF(OR(C1110="阪神",C1110="タイガースファーム"),"han",IF(OR(C1110="健康牧場",C1110="ＯＫ牧場"),"oke",VLOOKUP(C1110,[1]Owner!$A:$B,2,FALSE)))))</f>
        <v>yhi</v>
      </c>
    </row>
    <row r="1111" spans="1:24" ht="11.15" customHeight="1" x14ac:dyDescent="0.65">
      <c r="A1111" s="19" t="str">
        <f t="shared" si="95"/>
        <v>0708務牧09</v>
      </c>
      <c r="B1111" s="10" t="s">
        <v>2844</v>
      </c>
      <c r="C1111" s="20" t="s">
        <v>2927</v>
      </c>
      <c r="D1111" s="11">
        <v>9</v>
      </c>
      <c r="E1111" s="20" t="s">
        <v>2945</v>
      </c>
      <c r="F1111" s="10" t="s">
        <v>14</v>
      </c>
      <c r="G1111" s="10" t="s">
        <v>520</v>
      </c>
      <c r="H1111" s="20" t="s">
        <v>2052</v>
      </c>
      <c r="I1111" s="20" t="s">
        <v>218</v>
      </c>
      <c r="J1111" s="20" t="s">
        <v>2946</v>
      </c>
      <c r="K1111" s="20" t="s">
        <v>350</v>
      </c>
      <c r="L1111" s="20" t="s">
        <v>2947</v>
      </c>
      <c r="M1111" s="21">
        <v>80</v>
      </c>
      <c r="N1111" s="22">
        <v>10</v>
      </c>
      <c r="O1111" s="23">
        <v>1</v>
      </c>
      <c r="P1111" s="24">
        <v>1095</v>
      </c>
      <c r="Q1111" s="25">
        <f>IF(M1111="","",IF(M1111&lt;=0,P1111/10,P1111/M1111))</f>
        <v>13.6875</v>
      </c>
      <c r="R1111" s="12">
        <v>0</v>
      </c>
      <c r="S1111" s="12">
        <v>0</v>
      </c>
      <c r="U1111" s="18" t="str">
        <f t="shared" si="96"/>
        <v>一勝</v>
      </c>
      <c r="X1111" s="12" t="str">
        <f>IF(OR(C1111="櫃間牧場",C1111="特捜フジ"),"hit",IF(OR(C1111="土井牧場",C1111="土井ムギムギ牧場",C1111="むぎむぎ",C1111="むぎ"),"doi",IF(OR(C1111="阪神",C1111="タイガースファーム"),"han",IF(OR(C1111="健康牧場",C1111="ＯＫ牧場"),"oke",VLOOKUP(C1111,[1]Owner!$A:$B,2,FALSE)))))</f>
        <v>ytu</v>
      </c>
    </row>
    <row r="1112" spans="1:24" ht="11.15" customHeight="1" x14ac:dyDescent="0.65">
      <c r="A1112" s="19" t="str">
        <f t="shared" si="95"/>
        <v>0708土井04</v>
      </c>
      <c r="B1112" s="10" t="s">
        <v>2844</v>
      </c>
      <c r="C1112" s="20" t="s">
        <v>1601</v>
      </c>
      <c r="D1112" s="11">
        <v>4</v>
      </c>
      <c r="E1112" s="20" t="s">
        <v>2959</v>
      </c>
      <c r="F1112" s="10" t="s">
        <v>2279</v>
      </c>
      <c r="G1112" s="10" t="s">
        <v>520</v>
      </c>
      <c r="H1112" s="20" t="s">
        <v>2960</v>
      </c>
      <c r="I1112" s="20" t="s">
        <v>1044</v>
      </c>
      <c r="J1112" s="20" t="s">
        <v>1643</v>
      </c>
      <c r="K1112" s="20" t="s">
        <v>2961</v>
      </c>
      <c r="L1112" s="20" t="s">
        <v>2962</v>
      </c>
      <c r="M1112" s="21">
        <v>50</v>
      </c>
      <c r="N1112" s="22">
        <v>12</v>
      </c>
      <c r="O1112" s="23">
        <v>0</v>
      </c>
      <c r="P1112" s="24">
        <v>1095</v>
      </c>
      <c r="Q1112" s="25">
        <f>IF(M1112="","",IF(M1112&lt;=0,P1112/10,P1112/M1112))</f>
        <v>21.9</v>
      </c>
      <c r="R1112" s="12">
        <v>0</v>
      </c>
      <c r="S1112" s="12">
        <v>0</v>
      </c>
      <c r="U1112" s="18" t="str">
        <f t="shared" si="96"/>
        <v>未勝利</v>
      </c>
      <c r="X1112" s="12" t="str">
        <f>IF(OR(C1112="櫃間牧場",C1112="特捜フジ"),"hit",IF(OR(C1112="土井牧場",C1112="土井ムギムギ牧場",C1112="むぎむぎ",C1112="むぎ"),"doi",IF(OR(C1112="阪神",C1112="タイガースファーム"),"han",IF(OR(C1112="健康牧場",C1112="ＯＫ牧場"),"oke",VLOOKUP(C1112,[1]Owner!$A:$B,2,FALSE)))))</f>
        <v>doi</v>
      </c>
    </row>
    <row r="1113" spans="1:24" ht="11.15" customHeight="1" x14ac:dyDescent="0.65">
      <c r="A1113" s="19" t="str">
        <f t="shared" si="95"/>
        <v>1112みど06</v>
      </c>
      <c r="B1113" s="10" t="s">
        <v>4369</v>
      </c>
      <c r="C1113" s="20" t="s">
        <v>4292</v>
      </c>
      <c r="D1113" s="11">
        <v>6</v>
      </c>
      <c r="E1113" s="20" t="s">
        <v>4304</v>
      </c>
      <c r="F1113" s="10" t="s">
        <v>3905</v>
      </c>
      <c r="G1113" s="10" t="s">
        <v>3906</v>
      </c>
      <c r="H1113" s="20" t="s">
        <v>3966</v>
      </c>
      <c r="I1113" s="20" t="s">
        <v>1755</v>
      </c>
      <c r="J1113" s="20" t="s">
        <v>1807</v>
      </c>
      <c r="K1113" s="20" t="s">
        <v>3951</v>
      </c>
      <c r="L1113" s="20" t="s">
        <v>1913</v>
      </c>
      <c r="M1113" s="21">
        <v>40</v>
      </c>
      <c r="N1113" s="22">
        <v>5</v>
      </c>
      <c r="O1113" s="23">
        <v>1</v>
      </c>
      <c r="P1113" s="24">
        <v>1094.0999999999999</v>
      </c>
      <c r="Q1113" s="25">
        <f>IF(M1113="","",IF(M1113&lt;=0,P1113/10,P1113/M1113))</f>
        <v>27.352499999999999</v>
      </c>
      <c r="R1113" s="12">
        <v>0</v>
      </c>
      <c r="S1113" s="12">
        <v>0</v>
      </c>
      <c r="U1113" s="18" t="str">
        <f t="shared" si="96"/>
        <v>一勝</v>
      </c>
      <c r="X1113" s="12" t="str">
        <f>IF(OR(C1113="櫃間牧場",C1113="特捜フジ"),"hit",IF(OR(C1113="土井牧場",C1113="土井ムギムギ牧場",C1113="むぎむぎ",C1113="むぎ"),"doi",IF(OR(C1113="阪神",C1113="タイガースファーム"),"han",IF(OR(C1113="健康牧場",C1113="ＯＫ牧場"),"oke",VLOOKUP(C1113,[1]Owner!$A:$B,2,FALSE)))))</f>
        <v>mid</v>
      </c>
    </row>
    <row r="1114" spans="1:24" ht="11.15" customHeight="1" x14ac:dyDescent="0.65">
      <c r="A1114" s="19" t="str">
        <f t="shared" si="95"/>
        <v>2122村山03</v>
      </c>
      <c r="B1114" s="10" t="s">
        <v>8826</v>
      </c>
      <c r="C1114" s="20" t="s">
        <v>7658</v>
      </c>
      <c r="D1114" s="11">
        <v>3</v>
      </c>
      <c r="E1114" s="20" t="s">
        <v>8818</v>
      </c>
      <c r="F1114" s="10" t="s">
        <v>4478</v>
      </c>
      <c r="G1114" s="10" t="s">
        <v>4421</v>
      </c>
      <c r="H1114" s="20" t="s">
        <v>8838</v>
      </c>
      <c r="I1114" s="20" t="s">
        <v>6718</v>
      </c>
      <c r="J1114" s="20" t="s">
        <v>4781</v>
      </c>
      <c r="K1114" s="20" t="s">
        <v>2378</v>
      </c>
      <c r="L1114" s="20" t="s">
        <v>1913</v>
      </c>
      <c r="M1114" s="32">
        <v>7</v>
      </c>
      <c r="N1114" s="22">
        <v>4</v>
      </c>
      <c r="O1114" s="23">
        <v>1</v>
      </c>
      <c r="P1114" s="24">
        <v>1090</v>
      </c>
      <c r="Q1114" s="25">
        <v>5.0439560439560438</v>
      </c>
      <c r="U1114" s="18" t="str">
        <f t="shared" si="96"/>
        <v>一勝</v>
      </c>
      <c r="V1114" s="12" t="s">
        <v>9054</v>
      </c>
      <c r="W1114" s="12" t="s">
        <v>9179</v>
      </c>
      <c r="X1114" s="12" t="str">
        <f>IF(OR(C1114="櫃間牧場",C1114="特捜フジ"),"hit",IF(OR(C1114="土井牧場",C1114="土井ムギムギ牧場",C1114="むぎむぎ",C1114="むぎ"),"doi",IF(OR(C1114="阪神",C1114="タイガースファーム"),"han",IF(OR(C1114="健康牧場",C1114="ＯＫ牧場"),"oke",VLOOKUP(C1114,[1]Owner!$A:$B,2,FALSE)))))</f>
        <v>mur</v>
      </c>
    </row>
    <row r="1115" spans="1:24" ht="11.15" customHeight="1" x14ac:dyDescent="0.65">
      <c r="A1115" s="19" t="str">
        <f t="shared" si="95"/>
        <v>1920村山05</v>
      </c>
      <c r="B1115" s="10" t="s">
        <v>7651</v>
      </c>
      <c r="C1115" s="20" t="s">
        <v>7658</v>
      </c>
      <c r="D1115" s="11">
        <v>5</v>
      </c>
      <c r="E1115" s="20" t="s">
        <v>7793</v>
      </c>
      <c r="F1115" s="10" t="s">
        <v>4766</v>
      </c>
      <c r="G1115" s="10" t="s">
        <v>4774</v>
      </c>
      <c r="H1115" s="20" t="s">
        <v>7817</v>
      </c>
      <c r="I1115" s="20" t="s">
        <v>6718</v>
      </c>
      <c r="J1115" s="20" t="s">
        <v>7930</v>
      </c>
      <c r="K1115" s="20" t="s">
        <v>7931</v>
      </c>
      <c r="L1115" s="20" t="s">
        <v>1913</v>
      </c>
      <c r="M1115" s="32">
        <v>5</v>
      </c>
      <c r="N1115" s="22">
        <v>5</v>
      </c>
      <c r="O1115" s="23">
        <v>1</v>
      </c>
      <c r="P1115" s="24">
        <v>1090</v>
      </c>
      <c r="Q1115" s="25">
        <v>-0.33846153846153809</v>
      </c>
      <c r="R1115" s="12">
        <v>0</v>
      </c>
      <c r="S1115" s="12">
        <v>0</v>
      </c>
      <c r="T1115" s="12">
        <v>0</v>
      </c>
      <c r="U1115" s="18" t="str">
        <f t="shared" si="96"/>
        <v>一勝</v>
      </c>
      <c r="V1115" s="12" t="s">
        <v>8031</v>
      </c>
      <c r="W1115" s="12" t="s">
        <v>8171</v>
      </c>
      <c r="X1115" s="12" t="str">
        <f>IF(OR(C1115="櫃間牧場",C1115="特捜フジ"),"hit",IF(OR(C1115="土井牧場",C1115="土井ムギムギ牧場",C1115="むぎむぎ",C1115="むぎ"),"doi",IF(OR(C1115="阪神",C1115="タイガースファーム"),"han",IF(OR(C1115="健康牧場",C1115="ＯＫ牧場"),"oke",VLOOKUP(C1115,[1]Owner!$A:$B,2,FALSE)))))</f>
        <v>mur</v>
      </c>
    </row>
    <row r="1116" spans="1:24" ht="11.15" customHeight="1" x14ac:dyDescent="0.65">
      <c r="A1116" s="19" t="str">
        <f t="shared" si="95"/>
        <v>0506伸吾08</v>
      </c>
      <c r="B1116" s="10" t="s">
        <v>2274</v>
      </c>
      <c r="C1116" s="20" t="s">
        <v>768</v>
      </c>
      <c r="D1116" s="11">
        <v>8</v>
      </c>
      <c r="E1116" s="20" t="s">
        <v>2385</v>
      </c>
      <c r="F1116" s="10" t="s">
        <v>2279</v>
      </c>
      <c r="G1116" s="10" t="s">
        <v>520</v>
      </c>
      <c r="H1116" s="20" t="s">
        <v>2386</v>
      </c>
      <c r="I1116" s="20" t="s">
        <v>225</v>
      </c>
      <c r="J1116" s="20" t="s">
        <v>159</v>
      </c>
      <c r="K1116" s="20" t="s">
        <v>1765</v>
      </c>
      <c r="L1116" s="20" t="s">
        <v>1766</v>
      </c>
      <c r="M1116" s="21">
        <v>10</v>
      </c>
      <c r="N1116" s="22">
        <v>6</v>
      </c>
      <c r="O1116" s="23">
        <v>1</v>
      </c>
      <c r="P1116" s="24">
        <v>1090</v>
      </c>
      <c r="Q1116" s="25">
        <f>IF(M1116="","",IF(M1116&lt;=0,P1116/10,P1116/M1116))</f>
        <v>109</v>
      </c>
      <c r="R1116" s="12">
        <v>0</v>
      </c>
      <c r="S1116" s="12">
        <v>0</v>
      </c>
      <c r="U1116" s="18" t="str">
        <f t="shared" si="96"/>
        <v>一勝</v>
      </c>
      <c r="X1116" s="12" t="str">
        <f>IF(OR(C1116="櫃間牧場",C1116="特捜フジ"),"hit",IF(OR(C1116="土井牧場",C1116="土井ムギムギ牧場",C1116="むぎむぎ",C1116="むぎ"),"doi",IF(OR(C1116="阪神",C1116="タイガースファーム"),"han",IF(OR(C1116="健康牧場",C1116="ＯＫ牧場"),"oke",VLOOKUP(C1116,[1]Owner!$A:$B,2,FALSE)))))</f>
        <v>tsi</v>
      </c>
    </row>
    <row r="1117" spans="1:24" ht="11.15" customHeight="1" x14ac:dyDescent="0.65">
      <c r="A1117" s="19" t="str">
        <f t="shared" si="95"/>
        <v>2021永之09</v>
      </c>
      <c r="B1117" s="10" t="s">
        <v>8314</v>
      </c>
      <c r="C1117" s="20" t="s">
        <v>8312</v>
      </c>
      <c r="D1117" s="11">
        <v>9</v>
      </c>
      <c r="E1117" s="20" t="s">
        <v>8276</v>
      </c>
      <c r="F1117" s="10" t="s">
        <v>4766</v>
      </c>
      <c r="G1117" s="10" t="s">
        <v>15</v>
      </c>
      <c r="H1117" s="20" t="s">
        <v>8431</v>
      </c>
      <c r="I1117" s="20" t="s">
        <v>8317</v>
      </c>
      <c r="J1117" s="20" t="s">
        <v>8432</v>
      </c>
      <c r="K1117" s="20" t="s">
        <v>2378</v>
      </c>
      <c r="L1117" s="20" t="s">
        <v>5042</v>
      </c>
      <c r="M1117" s="32">
        <v>5</v>
      </c>
      <c r="N1117" s="22">
        <v>6</v>
      </c>
      <c r="O1117" s="23">
        <v>1</v>
      </c>
      <c r="P1117" s="24">
        <v>1090</v>
      </c>
      <c r="Q1117" s="25">
        <v>16.461538461538463</v>
      </c>
      <c r="R1117" s="12">
        <v>0</v>
      </c>
      <c r="S1117" s="12">
        <v>0</v>
      </c>
      <c r="T1117" s="12">
        <v>0</v>
      </c>
      <c r="U1117" s="18" t="str">
        <f t="shared" si="96"/>
        <v>一勝</v>
      </c>
      <c r="V1117" s="12" t="s">
        <v>8664</v>
      </c>
      <c r="W1117" s="12" t="s">
        <v>8561</v>
      </c>
      <c r="X1117" s="12" t="str">
        <f>IF(OR(C1117="櫃間牧場",C1117="特捜フジ"),"hit",IF(OR(C1117="土井牧場",C1117="土井ムギムギ牧場",C1117="むぎむぎ",C1117="むぎ"),"doi",IF(OR(C1117="阪神",C1117="タイガースファーム"),"han",IF(OR(C1117="健康牧場",C1117="ＯＫ牧場"),"oke",VLOOKUP(C1117,[1]Owner!$A:$B,2,FALSE)))))</f>
        <v>yhi</v>
      </c>
    </row>
    <row r="1118" spans="1:24" ht="11.15" customHeight="1" x14ac:dyDescent="0.65">
      <c r="A1118" s="19" t="str">
        <f t="shared" si="95"/>
        <v>1011タイ01</v>
      </c>
      <c r="B1118" s="10" t="s">
        <v>3649</v>
      </c>
      <c r="C1118" s="20" t="s">
        <v>3696</v>
      </c>
      <c r="D1118" s="11">
        <v>1</v>
      </c>
      <c r="E1118" s="20" t="s">
        <v>3697</v>
      </c>
      <c r="F1118" s="10" t="s">
        <v>14</v>
      </c>
      <c r="G1118" s="10" t="s">
        <v>520</v>
      </c>
      <c r="H1118" s="20" t="s">
        <v>2077</v>
      </c>
      <c r="I1118" s="20" t="s">
        <v>2231</v>
      </c>
      <c r="J1118" s="20" t="s">
        <v>3698</v>
      </c>
      <c r="K1118" s="20" t="s">
        <v>2418</v>
      </c>
      <c r="L1118" s="20" t="s">
        <v>2923</v>
      </c>
      <c r="M1118" s="21">
        <v>25</v>
      </c>
      <c r="N1118" s="22">
        <v>7</v>
      </c>
      <c r="O1118" s="23">
        <v>1</v>
      </c>
      <c r="P1118" s="24">
        <v>1090</v>
      </c>
      <c r="Q1118" s="25">
        <f t="shared" ref="Q1118:Q1138" si="97">IF(M1118="","",IF(M1118&lt;=0,P1118/10,P1118/M1118))</f>
        <v>43.6</v>
      </c>
      <c r="R1118" s="12">
        <v>0</v>
      </c>
      <c r="S1118" s="12">
        <v>0</v>
      </c>
      <c r="U1118" s="18" t="str">
        <f t="shared" si="96"/>
        <v>一勝</v>
      </c>
      <c r="X1118" s="12" t="str">
        <f>IF(OR(C1118="櫃間牧場",C1118="特捜フジ"),"hit",IF(OR(C1118="土井牧場",C1118="土井ムギムギ牧場",C1118="むぎむぎ",C1118="むぎ"),"doi",IF(OR(C1118="阪神",C1118="タイガースファーム"),"han",IF(OR(C1118="健康牧場",C1118="ＯＫ牧場"),"oke",VLOOKUP(C1118,[1]Owner!$A:$B,2,FALSE)))))</f>
        <v>han</v>
      </c>
    </row>
    <row r="1119" spans="1:24" ht="11.15" customHeight="1" x14ac:dyDescent="0.65">
      <c r="A1119" s="19" t="str">
        <f t="shared" si="95"/>
        <v>1314むぎ07</v>
      </c>
      <c r="B1119" s="10" t="s">
        <v>5133</v>
      </c>
      <c r="C1119" s="20" t="s">
        <v>4396</v>
      </c>
      <c r="D1119" s="11">
        <v>7</v>
      </c>
      <c r="E1119" s="20" t="s">
        <v>4874</v>
      </c>
      <c r="F1119" s="10" t="s">
        <v>4766</v>
      </c>
      <c r="G1119" s="10" t="s">
        <v>4774</v>
      </c>
      <c r="H1119" s="20" t="s">
        <v>4855</v>
      </c>
      <c r="I1119" s="20" t="s">
        <v>3165</v>
      </c>
      <c r="J1119" s="20" t="s">
        <v>4016</v>
      </c>
      <c r="K1119" s="20" t="s">
        <v>2378</v>
      </c>
      <c r="L1119" s="20" t="s">
        <v>1913</v>
      </c>
      <c r="M1119" s="21">
        <v>90</v>
      </c>
      <c r="N1119" s="22">
        <v>4</v>
      </c>
      <c r="O1119" s="23">
        <v>1</v>
      </c>
      <c r="P1119" s="24">
        <v>1089.5999999999999</v>
      </c>
      <c r="Q1119" s="25">
        <f t="shared" si="97"/>
        <v>12.106666666666666</v>
      </c>
      <c r="R1119" s="12">
        <v>0</v>
      </c>
      <c r="S1119" s="12">
        <v>0</v>
      </c>
      <c r="U1119" s="18" t="str">
        <f t="shared" si="96"/>
        <v>一勝</v>
      </c>
      <c r="X1119" s="12" t="str">
        <f>IF(OR(C1119="櫃間牧場",C1119="特捜フジ"),"hit",IF(OR(C1119="土井牧場",C1119="土井ムギムギ牧場",C1119="むぎむぎ",C1119="むぎ"),"doi",IF(OR(C1119="阪神",C1119="タイガースファーム"),"han",IF(OR(C1119="健康牧場",C1119="ＯＫ牧場"),"oke",VLOOKUP(C1119,[1]Owner!$A:$B,2,FALSE)))))</f>
        <v>doi</v>
      </c>
    </row>
    <row r="1120" spans="1:24" ht="11.15" customHeight="1" x14ac:dyDescent="0.65">
      <c r="A1120" s="19" t="str">
        <f t="shared" si="95"/>
        <v>1213松山09</v>
      </c>
      <c r="B1120" s="10" t="s">
        <v>4405</v>
      </c>
      <c r="C1120" s="20" t="s">
        <v>4735</v>
      </c>
      <c r="D1120" s="11">
        <v>9</v>
      </c>
      <c r="E1120" s="20" t="s">
        <v>4595</v>
      </c>
      <c r="F1120" s="10" t="s">
        <v>4413</v>
      </c>
      <c r="G1120" s="10" t="s">
        <v>4421</v>
      </c>
      <c r="H1120" s="20" t="s">
        <v>4458</v>
      </c>
      <c r="I1120" s="20" t="s">
        <v>3280</v>
      </c>
      <c r="J1120" s="20" t="s">
        <v>4596</v>
      </c>
      <c r="K1120" s="20" t="s">
        <v>791</v>
      </c>
      <c r="L1120" s="20" t="s">
        <v>1913</v>
      </c>
      <c r="M1120" s="21">
        <v>30</v>
      </c>
      <c r="N1120" s="22">
        <v>4</v>
      </c>
      <c r="O1120" s="23">
        <v>1</v>
      </c>
      <c r="P1120" s="24">
        <v>1088.8</v>
      </c>
      <c r="Q1120" s="25">
        <f t="shared" si="97"/>
        <v>36.293333333333329</v>
      </c>
      <c r="R1120" s="12">
        <v>0</v>
      </c>
      <c r="S1120" s="12">
        <v>0</v>
      </c>
      <c r="U1120" s="18" t="str">
        <f t="shared" si="96"/>
        <v>一勝</v>
      </c>
      <c r="X1120" s="12" t="str">
        <f>IF(OR(C1120="櫃間牧場",C1120="特捜フジ"),"hit",IF(OR(C1120="土井牧場",C1120="土井ムギムギ牧場",C1120="むぎむぎ",C1120="むぎ"),"doi",IF(OR(C1120="阪神",C1120="タイガースファーム"),"han",IF(OR(C1120="健康牧場",C1120="ＯＫ牧場"),"oke",VLOOKUP(C1120,[1]Owner!$A:$B,2,FALSE)))))</f>
        <v>mat</v>
      </c>
    </row>
    <row r="1121" spans="1:24" ht="11.15" customHeight="1" x14ac:dyDescent="0.65">
      <c r="A1121" s="19" t="str">
        <f t="shared" si="95"/>
        <v>9900貴仁01</v>
      </c>
      <c r="B1121" s="10" t="s">
        <v>683</v>
      </c>
      <c r="C1121" s="20" t="s">
        <v>216</v>
      </c>
      <c r="D1121" s="31">
        <v>1</v>
      </c>
      <c r="E1121" s="20" t="s">
        <v>817</v>
      </c>
      <c r="F1121" s="10" t="s">
        <v>14</v>
      </c>
      <c r="G1121" s="10" t="s">
        <v>15</v>
      </c>
      <c r="H1121" s="20" t="s">
        <v>600</v>
      </c>
      <c r="I1121" s="20" t="s">
        <v>38</v>
      </c>
      <c r="J1121" s="20" t="s">
        <v>52</v>
      </c>
      <c r="N1121" s="22">
        <v>6</v>
      </c>
      <c r="O1121" s="23">
        <v>1</v>
      </c>
      <c r="P1121" s="24">
        <v>1088</v>
      </c>
      <c r="Q1121" s="25" t="str">
        <f t="shared" si="97"/>
        <v/>
      </c>
      <c r="R1121" s="12">
        <v>0</v>
      </c>
      <c r="S1121" s="12">
        <v>0</v>
      </c>
      <c r="U1121" s="18" t="str">
        <f t="shared" si="96"/>
        <v>一勝</v>
      </c>
      <c r="X1121" s="12" t="str">
        <f>IF(OR(C1121="櫃間牧場",C1121="特捜フジ"),"hit",IF(OR(C1121="土井牧場",C1121="土井ムギムギ牧場",C1121="むぎむぎ",C1121="むぎ"),"doi",IF(OR(C1121="阪神",C1121="タイガースファーム"),"han",IF(OR(C1121="健康牧場",C1121="ＯＫ牧場"),"oke",VLOOKUP(C1121,[1]Owner!$A:$B,2,FALSE)))))</f>
        <v>hta</v>
      </c>
    </row>
    <row r="1122" spans="1:24" ht="11.15" customHeight="1" x14ac:dyDescent="0.65">
      <c r="A1122" s="19" t="str">
        <f t="shared" si="95"/>
        <v>1819みど01</v>
      </c>
      <c r="B1122" s="10" t="s">
        <v>7067</v>
      </c>
      <c r="C1122" s="20" t="s">
        <v>4754</v>
      </c>
      <c r="D1122" s="11">
        <v>1</v>
      </c>
      <c r="E1122" s="20" t="s">
        <v>7098</v>
      </c>
      <c r="F1122" s="10" t="s">
        <v>4407</v>
      </c>
      <c r="G1122" s="10" t="s">
        <v>4408</v>
      </c>
      <c r="H1122" s="20" t="s">
        <v>4409</v>
      </c>
      <c r="I1122" s="20" t="s">
        <v>3165</v>
      </c>
      <c r="J1122" s="20" t="s">
        <v>7288</v>
      </c>
      <c r="K1122" s="20" t="s">
        <v>7289</v>
      </c>
      <c r="L1122" s="20" t="s">
        <v>1913</v>
      </c>
      <c r="M1122" s="21">
        <v>200</v>
      </c>
      <c r="N1122" s="22">
        <v>4</v>
      </c>
      <c r="O1122" s="23">
        <v>1</v>
      </c>
      <c r="P1122" s="24">
        <v>1085.2</v>
      </c>
      <c r="Q1122" s="25">
        <f t="shared" si="97"/>
        <v>5.4260000000000002</v>
      </c>
      <c r="R1122" s="12">
        <v>0</v>
      </c>
      <c r="S1122" s="12">
        <v>0</v>
      </c>
      <c r="T1122" s="12">
        <v>0</v>
      </c>
      <c r="U1122" s="18" t="str">
        <f t="shared" si="96"/>
        <v>一勝</v>
      </c>
      <c r="V1122" s="12" t="s">
        <v>7432</v>
      </c>
      <c r="W1122" s="12" t="s">
        <v>7563</v>
      </c>
      <c r="X1122" s="12" t="str">
        <f>IF(OR(C1122="櫃間牧場",C1122="特捜フジ"),"hit",IF(OR(C1122="土井牧場",C1122="土井ムギムギ牧場",C1122="むぎむぎ",C1122="むぎ"),"doi",IF(OR(C1122="阪神",C1122="タイガースファーム"),"han",IF(OR(C1122="健康牧場",C1122="ＯＫ牧場"),"oke",VLOOKUP(C1122,[1]Owner!$A:$B,2,FALSE)))))</f>
        <v>mid</v>
      </c>
    </row>
    <row r="1123" spans="1:24" ht="11.15" customHeight="1" x14ac:dyDescent="0.65">
      <c r="A1123" s="19" t="str">
        <f t="shared" si="95"/>
        <v>1617成田01</v>
      </c>
      <c r="B1123" s="10" t="s">
        <v>5840</v>
      </c>
      <c r="C1123" s="20" t="s">
        <v>5842</v>
      </c>
      <c r="D1123" s="11">
        <v>1</v>
      </c>
      <c r="E1123" s="20" t="s">
        <v>5866</v>
      </c>
      <c r="F1123" s="10" t="s">
        <v>5845</v>
      </c>
      <c r="G1123" s="10" t="s">
        <v>5996</v>
      </c>
      <c r="H1123" s="20" t="s">
        <v>6020</v>
      </c>
      <c r="I1123" s="20" t="s">
        <v>2231</v>
      </c>
      <c r="J1123" s="20" t="s">
        <v>5738</v>
      </c>
      <c r="K1123" s="20" t="s">
        <v>6131</v>
      </c>
      <c r="L1123" s="20" t="s">
        <v>6132</v>
      </c>
      <c r="M1123" s="21">
        <v>120</v>
      </c>
      <c r="N1123" s="22">
        <v>4</v>
      </c>
      <c r="O1123" s="23">
        <v>1</v>
      </c>
      <c r="P1123" s="24">
        <v>1085.0999999999999</v>
      </c>
      <c r="Q1123" s="25">
        <f t="shared" si="97"/>
        <v>9.0424999999999986</v>
      </c>
      <c r="R1123" s="12">
        <v>0</v>
      </c>
      <c r="S1123" s="12">
        <v>0</v>
      </c>
      <c r="U1123" s="18" t="str">
        <f t="shared" si="96"/>
        <v>一勝</v>
      </c>
      <c r="X1123" s="12" t="str">
        <f>IF(OR(C1123="櫃間牧場",C1123="特捜フジ"),"hit",IF(OR(C1123="土井牧場",C1123="土井ムギムギ牧場",C1123="むぎむぎ",C1123="むぎ"),"doi",IF(OR(C1123="阪神",C1123="タイガースファーム"),"han",IF(OR(C1123="健康牧場",C1123="ＯＫ牧場"),"oke",VLOOKUP(C1123,[1]Owner!$A:$B,2,FALSE)))))</f>
        <v>nar</v>
      </c>
    </row>
    <row r="1124" spans="1:24" ht="11.15" customHeight="1" x14ac:dyDescent="0.65">
      <c r="A1124" s="19" t="str">
        <f t="shared" si="95"/>
        <v>0708心平02</v>
      </c>
      <c r="B1124" s="10" t="s">
        <v>2844</v>
      </c>
      <c r="C1124" s="20" t="s">
        <v>186</v>
      </c>
      <c r="D1124" s="11">
        <v>2</v>
      </c>
      <c r="E1124" s="20" t="s">
        <v>2903</v>
      </c>
      <c r="F1124" s="10" t="s">
        <v>2279</v>
      </c>
      <c r="G1124" s="10" t="s">
        <v>510</v>
      </c>
      <c r="H1124" s="20" t="s">
        <v>1131</v>
      </c>
      <c r="I1124" s="20" t="s">
        <v>2280</v>
      </c>
      <c r="J1124" s="20" t="s">
        <v>2904</v>
      </c>
      <c r="K1124" s="20" t="s">
        <v>1836</v>
      </c>
      <c r="L1124" s="20" t="s">
        <v>2735</v>
      </c>
      <c r="M1124" s="21">
        <v>40</v>
      </c>
      <c r="N1124" s="22">
        <v>8</v>
      </c>
      <c r="O1124" s="23">
        <v>1</v>
      </c>
      <c r="P1124" s="24">
        <v>1085</v>
      </c>
      <c r="Q1124" s="25">
        <f t="shared" si="97"/>
        <v>27.125</v>
      </c>
      <c r="R1124" s="12">
        <v>0</v>
      </c>
      <c r="S1124" s="12">
        <v>0</v>
      </c>
      <c r="U1124" s="18" t="str">
        <f t="shared" si="96"/>
        <v>一勝</v>
      </c>
      <c r="X1124" s="12" t="str">
        <f>IF(OR(C1124="櫃間牧場",C1124="特捜フジ"),"hit",IF(OR(C1124="土井牧場",C1124="土井ムギムギ牧場",C1124="むぎむぎ",C1124="むぎ"),"doi",IF(OR(C1124="阪神",C1124="タイガースファーム"),"han",IF(OR(C1124="健康牧場",C1124="ＯＫ牧場"),"oke",VLOOKUP(C1124,[1]Owner!$A:$B,2,FALSE)))))</f>
        <v>hsi</v>
      </c>
    </row>
    <row r="1125" spans="1:24" ht="11.15" customHeight="1" x14ac:dyDescent="0.65">
      <c r="A1125" s="19" t="str">
        <f t="shared" si="95"/>
        <v>1718小金08</v>
      </c>
      <c r="B1125" s="10" t="s">
        <v>6476</v>
      </c>
      <c r="C1125" s="20" t="s">
        <v>6559</v>
      </c>
      <c r="D1125" s="11">
        <v>8</v>
      </c>
      <c r="E1125" s="20" t="s">
        <v>6567</v>
      </c>
      <c r="F1125" s="10" t="s">
        <v>5144</v>
      </c>
      <c r="G1125" s="10" t="s">
        <v>5295</v>
      </c>
      <c r="H1125" s="20" t="s">
        <v>6635</v>
      </c>
      <c r="I1125" s="20" t="s">
        <v>2231</v>
      </c>
      <c r="J1125" s="20" t="s">
        <v>5387</v>
      </c>
      <c r="K1125" s="20" t="s">
        <v>791</v>
      </c>
      <c r="L1125" s="20" t="s">
        <v>5485</v>
      </c>
      <c r="M1125" s="21">
        <v>100</v>
      </c>
      <c r="N1125" s="22">
        <v>8</v>
      </c>
      <c r="O1125" s="23">
        <v>1</v>
      </c>
      <c r="P1125" s="24">
        <v>1085</v>
      </c>
      <c r="Q1125" s="25">
        <f t="shared" si="97"/>
        <v>10.85</v>
      </c>
      <c r="R1125" s="12">
        <v>0</v>
      </c>
      <c r="S1125" s="12">
        <v>0</v>
      </c>
      <c r="U1125" s="18" t="str">
        <f t="shared" si="96"/>
        <v>一勝</v>
      </c>
      <c r="V1125" s="12" t="s">
        <v>6995</v>
      </c>
      <c r="W1125" s="12" t="s">
        <v>6853</v>
      </c>
      <c r="X1125" s="12" t="str">
        <f>IF(OR(C1125="櫃間牧場",C1125="特捜フジ"),"hit",IF(OR(C1125="土井牧場",C1125="土井ムギムギ牧場",C1125="むぎむぎ",C1125="むぎ"),"doi",IF(OR(C1125="阪神",C1125="タイガースファーム"),"han",IF(OR(C1125="健康牧場",C1125="ＯＫ牧場"),"oke",VLOOKUP(C1125,[1]Owner!$A:$B,2,FALSE)))))</f>
        <v>kog</v>
      </c>
    </row>
    <row r="1126" spans="1:24" ht="11.15" customHeight="1" x14ac:dyDescent="0.65">
      <c r="A1126" s="19" t="str">
        <f t="shared" si="95"/>
        <v>9900心平04</v>
      </c>
      <c r="B1126" s="10" t="s">
        <v>683</v>
      </c>
      <c r="C1126" s="20" t="s">
        <v>186</v>
      </c>
      <c r="D1126" s="31">
        <v>4</v>
      </c>
      <c r="E1126" s="20" t="s">
        <v>799</v>
      </c>
      <c r="F1126" s="10" t="s">
        <v>14</v>
      </c>
      <c r="G1126" s="10" t="s">
        <v>15</v>
      </c>
      <c r="H1126" s="20" t="s">
        <v>603</v>
      </c>
      <c r="I1126" s="20" t="s">
        <v>737</v>
      </c>
      <c r="J1126" s="20" t="s">
        <v>800</v>
      </c>
      <c r="N1126" s="22">
        <v>3</v>
      </c>
      <c r="O1126" s="23">
        <v>1</v>
      </c>
      <c r="P1126" s="24">
        <v>1080</v>
      </c>
      <c r="Q1126" s="25" t="str">
        <f t="shared" si="97"/>
        <v/>
      </c>
      <c r="R1126" s="12">
        <v>0</v>
      </c>
      <c r="S1126" s="12">
        <v>0</v>
      </c>
      <c r="U1126" s="18" t="str">
        <f t="shared" si="96"/>
        <v>一勝</v>
      </c>
      <c r="X1126" s="12" t="str">
        <f>IF(OR(C1126="櫃間牧場",C1126="特捜フジ"),"hit",IF(OR(C1126="土井牧場",C1126="土井ムギムギ牧場",C1126="むぎむぎ",C1126="むぎ"),"doi",IF(OR(C1126="阪神",C1126="タイガースファーム"),"han",IF(OR(C1126="健康牧場",C1126="ＯＫ牧場"),"oke",VLOOKUP(C1126,[1]Owner!$A:$B,2,FALSE)))))</f>
        <v>hsi</v>
      </c>
    </row>
    <row r="1127" spans="1:24" ht="11.15" customHeight="1" x14ac:dyDescent="0.65">
      <c r="A1127" s="19" t="str">
        <f t="shared" si="95"/>
        <v>0405福石10</v>
      </c>
      <c r="B1127" s="10" t="s">
        <v>1951</v>
      </c>
      <c r="C1127" s="20" t="s">
        <v>913</v>
      </c>
      <c r="D1127" s="31">
        <v>10</v>
      </c>
      <c r="E1127" s="20" t="s">
        <v>2248</v>
      </c>
      <c r="F1127" s="10" t="s">
        <v>14</v>
      </c>
      <c r="G1127" s="10" t="s">
        <v>510</v>
      </c>
      <c r="H1127" s="20" t="s">
        <v>1988</v>
      </c>
      <c r="I1127" s="20" t="s">
        <v>2249</v>
      </c>
      <c r="J1127" s="20" t="s">
        <v>1516</v>
      </c>
      <c r="K1127" s="20" t="s">
        <v>297</v>
      </c>
      <c r="L1127" s="20" t="s">
        <v>2250</v>
      </c>
      <c r="M1127" s="21">
        <v>0</v>
      </c>
      <c r="N1127" s="22">
        <v>4</v>
      </c>
      <c r="O1127" s="23">
        <v>1</v>
      </c>
      <c r="P1127" s="24">
        <v>1080</v>
      </c>
      <c r="Q1127" s="25">
        <f t="shared" si="97"/>
        <v>108</v>
      </c>
      <c r="R1127" s="12">
        <v>0</v>
      </c>
      <c r="S1127" s="12">
        <v>0</v>
      </c>
      <c r="U1127" s="18" t="str">
        <f t="shared" si="96"/>
        <v>一勝</v>
      </c>
      <c r="X1127" s="12" t="str">
        <f>IF(OR(C1127="櫃間牧場",C1127="特捜フジ"),"hit",IF(OR(C1127="土井牧場",C1127="土井ムギムギ牧場",C1127="むぎむぎ",C1127="むぎ"),"doi",IF(OR(C1127="阪神",C1127="タイガースファーム"),"han",IF(OR(C1127="健康牧場",C1127="ＯＫ牧場"),"oke",VLOOKUP(C1127,[1]Owner!$A:$B,2,FALSE)))))</f>
        <v>fuk</v>
      </c>
    </row>
    <row r="1128" spans="1:24" ht="11.15" customHeight="1" x14ac:dyDescent="0.65">
      <c r="A1128" s="19" t="str">
        <f t="shared" si="95"/>
        <v>0809西原05</v>
      </c>
      <c r="B1128" s="10" t="s">
        <v>3162</v>
      </c>
      <c r="C1128" s="20" t="s">
        <v>2673</v>
      </c>
      <c r="D1128" s="11">
        <v>5</v>
      </c>
      <c r="E1128" s="20" t="s">
        <v>3282</v>
      </c>
      <c r="F1128" s="10" t="s">
        <v>14</v>
      </c>
      <c r="G1128" s="10" t="s">
        <v>520</v>
      </c>
      <c r="H1128" s="20" t="s">
        <v>2484</v>
      </c>
      <c r="I1128" s="20" t="s">
        <v>2850</v>
      </c>
      <c r="J1128" s="20" t="s">
        <v>822</v>
      </c>
      <c r="K1128" s="20" t="s">
        <v>823</v>
      </c>
      <c r="L1128" s="20" t="s">
        <v>3283</v>
      </c>
      <c r="M1128" s="21">
        <v>20</v>
      </c>
      <c r="N1128" s="22">
        <v>4</v>
      </c>
      <c r="O1128" s="23">
        <v>1</v>
      </c>
      <c r="P1128" s="24">
        <v>1080</v>
      </c>
      <c r="Q1128" s="25">
        <f t="shared" si="97"/>
        <v>54</v>
      </c>
      <c r="R1128" s="12">
        <v>0</v>
      </c>
      <c r="S1128" s="12">
        <v>0</v>
      </c>
      <c r="U1128" s="18" t="str">
        <f t="shared" si="96"/>
        <v>一勝</v>
      </c>
      <c r="X1128" s="12" t="str">
        <f>IF(OR(C1128="櫃間牧場",C1128="特捜フジ"),"hit",IF(OR(C1128="土井牧場",C1128="土井ムギムギ牧場",C1128="むぎむぎ",C1128="むぎ"),"doi",IF(OR(C1128="阪神",C1128="タイガースファーム"),"han",IF(OR(C1128="健康牧場",C1128="ＯＫ牧場"),"oke",VLOOKUP(C1128,[1]Owner!$A:$B,2,FALSE)))))</f>
        <v>nis</v>
      </c>
    </row>
    <row r="1129" spans="1:24" ht="11.15" customHeight="1" x14ac:dyDescent="0.65">
      <c r="A1129" s="19" t="str">
        <f t="shared" si="95"/>
        <v>2324高橋01</v>
      </c>
      <c r="B1129" s="10" t="s">
        <v>9878</v>
      </c>
      <c r="C1129" s="20" t="s">
        <v>9258</v>
      </c>
      <c r="D1129" s="11">
        <v>1</v>
      </c>
      <c r="E1129" s="20" t="s">
        <v>9808</v>
      </c>
      <c r="F1129" s="10" t="s">
        <v>4407</v>
      </c>
      <c r="G1129" s="10" t="s">
        <v>4408</v>
      </c>
      <c r="H1129" s="20" t="s">
        <v>9350</v>
      </c>
      <c r="I1129" s="20" t="s">
        <v>5981</v>
      </c>
      <c r="J1129" s="20" t="s">
        <v>6719</v>
      </c>
      <c r="K1129" s="20" t="s">
        <v>9452</v>
      </c>
      <c r="L1129" s="20" t="s">
        <v>1913</v>
      </c>
      <c r="M1129" s="37">
        <v>8</v>
      </c>
      <c r="N1129" s="22">
        <v>4</v>
      </c>
      <c r="O1129" s="23">
        <v>1</v>
      </c>
      <c r="P1129" s="24">
        <v>1080</v>
      </c>
      <c r="Q1129" s="25">
        <f t="shared" si="97"/>
        <v>135</v>
      </c>
      <c r="U1129" s="18" t="str">
        <f t="shared" si="96"/>
        <v>一勝</v>
      </c>
      <c r="V1129" s="12" t="s">
        <v>10158</v>
      </c>
      <c r="W1129" s="12" t="s">
        <v>10091</v>
      </c>
      <c r="X1129" s="12" t="str">
        <f>IF(OR(C1129="櫃間牧場",C1129="特捜フジ"),"hit",IF(OR(C1129="土井牧場",C1129="土井ムギムギ牧場",C1129="むぎむぎ",C1129="むぎ"),"doi",IF(OR(C1129="阪神",C1129="タイガースファーム"),"han",IF(OR(C1129="健康牧場",C1129="ＯＫ牧場"),"oke",VLOOKUP(C1129,[1]Owner!$A:$B,2,FALSE)))))</f>
        <v>tkh</v>
      </c>
    </row>
    <row r="1130" spans="1:24" ht="11.15" customHeight="1" x14ac:dyDescent="0.65">
      <c r="A1130" s="19" t="str">
        <f t="shared" si="95"/>
        <v>1516成田04</v>
      </c>
      <c r="B1130" s="10" t="s">
        <v>5510</v>
      </c>
      <c r="C1130" s="20" t="s">
        <v>5512</v>
      </c>
      <c r="D1130" s="11">
        <v>4</v>
      </c>
      <c r="E1130" s="20" t="s">
        <v>5538</v>
      </c>
      <c r="F1130" s="10" t="s">
        <v>3910</v>
      </c>
      <c r="G1130" s="10" t="s">
        <v>3906</v>
      </c>
      <c r="H1130" s="20" t="s">
        <v>4030</v>
      </c>
      <c r="I1130" s="20" t="s">
        <v>2231</v>
      </c>
      <c r="J1130" s="20" t="s">
        <v>5425</v>
      </c>
      <c r="K1130" s="20" t="s">
        <v>5446</v>
      </c>
      <c r="L1130" s="20" t="s">
        <v>1913</v>
      </c>
      <c r="M1130" s="21">
        <v>140</v>
      </c>
      <c r="N1130" s="22">
        <v>5</v>
      </c>
      <c r="O1130" s="23">
        <v>1</v>
      </c>
      <c r="P1130" s="24">
        <v>1080</v>
      </c>
      <c r="Q1130" s="25">
        <f t="shared" si="97"/>
        <v>7.7142857142857144</v>
      </c>
      <c r="R1130" s="12">
        <v>0</v>
      </c>
      <c r="S1130" s="12">
        <v>0</v>
      </c>
      <c r="U1130" s="18" t="str">
        <f t="shared" si="96"/>
        <v>一勝</v>
      </c>
      <c r="X1130" s="12" t="str">
        <f>IF(OR(C1130="櫃間牧場",C1130="特捜フジ"),"hit",IF(OR(C1130="土井牧場",C1130="土井ムギムギ牧場",C1130="むぎむぎ",C1130="むぎ"),"doi",IF(OR(C1130="阪神",C1130="タイガースファーム"),"han",IF(OR(C1130="健康牧場",C1130="ＯＫ牧場"),"oke",VLOOKUP(C1130,[1]Owner!$A:$B,2,FALSE)))))</f>
        <v>nar</v>
      </c>
    </row>
    <row r="1131" spans="1:24" ht="11.15" customHeight="1" x14ac:dyDescent="0.65">
      <c r="A1131" s="19" t="str">
        <f t="shared" si="95"/>
        <v>1617みど03</v>
      </c>
      <c r="B1131" s="10" t="s">
        <v>5840</v>
      </c>
      <c r="C1131" s="20" t="s">
        <v>4754</v>
      </c>
      <c r="D1131" s="11">
        <v>3</v>
      </c>
      <c r="E1131" s="20" t="s">
        <v>5958</v>
      </c>
      <c r="F1131" s="10" t="s">
        <v>5845</v>
      </c>
      <c r="G1131" s="10" t="s">
        <v>6012</v>
      </c>
      <c r="H1131" s="20" t="s">
        <v>6038</v>
      </c>
      <c r="I1131" s="20" t="s">
        <v>2231</v>
      </c>
      <c r="J1131" s="20" t="s">
        <v>4987</v>
      </c>
      <c r="K1131" s="20" t="s">
        <v>791</v>
      </c>
      <c r="L1131" s="20" t="s">
        <v>1913</v>
      </c>
      <c r="M1131" s="21">
        <v>150</v>
      </c>
      <c r="N1131" s="22">
        <v>5</v>
      </c>
      <c r="O1131" s="23">
        <v>1</v>
      </c>
      <c r="P1131" s="24">
        <v>1080</v>
      </c>
      <c r="Q1131" s="25">
        <f t="shared" si="97"/>
        <v>7.2</v>
      </c>
      <c r="R1131" s="12">
        <v>0</v>
      </c>
      <c r="S1131" s="12">
        <v>0</v>
      </c>
      <c r="U1131" s="18" t="str">
        <f t="shared" si="96"/>
        <v>一勝</v>
      </c>
      <c r="X1131" s="12" t="str">
        <f>IF(OR(C1131="櫃間牧場",C1131="特捜フジ"),"hit",IF(OR(C1131="土井牧場",C1131="土井ムギムギ牧場",C1131="むぎむぎ",C1131="むぎ"),"doi",IF(OR(C1131="阪神",C1131="タイガースファーム"),"han",IF(OR(C1131="健康牧場",C1131="ＯＫ牧場"),"oke",VLOOKUP(C1131,[1]Owner!$A:$B,2,FALSE)))))</f>
        <v>mid</v>
      </c>
    </row>
    <row r="1132" spans="1:24" ht="11.15" customHeight="1" x14ac:dyDescent="0.65">
      <c r="A1132" s="19" t="str">
        <f t="shared" si="95"/>
        <v>1718若井03</v>
      </c>
      <c r="B1132" s="10" t="s">
        <v>6476</v>
      </c>
      <c r="C1132" s="20" t="s">
        <v>5139</v>
      </c>
      <c r="D1132" s="11">
        <v>3</v>
      </c>
      <c r="E1132" s="20" t="s">
        <v>6530</v>
      </c>
      <c r="F1132" s="10" t="s">
        <v>5142</v>
      </c>
      <c r="G1132" s="10" t="s">
        <v>5295</v>
      </c>
      <c r="H1132" s="20" t="s">
        <v>6635</v>
      </c>
      <c r="I1132" s="20" t="s">
        <v>3165</v>
      </c>
      <c r="J1132" s="20" t="s">
        <v>4528</v>
      </c>
      <c r="K1132" s="20" t="s">
        <v>6662</v>
      </c>
      <c r="L1132" s="20" t="s">
        <v>1913</v>
      </c>
      <c r="M1132" s="21">
        <v>80</v>
      </c>
      <c r="N1132" s="22">
        <v>5</v>
      </c>
      <c r="O1132" s="23">
        <v>1</v>
      </c>
      <c r="P1132" s="24">
        <v>1080</v>
      </c>
      <c r="Q1132" s="25">
        <f t="shared" si="97"/>
        <v>13.5</v>
      </c>
      <c r="R1132" s="12">
        <v>0</v>
      </c>
      <c r="S1132" s="12">
        <v>0</v>
      </c>
      <c r="U1132" s="18" t="str">
        <f t="shared" si="96"/>
        <v>一勝</v>
      </c>
      <c r="V1132" s="12" t="s">
        <v>6960</v>
      </c>
      <c r="W1132" s="12" t="s">
        <v>6818</v>
      </c>
      <c r="X1132" s="12" t="str">
        <f>IF(OR(C1132="櫃間牧場",C1132="特捜フジ"),"hit",IF(OR(C1132="土井牧場",C1132="土井ムギムギ牧場",C1132="むぎむぎ",C1132="むぎ"),"doi",IF(OR(C1132="阪神",C1132="タイガースファーム"),"han",IF(OR(C1132="健康牧場",C1132="ＯＫ牧場"),"oke",VLOOKUP(C1132,[1]Owner!$A:$B,2,FALSE)))))</f>
        <v>wak</v>
      </c>
    </row>
    <row r="1133" spans="1:24" ht="11.15" customHeight="1" x14ac:dyDescent="0.65">
      <c r="A1133" s="19" t="str">
        <f t="shared" si="95"/>
        <v>0910心平04</v>
      </c>
      <c r="B1133" s="10" t="s">
        <v>3418</v>
      </c>
      <c r="C1133" s="20" t="s">
        <v>2649</v>
      </c>
      <c r="D1133" s="11">
        <v>4</v>
      </c>
      <c r="E1133" s="20" t="s">
        <v>3505</v>
      </c>
      <c r="F1133" s="10" t="s">
        <v>2279</v>
      </c>
      <c r="G1133" s="10" t="s">
        <v>520</v>
      </c>
      <c r="H1133" s="20" t="s">
        <v>842</v>
      </c>
      <c r="I1133" s="20" t="s">
        <v>2276</v>
      </c>
      <c r="J1133" s="20" t="s">
        <v>1539</v>
      </c>
      <c r="K1133" s="20" t="s">
        <v>1261</v>
      </c>
      <c r="L1133" s="20" t="s">
        <v>1913</v>
      </c>
      <c r="M1133" s="21">
        <v>140</v>
      </c>
      <c r="N1133" s="22">
        <v>6</v>
      </c>
      <c r="O1133" s="23">
        <v>1</v>
      </c>
      <c r="P1133" s="24">
        <v>1080</v>
      </c>
      <c r="Q1133" s="25">
        <f t="shared" si="97"/>
        <v>7.7142857142857144</v>
      </c>
      <c r="R1133" s="12">
        <v>0</v>
      </c>
      <c r="S1133" s="12">
        <v>0</v>
      </c>
      <c r="U1133" s="18" t="str">
        <f t="shared" si="96"/>
        <v>一勝</v>
      </c>
      <c r="X1133" s="12" t="str">
        <f>IF(OR(C1133="櫃間牧場",C1133="特捜フジ"),"hit",IF(OR(C1133="土井牧場",C1133="土井ムギムギ牧場",C1133="むぎむぎ",C1133="むぎ"),"doi",IF(OR(C1133="阪神",C1133="タイガースファーム"),"han",IF(OR(C1133="健康牧場",C1133="ＯＫ牧場"),"oke",VLOOKUP(C1133,[1]Owner!$A:$B,2,FALSE)))))</f>
        <v>hsi</v>
      </c>
    </row>
    <row r="1134" spans="1:24" ht="11.15" customHeight="1" x14ac:dyDescent="0.65">
      <c r="A1134" s="19" t="str">
        <f t="shared" si="95"/>
        <v>9798田中01</v>
      </c>
      <c r="B1134" s="10" t="s">
        <v>11</v>
      </c>
      <c r="C1134" s="20" t="s">
        <v>286</v>
      </c>
      <c r="D1134" s="31">
        <v>1</v>
      </c>
      <c r="E1134" s="20" t="s">
        <v>287</v>
      </c>
      <c r="F1134" s="10" t="s">
        <v>14</v>
      </c>
      <c r="G1134" s="10" t="s">
        <v>15</v>
      </c>
      <c r="H1134" s="20" t="s">
        <v>288</v>
      </c>
      <c r="I1134" s="20" t="s">
        <v>154</v>
      </c>
      <c r="J1134" s="20" t="s">
        <v>289</v>
      </c>
      <c r="N1134" s="22">
        <v>8</v>
      </c>
      <c r="O1134" s="23">
        <v>1</v>
      </c>
      <c r="P1134" s="24">
        <v>1080</v>
      </c>
      <c r="Q1134" s="25" t="str">
        <f t="shared" si="97"/>
        <v/>
      </c>
      <c r="R1134" s="12">
        <v>0</v>
      </c>
      <c r="S1134" s="12">
        <v>0</v>
      </c>
      <c r="U1134" s="18" t="str">
        <f t="shared" si="96"/>
        <v>一勝</v>
      </c>
      <c r="X1134" s="12" t="str">
        <f>IF(OR(C1134="櫃間牧場",C1134="特捜フジ"),"hit",IF(OR(C1134="土井牧場",C1134="土井ムギムギ牧場",C1134="むぎむぎ",C1134="むぎ"),"doi",IF(OR(C1134="阪神",C1134="タイガースファーム"),"han",IF(OR(C1134="健康牧場",C1134="ＯＫ牧場"),"oke",VLOOKUP(C1134,[1]Owner!$A:$B,2,FALSE)))))</f>
        <v>tan</v>
      </c>
    </row>
    <row r="1135" spans="1:24" ht="11.15" customHeight="1" x14ac:dyDescent="0.65">
      <c r="A1135" s="19" t="str">
        <f t="shared" si="95"/>
        <v>0910心平08</v>
      </c>
      <c r="B1135" s="10" t="s">
        <v>3418</v>
      </c>
      <c r="C1135" s="20" t="s">
        <v>2649</v>
      </c>
      <c r="D1135" s="11">
        <v>8</v>
      </c>
      <c r="E1135" s="20" t="s">
        <v>3514</v>
      </c>
      <c r="F1135" s="10" t="s">
        <v>2279</v>
      </c>
      <c r="G1135" s="10" t="s">
        <v>510</v>
      </c>
      <c r="H1135" s="20" t="s">
        <v>1116</v>
      </c>
      <c r="I1135" s="20" t="s">
        <v>1995</v>
      </c>
      <c r="J1135" s="20" t="s">
        <v>1188</v>
      </c>
      <c r="K1135" s="20" t="s">
        <v>2622</v>
      </c>
      <c r="L1135" s="20" t="s">
        <v>1913</v>
      </c>
      <c r="M1135" s="21">
        <v>110</v>
      </c>
      <c r="N1135" s="22">
        <v>10</v>
      </c>
      <c r="O1135" s="23">
        <v>0</v>
      </c>
      <c r="P1135" s="24">
        <v>1080</v>
      </c>
      <c r="Q1135" s="25">
        <f t="shared" si="97"/>
        <v>9.8181818181818183</v>
      </c>
      <c r="R1135" s="12">
        <v>0</v>
      </c>
      <c r="S1135" s="12">
        <v>0</v>
      </c>
      <c r="U1135" s="18" t="str">
        <f t="shared" si="96"/>
        <v>未勝利</v>
      </c>
      <c r="X1135" s="12" t="str">
        <f>IF(OR(C1135="櫃間牧場",C1135="特捜フジ"),"hit",IF(OR(C1135="土井牧場",C1135="土井ムギムギ牧場",C1135="むぎむぎ",C1135="むぎ"),"doi",IF(OR(C1135="阪神",C1135="タイガースファーム"),"han",IF(OR(C1135="健康牧場",C1135="ＯＫ牧場"),"oke",VLOOKUP(C1135,[1]Owner!$A:$B,2,FALSE)))))</f>
        <v>hsi</v>
      </c>
    </row>
    <row r="1136" spans="1:24" ht="11.15" customHeight="1" x14ac:dyDescent="0.65">
      <c r="A1136" s="19" t="str">
        <f t="shared" si="95"/>
        <v>0405土井09</v>
      </c>
      <c r="B1136" s="10" t="s">
        <v>1951</v>
      </c>
      <c r="C1136" s="20" t="s">
        <v>1601</v>
      </c>
      <c r="D1136" s="31">
        <v>9</v>
      </c>
      <c r="E1136" s="20" t="s">
        <v>2128</v>
      </c>
      <c r="F1136" s="10" t="s">
        <v>14</v>
      </c>
      <c r="G1136" s="10" t="s">
        <v>510</v>
      </c>
      <c r="H1136" s="20" t="s">
        <v>992</v>
      </c>
      <c r="I1136" s="20" t="s">
        <v>2129</v>
      </c>
      <c r="J1136" s="20" t="s">
        <v>2130</v>
      </c>
      <c r="K1136" s="20" t="s">
        <v>846</v>
      </c>
      <c r="L1136" s="20" t="s">
        <v>1554</v>
      </c>
      <c r="M1136" s="21">
        <v>0</v>
      </c>
      <c r="N1136" s="22">
        <v>5</v>
      </c>
      <c r="O1136" s="23">
        <v>1</v>
      </c>
      <c r="P1136" s="24">
        <v>1070</v>
      </c>
      <c r="Q1136" s="25">
        <f t="shared" si="97"/>
        <v>107</v>
      </c>
      <c r="R1136" s="12">
        <v>0</v>
      </c>
      <c r="S1136" s="12">
        <v>0</v>
      </c>
      <c r="U1136" s="18" t="str">
        <f t="shared" si="96"/>
        <v>一勝</v>
      </c>
      <c r="X1136" s="12" t="str">
        <f>IF(OR(C1136="櫃間牧場",C1136="特捜フジ"),"hit",IF(OR(C1136="土井牧場",C1136="土井ムギムギ牧場",C1136="むぎむぎ",C1136="むぎ"),"doi",IF(OR(C1136="阪神",C1136="タイガースファーム"),"han",IF(OR(C1136="健康牧場",C1136="ＯＫ牧場"),"oke",VLOOKUP(C1136,[1]Owner!$A:$B,2,FALSE)))))</f>
        <v>doi</v>
      </c>
    </row>
    <row r="1137" spans="1:24" ht="11.15" customHeight="1" x14ac:dyDescent="0.65">
      <c r="A1137" s="19" t="str">
        <f t="shared" si="95"/>
        <v>0708西原02</v>
      </c>
      <c r="B1137" s="10" t="s">
        <v>2844</v>
      </c>
      <c r="C1137" s="20" t="s">
        <v>2175</v>
      </c>
      <c r="D1137" s="11">
        <v>2</v>
      </c>
      <c r="E1137" s="20" t="s">
        <v>3012</v>
      </c>
      <c r="F1137" s="10" t="s">
        <v>2279</v>
      </c>
      <c r="G1137" s="10" t="s">
        <v>520</v>
      </c>
      <c r="H1137" s="20" t="s">
        <v>948</v>
      </c>
      <c r="I1137" s="20" t="s">
        <v>2276</v>
      </c>
      <c r="J1137" s="20" t="s">
        <v>1023</v>
      </c>
      <c r="K1137" s="20" t="s">
        <v>791</v>
      </c>
      <c r="L1137" s="20" t="s">
        <v>1913</v>
      </c>
      <c r="M1137" s="21">
        <v>230</v>
      </c>
      <c r="N1137" s="22">
        <v>6</v>
      </c>
      <c r="O1137" s="23">
        <v>1</v>
      </c>
      <c r="P1137" s="24">
        <v>1070</v>
      </c>
      <c r="Q1137" s="25">
        <f t="shared" si="97"/>
        <v>4.6521739130434785</v>
      </c>
      <c r="R1137" s="12">
        <v>0</v>
      </c>
      <c r="S1137" s="12">
        <v>0</v>
      </c>
      <c r="U1137" s="18" t="str">
        <f t="shared" si="96"/>
        <v>一勝</v>
      </c>
      <c r="X1137" s="12" t="str">
        <f>IF(OR(C1137="櫃間牧場",C1137="特捜フジ"),"hit",IF(OR(C1137="土井牧場",C1137="土井ムギムギ牧場",C1137="むぎむぎ",C1137="むぎ"),"doi",IF(OR(C1137="阪神",C1137="タイガースファーム"),"han",IF(OR(C1137="健康牧場",C1137="ＯＫ牧場"),"oke",VLOOKUP(C1137,[1]Owner!$A:$B,2,FALSE)))))</f>
        <v>nis</v>
      </c>
    </row>
    <row r="1138" spans="1:24" ht="11.15" customHeight="1" x14ac:dyDescent="0.65">
      <c r="A1138" s="19" t="str">
        <f t="shared" si="95"/>
        <v>1718柏倉04</v>
      </c>
      <c r="B1138" s="10" t="s">
        <v>6476</v>
      </c>
      <c r="C1138" s="20" t="s">
        <v>6548</v>
      </c>
      <c r="D1138" s="11">
        <v>4</v>
      </c>
      <c r="E1138" s="20" t="s">
        <v>6552</v>
      </c>
      <c r="F1138" s="10" t="s">
        <v>5142</v>
      </c>
      <c r="G1138" s="10" t="s">
        <v>5295</v>
      </c>
      <c r="H1138" s="20" t="s">
        <v>6670</v>
      </c>
      <c r="I1138" s="20" t="s">
        <v>5708</v>
      </c>
      <c r="J1138" s="20" t="s">
        <v>4520</v>
      </c>
      <c r="K1138" s="20" t="s">
        <v>5474</v>
      </c>
      <c r="L1138" s="20" t="s">
        <v>1913</v>
      </c>
      <c r="M1138" s="21">
        <v>40</v>
      </c>
      <c r="N1138" s="22">
        <v>9</v>
      </c>
      <c r="O1138" s="23">
        <v>1</v>
      </c>
      <c r="P1138" s="24">
        <v>1070</v>
      </c>
      <c r="Q1138" s="25">
        <f t="shared" si="97"/>
        <v>26.75</v>
      </c>
      <c r="R1138" s="12">
        <v>0</v>
      </c>
      <c r="S1138" s="12">
        <v>0</v>
      </c>
      <c r="U1138" s="18" t="str">
        <f t="shared" si="96"/>
        <v>一勝</v>
      </c>
      <c r="V1138" s="12" t="s">
        <v>6981</v>
      </c>
      <c r="W1138" s="12" t="s">
        <v>6839</v>
      </c>
      <c r="X1138" s="12" t="str">
        <f>IF(OR(C1138="櫃間牧場",C1138="特捜フジ"),"hit",IF(OR(C1138="土井牧場",C1138="土井ムギムギ牧場",C1138="むぎむぎ",C1138="むぎ"),"doi",IF(OR(C1138="阪神",C1138="タイガースファーム"),"han",IF(OR(C1138="健康牧場",C1138="ＯＫ牧場"),"oke",VLOOKUP(C1138,[1]Owner!$A:$B,2,FALSE)))))</f>
        <v>kas</v>
      </c>
    </row>
    <row r="1139" spans="1:24" ht="11.15" customHeight="1" x14ac:dyDescent="0.65">
      <c r="A1139" s="19" t="str">
        <f t="shared" si="95"/>
        <v>1920健太07</v>
      </c>
      <c r="B1139" s="10" t="s">
        <v>7651</v>
      </c>
      <c r="C1139" s="20" t="s">
        <v>7654</v>
      </c>
      <c r="D1139" s="11">
        <v>7</v>
      </c>
      <c r="E1139" s="20" t="s">
        <v>7685</v>
      </c>
      <c r="F1139" s="10" t="s">
        <v>4772</v>
      </c>
      <c r="G1139" s="10" t="s">
        <v>4767</v>
      </c>
      <c r="H1139" s="20" t="s">
        <v>7800</v>
      </c>
      <c r="I1139" s="20" t="s">
        <v>2231</v>
      </c>
      <c r="J1139" s="20" t="s">
        <v>4063</v>
      </c>
      <c r="K1139" s="20" t="s">
        <v>7828</v>
      </c>
      <c r="L1139" s="20" t="s">
        <v>1913</v>
      </c>
      <c r="M1139" s="32">
        <v>10</v>
      </c>
      <c r="N1139" s="22">
        <v>4</v>
      </c>
      <c r="O1139" s="23">
        <v>1</v>
      </c>
      <c r="P1139" s="24">
        <v>1067</v>
      </c>
      <c r="Q1139" s="25">
        <v>4.9246153846153842</v>
      </c>
      <c r="R1139" s="12">
        <v>0</v>
      </c>
      <c r="S1139" s="12">
        <v>0</v>
      </c>
      <c r="T1139" s="12">
        <v>0</v>
      </c>
      <c r="U1139" s="18" t="str">
        <f t="shared" si="96"/>
        <v>一勝</v>
      </c>
      <c r="V1139" s="12" t="s">
        <v>7460</v>
      </c>
      <c r="W1139" s="12" t="s">
        <v>8063</v>
      </c>
      <c r="X1139" s="12" t="str">
        <f>IF(OR(C1139="櫃間牧場",C1139="特捜フジ"),"hit",IF(OR(C1139="土井牧場",C1139="土井ムギムギ牧場",C1139="むぎむぎ",C1139="むぎ"),"doi",IF(OR(C1139="阪神",C1139="タイガースファーム"),"han",IF(OR(C1139="健康牧場",C1139="ＯＫ牧場"),"oke",VLOOKUP(C1139,[1]Owner!$A:$B,2,FALSE)))))</f>
        <v>tke</v>
      </c>
    </row>
    <row r="1140" spans="1:24" ht="11.15" customHeight="1" x14ac:dyDescent="0.65">
      <c r="A1140" s="19" t="str">
        <f t="shared" si="95"/>
        <v>1920成田01</v>
      </c>
      <c r="B1140" s="10" t="s">
        <v>7651</v>
      </c>
      <c r="C1140" s="20" t="s">
        <v>7656</v>
      </c>
      <c r="D1140" s="11">
        <v>1</v>
      </c>
      <c r="E1140" s="20" t="s">
        <v>7709</v>
      </c>
      <c r="F1140" s="10" t="s">
        <v>4772</v>
      </c>
      <c r="G1140" s="10" t="s">
        <v>4774</v>
      </c>
      <c r="H1140" s="20" t="s">
        <v>7854</v>
      </c>
      <c r="I1140" s="20" t="s">
        <v>2231</v>
      </c>
      <c r="J1140" s="20" t="s">
        <v>7855</v>
      </c>
      <c r="K1140" s="20" t="s">
        <v>791</v>
      </c>
      <c r="L1140" s="20" t="s">
        <v>1913</v>
      </c>
      <c r="M1140" s="32">
        <v>10</v>
      </c>
      <c r="N1140" s="22">
        <v>3</v>
      </c>
      <c r="O1140" s="23">
        <v>1</v>
      </c>
      <c r="P1140" s="24">
        <v>1062.8</v>
      </c>
      <c r="Q1140" s="25">
        <v>8.6552307692307693</v>
      </c>
      <c r="R1140" s="12">
        <v>0</v>
      </c>
      <c r="S1140" s="12">
        <v>0</v>
      </c>
      <c r="T1140" s="12">
        <v>0</v>
      </c>
      <c r="U1140" s="18" t="str">
        <f t="shared" si="96"/>
        <v>一勝</v>
      </c>
      <c r="V1140" s="12" t="s">
        <v>7460</v>
      </c>
      <c r="W1140" s="12" t="s">
        <v>8087</v>
      </c>
      <c r="X1140" s="12" t="str">
        <f>IF(OR(C1140="櫃間牧場",C1140="特捜フジ"),"hit",IF(OR(C1140="土井牧場",C1140="土井ムギムギ牧場",C1140="むぎむぎ",C1140="むぎ"),"doi",IF(OR(C1140="阪神",C1140="タイガースファーム"),"han",IF(OR(C1140="健康牧場",C1140="ＯＫ牧場"),"oke",VLOOKUP(C1140,[1]Owner!$A:$B,2,FALSE)))))</f>
        <v>nar</v>
      </c>
    </row>
    <row r="1141" spans="1:24" ht="11.15" customHeight="1" x14ac:dyDescent="0.65">
      <c r="A1141" s="19" t="str">
        <f t="shared" si="95"/>
        <v>1617西原06</v>
      </c>
      <c r="B1141" s="10" t="s">
        <v>5840</v>
      </c>
      <c r="C1141" s="20" t="s">
        <v>4759</v>
      </c>
      <c r="D1141" s="11">
        <v>6</v>
      </c>
      <c r="E1141" s="20" t="s">
        <v>5881</v>
      </c>
      <c r="F1141" s="10" t="s">
        <v>5845</v>
      </c>
      <c r="G1141" s="10" t="s">
        <v>6012</v>
      </c>
      <c r="H1141" s="20" t="s">
        <v>6039</v>
      </c>
      <c r="I1141" s="20" t="s">
        <v>5713</v>
      </c>
      <c r="J1141" s="20" t="s">
        <v>2459</v>
      </c>
      <c r="K1141" s="20" t="s">
        <v>6133</v>
      </c>
      <c r="L1141" s="20" t="s">
        <v>6132</v>
      </c>
      <c r="M1141" s="21">
        <v>40</v>
      </c>
      <c r="N1141" s="22">
        <v>5</v>
      </c>
      <c r="O1141" s="23">
        <v>1</v>
      </c>
      <c r="P1141" s="24">
        <v>1062</v>
      </c>
      <c r="Q1141" s="25">
        <f>IF(M1141="","",IF(M1141&lt;=0,P1141/10,P1141/M1141))</f>
        <v>26.55</v>
      </c>
      <c r="R1141" s="12">
        <v>0</v>
      </c>
      <c r="S1141" s="12">
        <v>0</v>
      </c>
      <c r="U1141" s="18" t="str">
        <f t="shared" si="96"/>
        <v>一勝</v>
      </c>
      <c r="X1141" s="12" t="str">
        <f>IF(OR(C1141="櫃間牧場",C1141="特捜フジ"),"hit",IF(OR(C1141="土井牧場",C1141="土井ムギムギ牧場",C1141="むぎむぎ",C1141="むぎ"),"doi",IF(OR(C1141="阪神",C1141="タイガースファーム"),"han",IF(OR(C1141="健康牧場",C1141="ＯＫ牧場"),"oke",VLOOKUP(C1141,[1]Owner!$A:$B,2,FALSE)))))</f>
        <v>nis</v>
      </c>
    </row>
    <row r="1142" spans="1:24" ht="11.15" customHeight="1" x14ac:dyDescent="0.65">
      <c r="A1142" s="19" t="str">
        <f t="shared" si="95"/>
        <v>2021健太01</v>
      </c>
      <c r="B1142" s="10" t="s">
        <v>8314</v>
      </c>
      <c r="C1142" s="20" t="s">
        <v>7654</v>
      </c>
      <c r="D1142" s="11">
        <v>1</v>
      </c>
      <c r="E1142" s="20" t="s">
        <v>8199</v>
      </c>
      <c r="F1142" s="10" t="s">
        <v>4478</v>
      </c>
      <c r="G1142" s="10" t="s">
        <v>33</v>
      </c>
      <c r="H1142" s="20" t="s">
        <v>8316</v>
      </c>
      <c r="I1142" s="20" t="s">
        <v>2231</v>
      </c>
      <c r="J1142" s="20" t="s">
        <v>4149</v>
      </c>
      <c r="K1142" s="20" t="s">
        <v>2378</v>
      </c>
      <c r="L1142" s="20" t="s">
        <v>1913</v>
      </c>
      <c r="M1142" s="32">
        <v>10</v>
      </c>
      <c r="N1142" s="22">
        <v>6</v>
      </c>
      <c r="O1142" s="23">
        <v>0</v>
      </c>
      <c r="P1142" s="24">
        <v>1061</v>
      </c>
      <c r="Q1142" s="25">
        <v>4.8969230769230769</v>
      </c>
      <c r="R1142" s="12">
        <v>0</v>
      </c>
      <c r="S1142" s="12">
        <v>0</v>
      </c>
      <c r="T1142" s="12">
        <v>0</v>
      </c>
      <c r="U1142" s="18" t="str">
        <f t="shared" si="96"/>
        <v>未勝利</v>
      </c>
      <c r="V1142" s="12" t="s">
        <v>8623</v>
      </c>
      <c r="W1142" s="12" t="s">
        <v>8483</v>
      </c>
      <c r="X1142" s="12" t="str">
        <f>IF(OR(C1142="櫃間牧場",C1142="特捜フジ"),"hit",IF(OR(C1142="土井牧場",C1142="土井ムギムギ牧場",C1142="むぎむぎ",C1142="むぎ"),"doi",IF(OR(C1142="阪神",C1142="タイガースファーム"),"han",IF(OR(C1142="健康牧場",C1142="ＯＫ牧場"),"oke",VLOOKUP(C1142,[1]Owner!$A:$B,2,FALSE)))))</f>
        <v>tke</v>
      </c>
    </row>
    <row r="1143" spans="1:24" ht="11.15" customHeight="1" x14ac:dyDescent="0.65">
      <c r="A1143" s="19" t="str">
        <f t="shared" si="95"/>
        <v>2021小金05</v>
      </c>
      <c r="B1143" s="10" t="s">
        <v>8314</v>
      </c>
      <c r="C1143" s="20" t="s">
        <v>8309</v>
      </c>
      <c r="D1143" s="11">
        <v>5</v>
      </c>
      <c r="E1143" s="20" t="s">
        <v>8213</v>
      </c>
      <c r="F1143" s="10" t="s">
        <v>4478</v>
      </c>
      <c r="G1143" s="10" t="s">
        <v>33</v>
      </c>
      <c r="H1143" s="20" t="s">
        <v>8334</v>
      </c>
      <c r="I1143" s="20" t="s">
        <v>5235</v>
      </c>
      <c r="J1143" s="20" t="s">
        <v>4609</v>
      </c>
      <c r="K1143" s="20" t="s">
        <v>8364</v>
      </c>
      <c r="L1143" s="20" t="s">
        <v>1913</v>
      </c>
      <c r="M1143" s="32">
        <v>8</v>
      </c>
      <c r="N1143" s="22">
        <v>3</v>
      </c>
      <c r="O1143" s="23">
        <v>1</v>
      </c>
      <c r="P1143" s="24">
        <v>1060</v>
      </c>
      <c r="Q1143" s="25">
        <v>9.8653846153846168</v>
      </c>
      <c r="R1143" s="12">
        <v>0</v>
      </c>
      <c r="S1143" s="12">
        <v>0</v>
      </c>
      <c r="T1143" s="12">
        <v>0</v>
      </c>
      <c r="U1143" s="18" t="str">
        <f t="shared" si="96"/>
        <v>一勝</v>
      </c>
      <c r="V1143" s="12" t="s">
        <v>8633</v>
      </c>
      <c r="W1143" s="12" t="s">
        <v>8497</v>
      </c>
      <c r="X1143" s="12" t="str">
        <f>IF(OR(C1143="櫃間牧場",C1143="特捜フジ"),"hit",IF(OR(C1143="土井牧場",C1143="土井ムギムギ牧場",C1143="むぎむぎ",C1143="むぎ"),"doi",IF(OR(C1143="阪神",C1143="タイガースファーム"),"han",IF(OR(C1143="健康牧場",C1143="ＯＫ牧場"),"oke",VLOOKUP(C1143,[1]Owner!$A:$B,2,FALSE)))))</f>
        <v>kog</v>
      </c>
    </row>
    <row r="1144" spans="1:24" ht="11.15" customHeight="1" x14ac:dyDescent="0.65">
      <c r="A1144" s="19" t="str">
        <f t="shared" si="95"/>
        <v>2324阪神04</v>
      </c>
      <c r="B1144" s="10" t="s">
        <v>9878</v>
      </c>
      <c r="C1144" s="20" t="s">
        <v>4734</v>
      </c>
      <c r="D1144" s="11">
        <v>4</v>
      </c>
      <c r="E1144" s="20" t="s">
        <v>9851</v>
      </c>
      <c r="F1144" s="10" t="s">
        <v>4407</v>
      </c>
      <c r="G1144" s="10" t="s">
        <v>4408</v>
      </c>
      <c r="H1144" s="20" t="s">
        <v>9904</v>
      </c>
      <c r="I1144" s="20" t="s">
        <v>9909</v>
      </c>
      <c r="J1144" s="20" t="s">
        <v>4790</v>
      </c>
      <c r="K1144" s="20" t="s">
        <v>2378</v>
      </c>
      <c r="L1144" s="20" t="s">
        <v>1913</v>
      </c>
      <c r="M1144" s="37">
        <v>6</v>
      </c>
      <c r="N1144" s="22">
        <v>3</v>
      </c>
      <c r="O1144" s="23">
        <v>1</v>
      </c>
      <c r="P1144" s="24">
        <v>1060</v>
      </c>
      <c r="Q1144" s="25">
        <f t="shared" ref="Q1144:Q1161" si="98">IF(M1144="","",IF(M1144&lt;=0,P1144/10,P1144/M1144))</f>
        <v>176.66666666666666</v>
      </c>
      <c r="U1144" s="18" t="str">
        <f t="shared" si="96"/>
        <v>一勝</v>
      </c>
      <c r="V1144" s="12" t="s">
        <v>10201</v>
      </c>
      <c r="W1144" s="12" t="s">
        <v>10127</v>
      </c>
      <c r="X1144" s="12" t="str">
        <f>IF(OR(C1144="櫃間牧場",C1144="特捜フジ"),"hit",IF(OR(C1144="土井牧場",C1144="土井ムギムギ牧場",C1144="むぎむぎ",C1144="むぎ"),"doi",IF(OR(C1144="阪神",C1144="タイガースファーム"),"han",IF(OR(C1144="健康牧場",C1144="ＯＫ牧場"),"oke",VLOOKUP(C1144,[1]Owner!$A:$B,2,FALSE)))))</f>
        <v>han</v>
      </c>
    </row>
    <row r="1145" spans="1:24" ht="11.15" customHeight="1" x14ac:dyDescent="0.65">
      <c r="A1145" s="19" t="str">
        <f t="shared" si="95"/>
        <v>9900健太07</v>
      </c>
      <c r="B1145" s="10" t="s">
        <v>683</v>
      </c>
      <c r="C1145" s="20" t="s">
        <v>156</v>
      </c>
      <c r="D1145" s="31">
        <v>7</v>
      </c>
      <c r="E1145" s="20" t="s">
        <v>758</v>
      </c>
      <c r="F1145" s="10" t="s">
        <v>29</v>
      </c>
      <c r="G1145" s="10" t="s">
        <v>15</v>
      </c>
      <c r="H1145" s="20" t="s">
        <v>759</v>
      </c>
      <c r="I1145" s="20" t="s">
        <v>38</v>
      </c>
      <c r="J1145" s="20" t="s">
        <v>506</v>
      </c>
      <c r="N1145" s="22">
        <v>5</v>
      </c>
      <c r="O1145" s="23">
        <v>1</v>
      </c>
      <c r="P1145" s="24">
        <v>1060</v>
      </c>
      <c r="Q1145" s="25" t="str">
        <f t="shared" si="98"/>
        <v/>
      </c>
      <c r="R1145" s="12">
        <v>0</v>
      </c>
      <c r="S1145" s="12">
        <v>0</v>
      </c>
      <c r="U1145" s="18" t="str">
        <f t="shared" si="96"/>
        <v>一勝</v>
      </c>
      <c r="X1145" s="12" t="str">
        <f>IF(OR(C1145="櫃間牧場",C1145="特捜フジ"),"hit",IF(OR(C1145="土井牧場",C1145="土井ムギムギ牧場",C1145="むぎむぎ",C1145="むぎ"),"doi",IF(OR(C1145="阪神",C1145="タイガースファーム"),"han",IF(OR(C1145="健康牧場",C1145="ＯＫ牧場"),"oke",VLOOKUP(C1145,[1]Owner!$A:$B,2,FALSE)))))</f>
        <v>tke</v>
      </c>
    </row>
    <row r="1146" spans="1:24" ht="11.15" customHeight="1" x14ac:dyDescent="0.65">
      <c r="A1146" s="19" t="str">
        <f t="shared" si="95"/>
        <v>1011羽田09</v>
      </c>
      <c r="B1146" s="10" t="s">
        <v>3649</v>
      </c>
      <c r="C1146" s="20" t="s">
        <v>2482</v>
      </c>
      <c r="D1146" s="11">
        <v>9</v>
      </c>
      <c r="E1146" s="20" t="s">
        <v>3752</v>
      </c>
      <c r="F1146" s="10" t="s">
        <v>2279</v>
      </c>
      <c r="G1146" s="10" t="s">
        <v>510</v>
      </c>
      <c r="H1146" s="20" t="s">
        <v>3308</v>
      </c>
      <c r="I1146" s="20" t="s">
        <v>1755</v>
      </c>
      <c r="J1146" s="20" t="s">
        <v>1448</v>
      </c>
      <c r="K1146" s="20" t="s">
        <v>846</v>
      </c>
      <c r="L1146" s="20" t="s">
        <v>515</v>
      </c>
      <c r="M1146" s="21">
        <v>30</v>
      </c>
      <c r="N1146" s="22">
        <v>5</v>
      </c>
      <c r="O1146" s="23">
        <v>1</v>
      </c>
      <c r="P1146" s="24">
        <v>1060</v>
      </c>
      <c r="Q1146" s="25">
        <f t="shared" si="98"/>
        <v>35.333333333333336</v>
      </c>
      <c r="R1146" s="12">
        <v>0</v>
      </c>
      <c r="S1146" s="12">
        <v>0</v>
      </c>
      <c r="U1146" s="18" t="str">
        <f t="shared" si="96"/>
        <v>一勝</v>
      </c>
      <c r="X1146" s="12" t="str">
        <f>IF(OR(C1146="櫃間牧場",C1146="特捜フジ"),"hit",IF(OR(C1146="土井牧場",C1146="土井ムギムギ牧場",C1146="むぎむぎ",C1146="むぎ"),"doi",IF(OR(C1146="阪神",C1146="タイガースファーム"),"han",IF(OR(C1146="健康牧場",C1146="ＯＫ牧場"),"oke",VLOOKUP(C1146,[1]Owner!$A:$B,2,FALSE)))))</f>
        <v>had</v>
      </c>
    </row>
    <row r="1147" spans="1:24" ht="11.15" customHeight="1" x14ac:dyDescent="0.65">
      <c r="A1147" s="19" t="str">
        <f t="shared" si="95"/>
        <v>1011福石02</v>
      </c>
      <c r="B1147" s="10" t="s">
        <v>3649</v>
      </c>
      <c r="C1147" s="20" t="s">
        <v>913</v>
      </c>
      <c r="D1147" s="11">
        <v>2</v>
      </c>
      <c r="E1147" s="20" t="s">
        <v>3779</v>
      </c>
      <c r="F1147" s="10" t="s">
        <v>14</v>
      </c>
      <c r="G1147" s="10" t="s">
        <v>520</v>
      </c>
      <c r="H1147" s="20" t="s">
        <v>860</v>
      </c>
      <c r="I1147" s="20" t="s">
        <v>2231</v>
      </c>
      <c r="J1147" s="20" t="s">
        <v>3780</v>
      </c>
      <c r="K1147" s="20" t="s">
        <v>514</v>
      </c>
      <c r="L1147" s="20" t="s">
        <v>515</v>
      </c>
      <c r="M1147" s="21">
        <v>70</v>
      </c>
      <c r="N1147" s="22">
        <v>5</v>
      </c>
      <c r="O1147" s="23">
        <v>1</v>
      </c>
      <c r="P1147" s="24">
        <v>1060</v>
      </c>
      <c r="Q1147" s="25">
        <f t="shared" si="98"/>
        <v>15.142857142857142</v>
      </c>
      <c r="R1147" s="12">
        <v>0</v>
      </c>
      <c r="S1147" s="12">
        <v>0</v>
      </c>
      <c r="U1147" s="18" t="str">
        <f t="shared" si="96"/>
        <v>一勝</v>
      </c>
      <c r="X1147" s="12" t="str">
        <f>IF(OR(C1147="櫃間牧場",C1147="特捜フジ"),"hit",IF(OR(C1147="土井牧場",C1147="土井ムギムギ牧場",C1147="むぎむぎ",C1147="むぎ"),"doi",IF(OR(C1147="阪神",C1147="タイガースファーム"),"han",IF(OR(C1147="健康牧場",C1147="ＯＫ牧場"),"oke",VLOOKUP(C1147,[1]Owner!$A:$B,2,FALSE)))))</f>
        <v>fuk</v>
      </c>
    </row>
    <row r="1148" spans="1:24" ht="11.15" customHeight="1" x14ac:dyDescent="0.65">
      <c r="A1148" s="19" t="str">
        <f t="shared" si="95"/>
        <v>1516健太05</v>
      </c>
      <c r="B1148" s="10" t="s">
        <v>5510</v>
      </c>
      <c r="C1148" s="20" t="s">
        <v>5511</v>
      </c>
      <c r="D1148" s="11">
        <v>5</v>
      </c>
      <c r="E1148" s="20" t="s">
        <v>5519</v>
      </c>
      <c r="F1148" s="10" t="s">
        <v>3905</v>
      </c>
      <c r="G1148" s="10" t="s">
        <v>3906</v>
      </c>
      <c r="H1148" s="20" t="s">
        <v>5666</v>
      </c>
      <c r="I1148" s="20" t="s">
        <v>2231</v>
      </c>
      <c r="J1148" s="20" t="s">
        <v>5717</v>
      </c>
      <c r="K1148" s="20" t="s">
        <v>823</v>
      </c>
      <c r="L1148" s="20" t="s">
        <v>3283</v>
      </c>
      <c r="M1148" s="21">
        <v>130</v>
      </c>
      <c r="N1148" s="22">
        <v>5</v>
      </c>
      <c r="O1148" s="23">
        <v>1</v>
      </c>
      <c r="P1148" s="24">
        <v>1060</v>
      </c>
      <c r="Q1148" s="25">
        <f t="shared" si="98"/>
        <v>8.1538461538461533</v>
      </c>
      <c r="R1148" s="12">
        <v>0</v>
      </c>
      <c r="S1148" s="12">
        <v>0</v>
      </c>
      <c r="U1148" s="18" t="str">
        <f t="shared" si="96"/>
        <v>一勝</v>
      </c>
      <c r="X1148" s="12" t="str">
        <f>IF(OR(C1148="櫃間牧場",C1148="特捜フジ"),"hit",IF(OR(C1148="土井牧場",C1148="土井ムギムギ牧場",C1148="むぎむぎ",C1148="むぎ"),"doi",IF(OR(C1148="阪神",C1148="タイガースファーム"),"han",IF(OR(C1148="健康牧場",C1148="ＯＫ牧場"),"oke",VLOOKUP(C1148,[1]Owner!$A:$B,2,FALSE)))))</f>
        <v>tke</v>
      </c>
    </row>
    <row r="1149" spans="1:24" ht="11.15" customHeight="1" x14ac:dyDescent="0.65">
      <c r="A1149" s="19" t="str">
        <f t="shared" si="95"/>
        <v>0304戸田01</v>
      </c>
      <c r="B1149" s="10" t="s">
        <v>1713</v>
      </c>
      <c r="C1149" s="20" t="s">
        <v>320</v>
      </c>
      <c r="D1149" s="31">
        <v>1</v>
      </c>
      <c r="E1149" s="20" t="s">
        <v>1870</v>
      </c>
      <c r="F1149" s="10" t="s">
        <v>14</v>
      </c>
      <c r="G1149" s="10" t="s">
        <v>15</v>
      </c>
      <c r="H1149" s="20" t="s">
        <v>521</v>
      </c>
      <c r="I1149" s="20" t="s">
        <v>38</v>
      </c>
      <c r="J1149" s="20" t="s">
        <v>1871</v>
      </c>
      <c r="M1149" s="21">
        <v>0</v>
      </c>
      <c r="N1149" s="22">
        <v>6</v>
      </c>
      <c r="O1149" s="23">
        <v>1</v>
      </c>
      <c r="P1149" s="24">
        <v>1060</v>
      </c>
      <c r="Q1149" s="25">
        <f t="shared" si="98"/>
        <v>106</v>
      </c>
      <c r="R1149" s="12">
        <v>0</v>
      </c>
      <c r="S1149" s="12">
        <v>0</v>
      </c>
      <c r="U1149" s="18" t="str">
        <f t="shared" si="96"/>
        <v>一勝</v>
      </c>
      <c r="X1149" s="12" t="str">
        <f>IF(OR(C1149="櫃間牧場",C1149="特捜フジ"),"hit",IF(OR(C1149="土井牧場",C1149="土井ムギムギ牧場",C1149="むぎむぎ",C1149="むぎ"),"doi",IF(OR(C1149="阪神",C1149="タイガースファーム"),"han",IF(OR(C1149="健康牧場",C1149="ＯＫ牧場"),"oke",VLOOKUP(C1149,[1]Owner!$A:$B,2,FALSE)))))</f>
        <v>tod</v>
      </c>
    </row>
    <row r="1150" spans="1:24" ht="11.15" customHeight="1" x14ac:dyDescent="0.65">
      <c r="A1150" s="19" t="str">
        <f t="shared" si="95"/>
        <v>9798岡田09</v>
      </c>
      <c r="B1150" s="10" t="s">
        <v>11</v>
      </c>
      <c r="C1150" s="20" t="s">
        <v>125</v>
      </c>
      <c r="D1150" s="31">
        <v>9</v>
      </c>
      <c r="E1150" s="20" t="s">
        <v>150</v>
      </c>
      <c r="F1150" s="10" t="s">
        <v>14</v>
      </c>
      <c r="G1150" s="10" t="s">
        <v>15</v>
      </c>
      <c r="H1150" s="20" t="s">
        <v>141</v>
      </c>
      <c r="I1150" s="20" t="s">
        <v>151</v>
      </c>
      <c r="J1150" s="20" t="s">
        <v>152</v>
      </c>
      <c r="N1150" s="22">
        <v>7</v>
      </c>
      <c r="O1150" s="23">
        <v>1</v>
      </c>
      <c r="P1150" s="24">
        <v>1060</v>
      </c>
      <c r="Q1150" s="25" t="str">
        <f t="shared" si="98"/>
        <v/>
      </c>
      <c r="R1150" s="12">
        <v>0</v>
      </c>
      <c r="S1150" s="12">
        <v>0</v>
      </c>
      <c r="U1150" s="18" t="str">
        <f t="shared" si="96"/>
        <v>一勝</v>
      </c>
      <c r="X1150" s="12" t="str">
        <f>IF(OR(C1150="櫃間牧場",C1150="特捜フジ"),"hit",IF(OR(C1150="土井牧場",C1150="土井ムギムギ牧場",C1150="むぎむぎ",C1150="むぎ"),"doi",IF(OR(C1150="阪神",C1150="タイガースファーム"),"han",IF(OR(C1150="健康牧場",C1150="ＯＫ牧場"),"oke",VLOOKUP(C1150,[1]Owner!$A:$B,2,FALSE)))))</f>
        <v>oka</v>
      </c>
    </row>
    <row r="1151" spans="1:24" ht="11.15" customHeight="1" x14ac:dyDescent="0.65">
      <c r="A1151" s="19" t="str">
        <f t="shared" si="95"/>
        <v>0405土井10</v>
      </c>
      <c r="B1151" s="10" t="s">
        <v>1951</v>
      </c>
      <c r="C1151" s="20" t="s">
        <v>1601</v>
      </c>
      <c r="D1151" s="31">
        <v>10</v>
      </c>
      <c r="E1151" s="20" t="s">
        <v>2131</v>
      </c>
      <c r="F1151" s="10" t="s">
        <v>14</v>
      </c>
      <c r="G1151" s="10" t="s">
        <v>520</v>
      </c>
      <c r="H1151" s="20" t="s">
        <v>691</v>
      </c>
      <c r="I1151" s="20" t="s">
        <v>2132</v>
      </c>
      <c r="J1151" s="20" t="s">
        <v>2133</v>
      </c>
      <c r="K1151" s="20" t="s">
        <v>297</v>
      </c>
      <c r="L1151" s="20" t="s">
        <v>2134</v>
      </c>
      <c r="M1151" s="21">
        <v>0</v>
      </c>
      <c r="N1151" s="22">
        <v>8</v>
      </c>
      <c r="O1151" s="23">
        <v>1</v>
      </c>
      <c r="P1151" s="24">
        <v>1060</v>
      </c>
      <c r="Q1151" s="25">
        <f t="shared" si="98"/>
        <v>106</v>
      </c>
      <c r="R1151" s="12">
        <v>0</v>
      </c>
      <c r="S1151" s="12">
        <v>0</v>
      </c>
      <c r="U1151" s="18" t="str">
        <f t="shared" si="96"/>
        <v>一勝</v>
      </c>
      <c r="X1151" s="12" t="str">
        <f>IF(OR(C1151="櫃間牧場",C1151="特捜フジ"),"hit",IF(OR(C1151="土井牧場",C1151="土井ムギムギ牧場",C1151="むぎむぎ",C1151="むぎ"),"doi",IF(OR(C1151="阪神",C1151="タイガースファーム"),"han",IF(OR(C1151="健康牧場",C1151="ＯＫ牧場"),"oke",VLOOKUP(C1151,[1]Owner!$A:$B,2,FALSE)))))</f>
        <v>doi</v>
      </c>
    </row>
    <row r="1152" spans="1:24" ht="11.15" customHeight="1" x14ac:dyDescent="0.65">
      <c r="A1152" s="19" t="str">
        <f t="shared" si="95"/>
        <v>0203特捜07</v>
      </c>
      <c r="B1152" s="10" t="s">
        <v>1480</v>
      </c>
      <c r="C1152" s="20" t="s">
        <v>1376</v>
      </c>
      <c r="D1152" s="31">
        <v>7</v>
      </c>
      <c r="E1152" s="20" t="s">
        <v>1631</v>
      </c>
      <c r="F1152" s="10" t="s">
        <v>14</v>
      </c>
      <c r="G1152" s="10" t="s">
        <v>33</v>
      </c>
      <c r="H1152" s="20" t="s">
        <v>308</v>
      </c>
      <c r="I1152" s="20" t="s">
        <v>26</v>
      </c>
      <c r="J1152" s="20" t="s">
        <v>1632</v>
      </c>
      <c r="N1152" s="22">
        <v>9</v>
      </c>
      <c r="O1152" s="23">
        <v>1</v>
      </c>
      <c r="P1152" s="24">
        <v>1060</v>
      </c>
      <c r="Q1152" s="25" t="str">
        <f t="shared" si="98"/>
        <v/>
      </c>
      <c r="R1152" s="12">
        <v>0</v>
      </c>
      <c r="S1152" s="12">
        <v>0</v>
      </c>
      <c r="U1152" s="18" t="str">
        <f t="shared" si="96"/>
        <v>一勝</v>
      </c>
      <c r="X1152" s="12" t="str">
        <f>IF(OR(C1152="櫃間牧場",C1152="特捜フジ"),"hit",IF(OR(C1152="土井牧場",C1152="土井ムギムギ牧場",C1152="むぎむぎ",C1152="むぎ"),"doi",IF(OR(C1152="阪神",C1152="タイガースファーム"),"han",IF(OR(C1152="健康牧場",C1152="ＯＫ牧場"),"oke",VLOOKUP(C1152,[1]Owner!$A:$B,2,FALSE)))))</f>
        <v>hit</v>
      </c>
    </row>
    <row r="1153" spans="1:24" ht="11.15" customHeight="1" x14ac:dyDescent="0.65">
      <c r="A1153" s="19" t="str">
        <f t="shared" si="95"/>
        <v>0405戸田07</v>
      </c>
      <c r="B1153" s="10" t="s">
        <v>1951</v>
      </c>
      <c r="C1153" s="20" t="s">
        <v>320</v>
      </c>
      <c r="D1153" s="31">
        <v>7</v>
      </c>
      <c r="E1153" s="20" t="s">
        <v>2161</v>
      </c>
      <c r="F1153" s="10" t="s">
        <v>14</v>
      </c>
      <c r="G1153" s="10" t="s">
        <v>520</v>
      </c>
      <c r="H1153" s="20" t="s">
        <v>2014</v>
      </c>
      <c r="I1153" s="20" t="s">
        <v>2162</v>
      </c>
      <c r="J1153" s="20" t="s">
        <v>2163</v>
      </c>
      <c r="K1153" s="20" t="s">
        <v>1278</v>
      </c>
      <c r="L1153" s="20" t="s">
        <v>2164</v>
      </c>
      <c r="M1153" s="21">
        <v>0</v>
      </c>
      <c r="N1153" s="22">
        <v>9</v>
      </c>
      <c r="O1153" s="23">
        <v>1</v>
      </c>
      <c r="P1153" s="24">
        <v>1060</v>
      </c>
      <c r="Q1153" s="25">
        <f t="shared" si="98"/>
        <v>106</v>
      </c>
      <c r="R1153" s="12">
        <v>0</v>
      </c>
      <c r="S1153" s="12">
        <v>0</v>
      </c>
      <c r="U1153" s="18" t="str">
        <f t="shared" si="96"/>
        <v>一勝</v>
      </c>
      <c r="X1153" s="12" t="str">
        <f>IF(OR(C1153="櫃間牧場",C1153="特捜フジ"),"hit",IF(OR(C1153="土井牧場",C1153="土井ムギムギ牧場",C1153="むぎむぎ",C1153="むぎ"),"doi",IF(OR(C1153="阪神",C1153="タイガースファーム"),"han",IF(OR(C1153="健康牧場",C1153="ＯＫ牧場"),"oke",VLOOKUP(C1153,[1]Owner!$A:$B,2,FALSE)))))</f>
        <v>tod</v>
      </c>
    </row>
    <row r="1154" spans="1:24" ht="11.15" customHeight="1" x14ac:dyDescent="0.65">
      <c r="A1154" s="19" t="str">
        <f t="shared" ref="A1154:A1217" si="99">MID(B1154,3,2)&amp;MID(B1154,8,2)&amp;MID(C1154,1,2)&amp;TEXT(D1154,"00")</f>
        <v>1213福石04</v>
      </c>
      <c r="B1154" s="10" t="s">
        <v>4405</v>
      </c>
      <c r="C1154" s="20" t="s">
        <v>4741</v>
      </c>
      <c r="D1154" s="11">
        <v>4</v>
      </c>
      <c r="E1154" s="20" t="s">
        <v>4715</v>
      </c>
      <c r="F1154" s="10" t="s">
        <v>4407</v>
      </c>
      <c r="G1154" s="10" t="s">
        <v>4408</v>
      </c>
      <c r="H1154" s="20" t="s">
        <v>4541</v>
      </c>
      <c r="I1154" s="20" t="s">
        <v>1911</v>
      </c>
      <c r="J1154" s="20" t="s">
        <v>4716</v>
      </c>
      <c r="K1154" s="20" t="s">
        <v>4717</v>
      </c>
      <c r="L1154" s="20" t="s">
        <v>4718</v>
      </c>
      <c r="M1154" s="21">
        <v>0</v>
      </c>
      <c r="N1154" s="22">
        <v>10</v>
      </c>
      <c r="O1154" s="23">
        <v>1</v>
      </c>
      <c r="P1154" s="24">
        <v>1060</v>
      </c>
      <c r="Q1154" s="25">
        <f t="shared" si="98"/>
        <v>106</v>
      </c>
      <c r="R1154" s="12">
        <v>0</v>
      </c>
      <c r="S1154" s="12">
        <v>0</v>
      </c>
      <c r="U1154" s="18" t="str">
        <f t="shared" ref="U1154:U1217" si="100">IF(S1154&gt;=1,"G1",IF(R1154&gt;=1,"重賞",IF(O1154&gt;=2,"二勝",IF(O1154=1,"一勝",IF(AND(O1154=0,N1154&gt;=1),"未勝利","未出走")))))</f>
        <v>一勝</v>
      </c>
      <c r="X1154" s="12" t="str">
        <f>IF(OR(C1154="櫃間牧場",C1154="特捜フジ"),"hit",IF(OR(C1154="土井牧場",C1154="土井ムギムギ牧場",C1154="むぎむぎ",C1154="むぎ"),"doi",IF(OR(C1154="阪神",C1154="タイガースファーム"),"han",IF(OR(C1154="健康牧場",C1154="ＯＫ牧場"),"oke",VLOOKUP(C1154,[1]Owner!$A:$B,2,FALSE)))))</f>
        <v>fuk</v>
      </c>
    </row>
    <row r="1155" spans="1:24" ht="11.15" customHeight="1" x14ac:dyDescent="0.65">
      <c r="A1155" s="19" t="str">
        <f t="shared" si="99"/>
        <v>1415藤田08</v>
      </c>
      <c r="B1155" s="10" t="s">
        <v>5140</v>
      </c>
      <c r="C1155" s="28" t="s">
        <v>5136</v>
      </c>
      <c r="D1155" s="29">
        <v>8</v>
      </c>
      <c r="E1155" s="20" t="s">
        <v>5230</v>
      </c>
      <c r="F1155" s="10" t="s">
        <v>5142</v>
      </c>
      <c r="G1155" s="10" t="s">
        <v>5295</v>
      </c>
      <c r="H1155" s="20" t="s">
        <v>1550</v>
      </c>
      <c r="I1155" s="20" t="s">
        <v>2720</v>
      </c>
      <c r="J1155" s="20" t="s">
        <v>3095</v>
      </c>
      <c r="K1155" s="20" t="s">
        <v>5470</v>
      </c>
      <c r="L1155" s="20" t="s">
        <v>4202</v>
      </c>
      <c r="M1155" s="21">
        <v>30</v>
      </c>
      <c r="N1155" s="22">
        <v>6</v>
      </c>
      <c r="O1155" s="23">
        <v>1</v>
      </c>
      <c r="P1155" s="24">
        <v>1058</v>
      </c>
      <c r="Q1155" s="25">
        <f t="shared" si="98"/>
        <v>35.266666666666666</v>
      </c>
      <c r="R1155" s="12">
        <v>0</v>
      </c>
      <c r="S1155" s="12">
        <v>0</v>
      </c>
      <c r="U1155" s="18" t="str">
        <f t="shared" si="100"/>
        <v>一勝</v>
      </c>
      <c r="X1155" s="12" t="str">
        <f>IF(OR(C1155="櫃間牧場",C1155="特捜フジ"),"hit",IF(OR(C1155="土井牧場",C1155="土井ムギムギ牧場",C1155="むぎむぎ",C1155="むぎ"),"doi",IF(OR(C1155="阪神",C1155="タイガースファーム"),"han",IF(OR(C1155="健康牧場",C1155="ＯＫ牧場"),"oke",VLOOKUP(C1155,[1]Owner!$A:$B,2,FALSE)))))</f>
        <v>fut</v>
      </c>
    </row>
    <row r="1156" spans="1:24" ht="11.15" customHeight="1" x14ac:dyDescent="0.65">
      <c r="A1156" s="19" t="str">
        <f t="shared" si="99"/>
        <v>0304土井07</v>
      </c>
      <c r="B1156" s="10" t="s">
        <v>1713</v>
      </c>
      <c r="C1156" s="20" t="s">
        <v>1601</v>
      </c>
      <c r="D1156" s="31">
        <v>7</v>
      </c>
      <c r="E1156" s="20" t="s">
        <v>1842</v>
      </c>
      <c r="F1156" s="10" t="s">
        <v>14</v>
      </c>
      <c r="G1156" s="10" t="s">
        <v>15</v>
      </c>
      <c r="H1156" s="20" t="s">
        <v>383</v>
      </c>
      <c r="I1156" s="20" t="s">
        <v>1567</v>
      </c>
      <c r="J1156" s="20" t="s">
        <v>1843</v>
      </c>
      <c r="M1156" s="21">
        <v>0</v>
      </c>
      <c r="N1156" s="22">
        <v>7</v>
      </c>
      <c r="O1156" s="23">
        <v>1</v>
      </c>
      <c r="P1156" s="24">
        <v>1055</v>
      </c>
      <c r="Q1156" s="25">
        <f t="shared" si="98"/>
        <v>105.5</v>
      </c>
      <c r="R1156" s="12">
        <v>0</v>
      </c>
      <c r="S1156" s="12">
        <v>0</v>
      </c>
      <c r="U1156" s="18" t="str">
        <f t="shared" si="100"/>
        <v>一勝</v>
      </c>
      <c r="X1156" s="12" t="str">
        <f>IF(OR(C1156="櫃間牧場",C1156="特捜フジ"),"hit",IF(OR(C1156="土井牧場",C1156="土井ムギムギ牧場",C1156="むぎむぎ",C1156="むぎ"),"doi",IF(OR(C1156="阪神",C1156="タイガースファーム"),"han",IF(OR(C1156="健康牧場",C1156="ＯＫ牧場"),"oke",VLOOKUP(C1156,[1]Owner!$A:$B,2,FALSE)))))</f>
        <v>doi</v>
      </c>
    </row>
    <row r="1157" spans="1:24" ht="11.15" customHeight="1" x14ac:dyDescent="0.65">
      <c r="A1157" s="19" t="str">
        <f t="shared" si="99"/>
        <v>1314播磨09</v>
      </c>
      <c r="B1157" s="10" t="s">
        <v>5133</v>
      </c>
      <c r="C1157" s="20" t="s">
        <v>4397</v>
      </c>
      <c r="D1157" s="11">
        <v>9</v>
      </c>
      <c r="E1157" s="20" t="s">
        <v>4854</v>
      </c>
      <c r="F1157" s="10" t="s">
        <v>4772</v>
      </c>
      <c r="G1157" s="10" t="s">
        <v>4774</v>
      </c>
      <c r="H1157" s="20" t="s">
        <v>4855</v>
      </c>
      <c r="I1157" s="20" t="s">
        <v>1551</v>
      </c>
      <c r="J1157" s="20" t="s">
        <v>3770</v>
      </c>
      <c r="K1157" s="20" t="s">
        <v>791</v>
      </c>
      <c r="L1157" s="20" t="s">
        <v>1913</v>
      </c>
      <c r="M1157" s="21">
        <v>80</v>
      </c>
      <c r="N1157" s="22">
        <v>7</v>
      </c>
      <c r="O1157" s="23">
        <v>1</v>
      </c>
      <c r="P1157" s="24">
        <v>1055</v>
      </c>
      <c r="Q1157" s="25">
        <f t="shared" si="98"/>
        <v>13.1875</v>
      </c>
      <c r="R1157" s="12">
        <v>0</v>
      </c>
      <c r="S1157" s="12">
        <v>0</v>
      </c>
      <c r="U1157" s="18" t="str">
        <f t="shared" si="100"/>
        <v>一勝</v>
      </c>
      <c r="X1157" s="12" t="str">
        <f>IF(OR(C1157="櫃間牧場",C1157="特捜フジ"),"hit",IF(OR(C1157="土井牧場",C1157="土井ムギムギ牧場",C1157="むぎむぎ",C1157="むぎ"),"doi",IF(OR(C1157="阪神",C1157="タイガースファーム"),"han",IF(OR(C1157="健康牧場",C1157="ＯＫ牧場"),"oke",VLOOKUP(C1157,[1]Owner!$A:$B,2,FALSE)))))</f>
        <v>har</v>
      </c>
    </row>
    <row r="1158" spans="1:24" ht="11.15" customHeight="1" x14ac:dyDescent="0.65">
      <c r="A1158" s="19" t="str">
        <f t="shared" si="99"/>
        <v>1213阪神03</v>
      </c>
      <c r="B1158" s="10" t="s">
        <v>4405</v>
      </c>
      <c r="C1158" s="20" t="s">
        <v>4734</v>
      </c>
      <c r="D1158" s="11">
        <v>3</v>
      </c>
      <c r="E1158" s="20" t="s">
        <v>4550</v>
      </c>
      <c r="F1158" s="10" t="s">
        <v>4407</v>
      </c>
      <c r="G1158" s="10" t="s">
        <v>4408</v>
      </c>
      <c r="H1158" s="20" t="s">
        <v>4463</v>
      </c>
      <c r="I1158" s="20" t="s">
        <v>2231</v>
      </c>
      <c r="J1158" s="20" t="s">
        <v>2999</v>
      </c>
      <c r="K1158" s="20" t="s">
        <v>791</v>
      </c>
      <c r="L1158" s="20" t="s">
        <v>1913</v>
      </c>
      <c r="M1158" s="21">
        <v>70</v>
      </c>
      <c r="N1158" s="22">
        <v>5</v>
      </c>
      <c r="O1158" s="23">
        <v>1</v>
      </c>
      <c r="P1158" s="24">
        <v>1054.4000000000001</v>
      </c>
      <c r="Q1158" s="25">
        <f t="shared" si="98"/>
        <v>15.062857142857144</v>
      </c>
      <c r="R1158" s="12">
        <v>0</v>
      </c>
      <c r="S1158" s="12">
        <v>0</v>
      </c>
      <c r="U1158" s="18" t="str">
        <f t="shared" si="100"/>
        <v>一勝</v>
      </c>
      <c r="X1158" s="12" t="str">
        <f>IF(OR(C1158="櫃間牧場",C1158="特捜フジ"),"hit",IF(OR(C1158="土井牧場",C1158="土井ムギムギ牧場",C1158="むぎむぎ",C1158="むぎ"),"doi",IF(OR(C1158="阪神",C1158="タイガースファーム"),"han",IF(OR(C1158="健康牧場",C1158="ＯＫ牧場"),"oke",VLOOKUP(C1158,[1]Owner!$A:$B,2,FALSE)))))</f>
        <v>han</v>
      </c>
    </row>
    <row r="1159" spans="1:24" ht="11.15" customHeight="1" x14ac:dyDescent="0.65">
      <c r="A1159" s="19" t="str">
        <f t="shared" si="99"/>
        <v>0506福石09</v>
      </c>
      <c r="B1159" s="10" t="s">
        <v>2274</v>
      </c>
      <c r="C1159" s="20" t="s">
        <v>913</v>
      </c>
      <c r="D1159" s="11">
        <v>9</v>
      </c>
      <c r="E1159" s="20" t="s">
        <v>2551</v>
      </c>
      <c r="F1159" s="10" t="s">
        <v>14</v>
      </c>
      <c r="G1159" s="10" t="s">
        <v>520</v>
      </c>
      <c r="H1159" s="20" t="s">
        <v>2552</v>
      </c>
      <c r="I1159" s="20" t="s">
        <v>38</v>
      </c>
      <c r="J1159" s="20" t="s">
        <v>888</v>
      </c>
      <c r="K1159" s="20" t="s">
        <v>2553</v>
      </c>
      <c r="L1159" s="20" t="s">
        <v>1078</v>
      </c>
      <c r="M1159" s="21">
        <v>80</v>
      </c>
      <c r="N1159" s="22">
        <v>7</v>
      </c>
      <c r="O1159" s="23">
        <v>1</v>
      </c>
      <c r="P1159" s="24">
        <v>1050</v>
      </c>
      <c r="Q1159" s="25">
        <f t="shared" si="98"/>
        <v>13.125</v>
      </c>
      <c r="R1159" s="12">
        <v>0</v>
      </c>
      <c r="S1159" s="12">
        <v>0</v>
      </c>
      <c r="U1159" s="18" t="str">
        <f t="shared" si="100"/>
        <v>一勝</v>
      </c>
      <c r="X1159" s="12" t="str">
        <f>IF(OR(C1159="櫃間牧場",C1159="特捜フジ"),"hit",IF(OR(C1159="土井牧場",C1159="土井ムギムギ牧場",C1159="むぎむぎ",C1159="むぎ"),"doi",IF(OR(C1159="阪神",C1159="タイガースファーム"),"han",IF(OR(C1159="健康牧場",C1159="ＯＫ牧場"),"oke",VLOOKUP(C1159,[1]Owner!$A:$B,2,FALSE)))))</f>
        <v>fuk</v>
      </c>
    </row>
    <row r="1160" spans="1:24" ht="11.15" customHeight="1" x14ac:dyDescent="0.65">
      <c r="A1160" s="19" t="str">
        <f t="shared" si="99"/>
        <v>1011播磨10</v>
      </c>
      <c r="B1160" s="10" t="s">
        <v>3649</v>
      </c>
      <c r="C1160" s="20" t="s">
        <v>626</v>
      </c>
      <c r="D1160" s="11">
        <v>10</v>
      </c>
      <c r="E1160" s="20" t="s">
        <v>3774</v>
      </c>
      <c r="F1160" s="10" t="s">
        <v>14</v>
      </c>
      <c r="G1160" s="10" t="s">
        <v>510</v>
      </c>
      <c r="H1160" s="20" t="s">
        <v>3775</v>
      </c>
      <c r="I1160" s="20" t="s">
        <v>3776</v>
      </c>
      <c r="J1160" s="20" t="s">
        <v>3777</v>
      </c>
      <c r="K1160" s="20" t="s">
        <v>1836</v>
      </c>
      <c r="L1160" s="20" t="s">
        <v>2439</v>
      </c>
      <c r="M1160" s="21">
        <v>10</v>
      </c>
      <c r="N1160" s="22">
        <v>7</v>
      </c>
      <c r="O1160" s="23">
        <v>1</v>
      </c>
      <c r="P1160" s="24">
        <v>1050</v>
      </c>
      <c r="Q1160" s="25">
        <f t="shared" si="98"/>
        <v>105</v>
      </c>
      <c r="R1160" s="12">
        <v>0</v>
      </c>
      <c r="S1160" s="12">
        <v>0</v>
      </c>
      <c r="U1160" s="18" t="str">
        <f t="shared" si="100"/>
        <v>一勝</v>
      </c>
      <c r="X1160" s="12" t="str">
        <f>IF(OR(C1160="櫃間牧場",C1160="特捜フジ"),"hit",IF(OR(C1160="土井牧場",C1160="土井ムギムギ牧場",C1160="むぎむぎ",C1160="むぎ"),"doi",IF(OR(C1160="阪神",C1160="タイガースファーム"),"han",IF(OR(C1160="健康牧場",C1160="ＯＫ牧場"),"oke",VLOOKUP(C1160,[1]Owner!$A:$B,2,FALSE)))))</f>
        <v>har</v>
      </c>
    </row>
    <row r="1161" spans="1:24" ht="11.15" customHeight="1" x14ac:dyDescent="0.65">
      <c r="A1161" s="19" t="str">
        <f t="shared" si="99"/>
        <v>0708大類05</v>
      </c>
      <c r="B1161" s="10" t="s">
        <v>2844</v>
      </c>
      <c r="C1161" s="20" t="s">
        <v>91</v>
      </c>
      <c r="D1161" s="11">
        <v>5</v>
      </c>
      <c r="E1161" s="20" t="s">
        <v>2873</v>
      </c>
      <c r="F1161" s="10" t="s">
        <v>14</v>
      </c>
      <c r="G1161" s="10" t="s">
        <v>520</v>
      </c>
      <c r="H1161" s="20" t="s">
        <v>948</v>
      </c>
      <c r="I1161" s="20" t="s">
        <v>2874</v>
      </c>
      <c r="J1161" s="20" t="s">
        <v>2875</v>
      </c>
      <c r="K1161" s="20" t="s">
        <v>791</v>
      </c>
      <c r="L1161" s="20" t="s">
        <v>2876</v>
      </c>
      <c r="M1161" s="21">
        <v>120</v>
      </c>
      <c r="N1161" s="22">
        <v>8</v>
      </c>
      <c r="O1161" s="23">
        <v>1</v>
      </c>
      <c r="P1161" s="24">
        <v>1050</v>
      </c>
      <c r="Q1161" s="25">
        <f t="shared" si="98"/>
        <v>8.75</v>
      </c>
      <c r="R1161" s="12">
        <v>0</v>
      </c>
      <c r="S1161" s="12">
        <v>0</v>
      </c>
      <c r="U1161" s="18" t="str">
        <f t="shared" si="100"/>
        <v>一勝</v>
      </c>
      <c r="X1161" s="12" t="str">
        <f>IF(OR(C1161="櫃間牧場",C1161="特捜フジ"),"hit",IF(OR(C1161="土井牧場",C1161="土井ムギムギ牧場",C1161="むぎむぎ",C1161="むぎ"),"doi",IF(OR(C1161="阪神",C1161="タイガースファーム"),"han",IF(OR(C1161="健康牧場",C1161="ＯＫ牧場"),"oke",VLOOKUP(C1161,[1]Owner!$A:$B,2,FALSE)))))</f>
        <v>oru</v>
      </c>
    </row>
    <row r="1162" spans="1:24" ht="11.15" customHeight="1" x14ac:dyDescent="0.65">
      <c r="A1162" s="19" t="str">
        <f t="shared" si="99"/>
        <v>1920西原03</v>
      </c>
      <c r="B1162" s="10" t="s">
        <v>7651</v>
      </c>
      <c r="C1162" s="20" t="s">
        <v>7657</v>
      </c>
      <c r="D1162" s="11">
        <v>3</v>
      </c>
      <c r="E1162" s="20" t="s">
        <v>7721</v>
      </c>
      <c r="F1162" s="10" t="s">
        <v>4766</v>
      </c>
      <c r="G1162" s="10" t="s">
        <v>4767</v>
      </c>
      <c r="H1162" s="20" t="s">
        <v>5009</v>
      </c>
      <c r="I1162" s="20" t="s">
        <v>3165</v>
      </c>
      <c r="J1162" s="20" t="s">
        <v>3759</v>
      </c>
      <c r="K1162" s="20" t="s">
        <v>4769</v>
      </c>
      <c r="L1162" s="20" t="s">
        <v>4770</v>
      </c>
      <c r="M1162" s="32">
        <v>4</v>
      </c>
      <c r="N1162" s="22">
        <v>5</v>
      </c>
      <c r="O1162" s="23">
        <v>1</v>
      </c>
      <c r="P1162" s="24">
        <v>1041</v>
      </c>
      <c r="Q1162" s="25">
        <v>17.636538461538461</v>
      </c>
      <c r="R1162" s="12">
        <v>0</v>
      </c>
      <c r="S1162" s="12">
        <v>0</v>
      </c>
      <c r="T1162" s="12">
        <v>0</v>
      </c>
      <c r="U1162" s="18" t="str">
        <f t="shared" si="100"/>
        <v>一勝</v>
      </c>
      <c r="V1162" s="12" t="s">
        <v>7968</v>
      </c>
      <c r="W1162" s="12" t="s">
        <v>8099</v>
      </c>
      <c r="X1162" s="12" t="str">
        <f>IF(OR(C1162="櫃間牧場",C1162="特捜フジ"),"hit",IF(OR(C1162="土井牧場",C1162="土井ムギムギ牧場",C1162="むぎむぎ",C1162="むぎ"),"doi",IF(OR(C1162="阪神",C1162="タイガースファーム"),"han",IF(OR(C1162="健康牧場",C1162="ＯＫ牧場"),"oke",VLOOKUP(C1162,[1]Owner!$A:$B,2,FALSE)))))</f>
        <v>nis</v>
      </c>
    </row>
    <row r="1163" spans="1:24" ht="11.15" customHeight="1" x14ac:dyDescent="0.65">
      <c r="A1163" s="19" t="str">
        <f t="shared" si="99"/>
        <v>1516播磨01</v>
      </c>
      <c r="B1163" s="10" t="s">
        <v>5510</v>
      </c>
      <c r="C1163" s="20" t="s">
        <v>4105</v>
      </c>
      <c r="D1163" s="11">
        <v>1</v>
      </c>
      <c r="E1163" s="20" t="s">
        <v>5555</v>
      </c>
      <c r="F1163" s="10" t="s">
        <v>3905</v>
      </c>
      <c r="G1163" s="10" t="s">
        <v>3906</v>
      </c>
      <c r="H1163" s="20" t="s">
        <v>4015</v>
      </c>
      <c r="I1163" s="20" t="s">
        <v>2231</v>
      </c>
      <c r="J1163" s="20" t="s">
        <v>1373</v>
      </c>
      <c r="K1163" s="20" t="s">
        <v>791</v>
      </c>
      <c r="L1163" s="20" t="s">
        <v>1913</v>
      </c>
      <c r="M1163" s="21">
        <v>200</v>
      </c>
      <c r="N1163" s="22">
        <v>2</v>
      </c>
      <c r="O1163" s="23">
        <v>1</v>
      </c>
      <c r="P1163" s="24">
        <v>1040</v>
      </c>
      <c r="Q1163" s="25">
        <f>IF(M1163="","",IF(M1163&lt;=0,P1163/10,P1163/M1163))</f>
        <v>5.2</v>
      </c>
      <c r="R1163" s="12">
        <v>0</v>
      </c>
      <c r="S1163" s="12">
        <v>0</v>
      </c>
      <c r="U1163" s="18" t="str">
        <f t="shared" si="100"/>
        <v>一勝</v>
      </c>
      <c r="X1163" s="12" t="str">
        <f>IF(OR(C1163="櫃間牧場",C1163="特捜フジ"),"hit",IF(OR(C1163="土井牧場",C1163="土井ムギムギ牧場",C1163="むぎむぎ",C1163="むぎ"),"doi",IF(OR(C1163="阪神",C1163="タイガースファーム"),"han",IF(OR(C1163="健康牧場",C1163="ＯＫ牧場"),"oke",VLOOKUP(C1163,[1]Owner!$A:$B,2,FALSE)))))</f>
        <v>har</v>
      </c>
    </row>
    <row r="1164" spans="1:24" ht="11.15" customHeight="1" x14ac:dyDescent="0.65">
      <c r="A1164" s="19" t="str">
        <f t="shared" si="99"/>
        <v>2122阪神02</v>
      </c>
      <c r="B1164" s="10" t="s">
        <v>8826</v>
      </c>
      <c r="C1164" s="20" t="s">
        <v>4398</v>
      </c>
      <c r="D1164" s="11">
        <v>2</v>
      </c>
      <c r="E1164" s="20" t="s">
        <v>8777</v>
      </c>
      <c r="F1164" s="10" t="s">
        <v>29</v>
      </c>
      <c r="G1164" s="10" t="s">
        <v>4408</v>
      </c>
      <c r="H1164" s="20" t="s">
        <v>8833</v>
      </c>
      <c r="I1164" s="20" t="s">
        <v>2231</v>
      </c>
      <c r="J1164" s="20" t="s">
        <v>8406</v>
      </c>
      <c r="K1164" s="20" t="s">
        <v>5446</v>
      </c>
      <c r="L1164" s="20" t="s">
        <v>1913</v>
      </c>
      <c r="M1164" s="32">
        <v>9</v>
      </c>
      <c r="N1164" s="22">
        <v>3</v>
      </c>
      <c r="O1164" s="23">
        <v>1</v>
      </c>
      <c r="P1164" s="24">
        <v>1040</v>
      </c>
      <c r="Q1164" s="25">
        <v>12.555555555555555</v>
      </c>
      <c r="U1164" s="18" t="str">
        <f t="shared" si="100"/>
        <v>一勝</v>
      </c>
      <c r="V1164" s="12" t="s">
        <v>9023</v>
      </c>
      <c r="W1164" s="12" t="s">
        <v>9138</v>
      </c>
      <c r="X1164" s="12" t="str">
        <f>IF(OR(C1164="櫃間牧場",C1164="特捜フジ"),"hit",IF(OR(C1164="土井牧場",C1164="土井ムギムギ牧場",C1164="むぎむぎ",C1164="むぎ"),"doi",IF(OR(C1164="阪神",C1164="タイガースファーム"),"han",IF(OR(C1164="健康牧場",C1164="ＯＫ牧場"),"oke",VLOOKUP(C1164,[1]Owner!$A:$B,2,FALSE)))))</f>
        <v>han</v>
      </c>
    </row>
    <row r="1165" spans="1:24" ht="11.15" customHeight="1" x14ac:dyDescent="0.65">
      <c r="A1165" s="19" t="str">
        <f t="shared" si="99"/>
        <v>1718若井08</v>
      </c>
      <c r="B1165" s="10" t="s">
        <v>6476</v>
      </c>
      <c r="C1165" s="20" t="s">
        <v>5139</v>
      </c>
      <c r="D1165" s="11">
        <v>8</v>
      </c>
      <c r="E1165" s="20" t="s">
        <v>6535</v>
      </c>
      <c r="F1165" s="10" t="s">
        <v>5142</v>
      </c>
      <c r="G1165" s="10" t="s">
        <v>5295</v>
      </c>
      <c r="H1165" s="20" t="s">
        <v>6650</v>
      </c>
      <c r="I1165" s="20" t="s">
        <v>3553</v>
      </c>
      <c r="J1165" s="20" t="s">
        <v>4007</v>
      </c>
      <c r="K1165" s="20" t="s">
        <v>5463</v>
      </c>
      <c r="L1165" s="20" t="s">
        <v>1913</v>
      </c>
      <c r="M1165" s="21">
        <v>80</v>
      </c>
      <c r="N1165" s="22">
        <v>5</v>
      </c>
      <c r="O1165" s="23">
        <v>1</v>
      </c>
      <c r="P1165" s="24">
        <v>1040</v>
      </c>
      <c r="Q1165" s="25">
        <f>IF(M1165="","",IF(M1165&lt;=0,P1165/10,P1165/M1165))</f>
        <v>13</v>
      </c>
      <c r="R1165" s="12">
        <v>0</v>
      </c>
      <c r="S1165" s="12">
        <v>0</v>
      </c>
      <c r="U1165" s="18" t="str">
        <f t="shared" si="100"/>
        <v>一勝</v>
      </c>
      <c r="V1165" s="12" t="s">
        <v>6965</v>
      </c>
      <c r="W1165" s="12" t="s">
        <v>6823</v>
      </c>
      <c r="X1165" s="12" t="str">
        <f>IF(OR(C1165="櫃間牧場",C1165="特捜フジ"),"hit",IF(OR(C1165="土井牧場",C1165="土井ムギムギ牧場",C1165="むぎむぎ",C1165="むぎ"),"doi",IF(OR(C1165="阪神",C1165="タイガースファーム"),"han",IF(OR(C1165="健康牧場",C1165="ＯＫ牧場"),"oke",VLOOKUP(C1165,[1]Owner!$A:$B,2,FALSE)))))</f>
        <v>wak</v>
      </c>
    </row>
    <row r="1166" spans="1:24" ht="11.15" customHeight="1" x14ac:dyDescent="0.65">
      <c r="A1166" s="19" t="str">
        <f t="shared" si="99"/>
        <v>1920西原08</v>
      </c>
      <c r="B1166" s="10" t="s">
        <v>7651</v>
      </c>
      <c r="C1166" s="20" t="s">
        <v>7657</v>
      </c>
      <c r="D1166" s="11">
        <v>8</v>
      </c>
      <c r="E1166" s="20" t="s">
        <v>7726</v>
      </c>
      <c r="F1166" s="10" t="s">
        <v>4772</v>
      </c>
      <c r="G1166" s="10" t="s">
        <v>4767</v>
      </c>
      <c r="H1166" s="20" t="s">
        <v>7871</v>
      </c>
      <c r="I1166" s="20" t="s">
        <v>7806</v>
      </c>
      <c r="J1166" s="20" t="s">
        <v>7872</v>
      </c>
      <c r="K1166" s="20" t="s">
        <v>791</v>
      </c>
      <c r="L1166" s="20" t="s">
        <v>1913</v>
      </c>
      <c r="M1166" s="32">
        <v>4</v>
      </c>
      <c r="N1166" s="22">
        <v>6</v>
      </c>
      <c r="O1166" s="23">
        <v>0</v>
      </c>
      <c r="P1166" s="24">
        <v>1040</v>
      </c>
      <c r="Q1166" s="25">
        <v>15.75</v>
      </c>
      <c r="R1166" s="12">
        <v>0</v>
      </c>
      <c r="S1166" s="12">
        <v>0</v>
      </c>
      <c r="T1166" s="12">
        <v>0</v>
      </c>
      <c r="U1166" s="18" t="str">
        <f t="shared" si="100"/>
        <v>未勝利</v>
      </c>
      <c r="V1166" s="12" t="s">
        <v>7973</v>
      </c>
      <c r="W1166" s="12" t="s">
        <v>8104</v>
      </c>
      <c r="X1166" s="12" t="str">
        <f>IF(OR(C1166="櫃間牧場",C1166="特捜フジ"),"hit",IF(OR(C1166="土井牧場",C1166="土井ムギムギ牧場",C1166="むぎむぎ",C1166="むぎ"),"doi",IF(OR(C1166="阪神",C1166="タイガースファーム"),"han",IF(OR(C1166="健康牧場",C1166="ＯＫ牧場"),"oke",VLOOKUP(C1166,[1]Owner!$A:$B,2,FALSE)))))</f>
        <v>nis</v>
      </c>
    </row>
    <row r="1167" spans="1:24" ht="11.15" customHeight="1" x14ac:dyDescent="0.65">
      <c r="A1167" s="19" t="str">
        <f t="shared" si="99"/>
        <v>0809土井09</v>
      </c>
      <c r="B1167" s="10" t="s">
        <v>3162</v>
      </c>
      <c r="C1167" s="20" t="s">
        <v>2713</v>
      </c>
      <c r="D1167" s="11">
        <v>9</v>
      </c>
      <c r="E1167" s="20" t="s">
        <v>3347</v>
      </c>
      <c r="F1167" s="10" t="s">
        <v>14</v>
      </c>
      <c r="G1167" s="10" t="s">
        <v>520</v>
      </c>
      <c r="H1167" s="20" t="s">
        <v>2314</v>
      </c>
      <c r="I1167" s="20" t="s">
        <v>1832</v>
      </c>
      <c r="J1167" s="20" t="s">
        <v>3348</v>
      </c>
      <c r="K1167" s="20" t="s">
        <v>3023</v>
      </c>
      <c r="L1167" s="20" t="s">
        <v>1913</v>
      </c>
      <c r="M1167" s="21">
        <v>70</v>
      </c>
      <c r="N1167" s="22">
        <v>7</v>
      </c>
      <c r="O1167" s="23">
        <v>0</v>
      </c>
      <c r="P1167" s="24">
        <v>1040</v>
      </c>
      <c r="Q1167" s="25">
        <f>IF(M1167="","",IF(M1167&lt;=0,P1167/10,P1167/M1167))</f>
        <v>14.857142857142858</v>
      </c>
      <c r="R1167" s="12">
        <v>0</v>
      </c>
      <c r="S1167" s="12">
        <v>0</v>
      </c>
      <c r="U1167" s="18" t="str">
        <f t="shared" si="100"/>
        <v>未勝利</v>
      </c>
      <c r="X1167" s="12" t="str">
        <f>IF(OR(C1167="櫃間牧場",C1167="特捜フジ"),"hit",IF(OR(C1167="土井牧場",C1167="土井ムギムギ牧場",C1167="むぎむぎ",C1167="むぎ"),"doi",IF(OR(C1167="阪神",C1167="タイガースファーム"),"han",IF(OR(C1167="健康牧場",C1167="ＯＫ牧場"),"oke",VLOOKUP(C1167,[1]Owner!$A:$B,2,FALSE)))))</f>
        <v>doi</v>
      </c>
    </row>
    <row r="1168" spans="1:24" ht="11.15" customHeight="1" x14ac:dyDescent="0.65">
      <c r="A1168" s="19" t="str">
        <f t="shared" si="99"/>
        <v>1920成田04</v>
      </c>
      <c r="B1168" s="10" t="s">
        <v>7651</v>
      </c>
      <c r="C1168" s="20" t="s">
        <v>7656</v>
      </c>
      <c r="D1168" s="11">
        <v>4</v>
      </c>
      <c r="E1168" s="20" t="s">
        <v>7712</v>
      </c>
      <c r="F1168" s="10" t="s">
        <v>4766</v>
      </c>
      <c r="G1168" s="10" t="s">
        <v>4767</v>
      </c>
      <c r="H1168" s="20" t="s">
        <v>4912</v>
      </c>
      <c r="I1168" s="20" t="s">
        <v>6718</v>
      </c>
      <c r="J1168" s="20" t="s">
        <v>7857</v>
      </c>
      <c r="K1168" s="20" t="s">
        <v>4880</v>
      </c>
      <c r="L1168" s="20" t="s">
        <v>1913</v>
      </c>
      <c r="M1168" s="32">
        <v>7</v>
      </c>
      <c r="N1168" s="22">
        <v>7</v>
      </c>
      <c r="O1168" s="23">
        <v>1</v>
      </c>
      <c r="P1168" s="24">
        <v>1040</v>
      </c>
      <c r="Q1168" s="25">
        <v>8.6428571428571423</v>
      </c>
      <c r="R1168" s="12">
        <v>0</v>
      </c>
      <c r="S1168" s="12">
        <v>0</v>
      </c>
      <c r="T1168" s="12">
        <v>0</v>
      </c>
      <c r="U1168" s="18" t="str">
        <f t="shared" si="100"/>
        <v>一勝</v>
      </c>
      <c r="V1168" s="12" t="s">
        <v>7460</v>
      </c>
      <c r="W1168" s="12" t="s">
        <v>8090</v>
      </c>
      <c r="X1168" s="12" t="str">
        <f>IF(OR(C1168="櫃間牧場",C1168="特捜フジ"),"hit",IF(OR(C1168="土井牧場",C1168="土井ムギムギ牧場",C1168="むぎむぎ",C1168="むぎ"),"doi",IF(OR(C1168="阪神",C1168="タイガースファーム"),"han",IF(OR(C1168="健康牧場",C1168="ＯＫ牧場"),"oke",VLOOKUP(C1168,[1]Owner!$A:$B,2,FALSE)))))</f>
        <v>nar</v>
      </c>
    </row>
    <row r="1169" spans="1:24" ht="11.15" customHeight="1" x14ac:dyDescent="0.65">
      <c r="A1169" s="19" t="str">
        <f t="shared" si="99"/>
        <v>1819成田04</v>
      </c>
      <c r="B1169" s="10" t="s">
        <v>7067</v>
      </c>
      <c r="C1169" s="20" t="s">
        <v>5842</v>
      </c>
      <c r="D1169" s="11">
        <v>4</v>
      </c>
      <c r="E1169" s="20" t="s">
        <v>7212</v>
      </c>
      <c r="F1169" s="10" t="s">
        <v>4407</v>
      </c>
      <c r="G1169" s="10" t="s">
        <v>4408</v>
      </c>
      <c r="H1169" s="20" t="s">
        <v>4964</v>
      </c>
      <c r="I1169" s="20" t="s">
        <v>7302</v>
      </c>
      <c r="J1169" s="20" t="s">
        <v>4909</v>
      </c>
      <c r="K1169" s="20" t="s">
        <v>4437</v>
      </c>
      <c r="L1169" s="20" t="s">
        <v>1913</v>
      </c>
      <c r="M1169" s="21">
        <v>70</v>
      </c>
      <c r="N1169" s="22">
        <v>9</v>
      </c>
      <c r="O1169" s="23">
        <v>1</v>
      </c>
      <c r="P1169" s="24">
        <v>1040</v>
      </c>
      <c r="Q1169" s="25">
        <f>IF(M1169="","",IF(M1169&lt;=0,P1169/10,P1169/M1169))</f>
        <v>14.857142857142858</v>
      </c>
      <c r="R1169" s="12">
        <v>0</v>
      </c>
      <c r="S1169" s="12">
        <v>0</v>
      </c>
      <c r="T1169" s="12">
        <v>0</v>
      </c>
      <c r="U1169" s="18" t="str">
        <f t="shared" si="100"/>
        <v>一勝</v>
      </c>
      <c r="V1169" s="12" t="s">
        <v>7433</v>
      </c>
      <c r="W1169" s="12" t="s">
        <v>7564</v>
      </c>
      <c r="X1169" s="12" t="str">
        <f>IF(OR(C1169="櫃間牧場",C1169="特捜フジ"),"hit",IF(OR(C1169="土井牧場",C1169="土井ムギムギ牧場",C1169="むぎむぎ",C1169="むぎ"),"doi",IF(OR(C1169="阪神",C1169="タイガースファーム"),"han",IF(OR(C1169="健康牧場",C1169="ＯＫ牧場"),"oke",VLOOKUP(C1169,[1]Owner!$A:$B,2,FALSE)))))</f>
        <v>nar</v>
      </c>
    </row>
    <row r="1170" spans="1:24" ht="11.15" customHeight="1" x14ac:dyDescent="0.65">
      <c r="A1170" s="19" t="str">
        <f t="shared" si="99"/>
        <v>9899青木07</v>
      </c>
      <c r="B1170" s="10" t="s">
        <v>377</v>
      </c>
      <c r="C1170" s="20" t="s">
        <v>12</v>
      </c>
      <c r="D1170" s="31">
        <v>7</v>
      </c>
      <c r="E1170" s="20" t="s">
        <v>393</v>
      </c>
      <c r="F1170" s="10" t="s">
        <v>14</v>
      </c>
      <c r="G1170" s="10" t="s">
        <v>15</v>
      </c>
      <c r="H1170" s="20" t="s">
        <v>394</v>
      </c>
      <c r="I1170" s="20" t="s">
        <v>395</v>
      </c>
      <c r="J1170" s="20" t="s">
        <v>396</v>
      </c>
      <c r="K1170" s="20" t="s">
        <v>4389</v>
      </c>
      <c r="L1170" s="20" t="s">
        <v>4390</v>
      </c>
      <c r="N1170" s="22">
        <v>15</v>
      </c>
      <c r="O1170" s="23">
        <v>1</v>
      </c>
      <c r="P1170" s="24">
        <v>1040</v>
      </c>
      <c r="Q1170" s="25" t="str">
        <f>IF(M1170="","",IF(M1170&lt;=0,P1170/10,P1170/M1170))</f>
        <v/>
      </c>
      <c r="R1170" s="12">
        <v>0</v>
      </c>
      <c r="S1170" s="12">
        <v>0</v>
      </c>
      <c r="U1170" s="18" t="str">
        <f t="shared" si="100"/>
        <v>一勝</v>
      </c>
      <c r="X1170" s="12" t="str">
        <f>IF(OR(C1170="櫃間牧場",C1170="特捜フジ"),"hit",IF(OR(C1170="土井牧場",C1170="土井ムギムギ牧場",C1170="むぎむぎ",C1170="むぎ"),"doi",IF(OR(C1170="阪神",C1170="タイガースファーム"),"han",IF(OR(C1170="健康牧場",C1170="ＯＫ牧場"),"oke",VLOOKUP(C1170,[1]Owner!$A:$B,2,FALSE)))))</f>
        <v>aok</v>
      </c>
    </row>
    <row r="1171" spans="1:24" ht="11.15" customHeight="1" x14ac:dyDescent="0.65">
      <c r="A1171" s="19" t="str">
        <f t="shared" si="99"/>
        <v>1112阪神07</v>
      </c>
      <c r="B1171" s="10" t="s">
        <v>4369</v>
      </c>
      <c r="C1171" s="20" t="s">
        <v>4137</v>
      </c>
      <c r="D1171" s="11">
        <v>7</v>
      </c>
      <c r="E1171" s="20" t="s">
        <v>4152</v>
      </c>
      <c r="F1171" s="10" t="s">
        <v>3910</v>
      </c>
      <c r="G1171" s="10" t="s">
        <v>3906</v>
      </c>
      <c r="H1171" s="20" t="s">
        <v>669</v>
      </c>
      <c r="I1171" s="20" t="s">
        <v>2847</v>
      </c>
      <c r="J1171" s="20" t="s">
        <v>2070</v>
      </c>
      <c r="K1171" s="20" t="s">
        <v>791</v>
      </c>
      <c r="L1171" s="20" t="s">
        <v>1913</v>
      </c>
      <c r="M1171" s="21">
        <v>55</v>
      </c>
      <c r="N1171" s="22">
        <v>4</v>
      </c>
      <c r="O1171" s="23">
        <v>1</v>
      </c>
      <c r="P1171" s="24">
        <v>1035</v>
      </c>
      <c r="Q1171" s="25">
        <f>IF(M1171="","",IF(M1171&lt;=0,P1171/10,P1171/M1171))</f>
        <v>18.818181818181817</v>
      </c>
      <c r="R1171" s="12">
        <v>0</v>
      </c>
      <c r="S1171" s="12">
        <v>0</v>
      </c>
      <c r="U1171" s="18" t="str">
        <f t="shared" si="100"/>
        <v>一勝</v>
      </c>
      <c r="X1171" s="12" t="str">
        <f>IF(OR(C1171="櫃間牧場",C1171="特捜フジ"),"hit",IF(OR(C1171="土井牧場",C1171="土井ムギムギ牧場",C1171="むぎむぎ",C1171="むぎ"),"doi",IF(OR(C1171="阪神",C1171="タイガースファーム"),"han",IF(OR(C1171="健康牧場",C1171="ＯＫ牧場"),"oke",VLOOKUP(C1171,[1]Owner!$A:$B,2,FALSE)))))</f>
        <v>han</v>
      </c>
    </row>
    <row r="1172" spans="1:24" ht="11.15" customHeight="1" x14ac:dyDescent="0.65">
      <c r="A1172" s="19" t="str">
        <f t="shared" si="99"/>
        <v>1920小金09</v>
      </c>
      <c r="B1172" s="10" t="s">
        <v>7651</v>
      </c>
      <c r="C1172" s="20" t="s">
        <v>7655</v>
      </c>
      <c r="D1172" s="11">
        <v>9</v>
      </c>
      <c r="E1172" s="20" t="s">
        <v>7697</v>
      </c>
      <c r="F1172" s="10" t="s">
        <v>4766</v>
      </c>
      <c r="G1172" s="10" t="s">
        <v>4774</v>
      </c>
      <c r="H1172" s="20" t="s">
        <v>7839</v>
      </c>
      <c r="I1172" s="20" t="s">
        <v>1911</v>
      </c>
      <c r="J1172" s="20" t="s">
        <v>7841</v>
      </c>
      <c r="K1172" s="20" t="s">
        <v>2378</v>
      </c>
      <c r="L1172" s="20" t="s">
        <v>1913</v>
      </c>
      <c r="M1172" s="32">
        <v>4</v>
      </c>
      <c r="N1172" s="22">
        <v>2</v>
      </c>
      <c r="O1172" s="23">
        <v>1</v>
      </c>
      <c r="P1172" s="24">
        <v>1030</v>
      </c>
      <c r="Q1172" s="25">
        <v>30.009615384615387</v>
      </c>
      <c r="R1172" s="12">
        <v>0</v>
      </c>
      <c r="S1172" s="12">
        <v>0</v>
      </c>
      <c r="T1172" s="12">
        <v>0</v>
      </c>
      <c r="U1172" s="18" t="str">
        <f t="shared" si="100"/>
        <v>一勝</v>
      </c>
      <c r="V1172" s="12" t="s">
        <v>7460</v>
      </c>
      <c r="W1172" s="12" t="s">
        <v>8075</v>
      </c>
      <c r="X1172" s="12" t="str">
        <f>IF(OR(C1172="櫃間牧場",C1172="特捜フジ"),"hit",IF(OR(C1172="土井牧場",C1172="土井ムギムギ牧場",C1172="むぎむぎ",C1172="むぎ"),"doi",IF(OR(C1172="阪神",C1172="タイガースファーム"),"han",IF(OR(C1172="健康牧場",C1172="ＯＫ牧場"),"oke",VLOOKUP(C1172,[1]Owner!$A:$B,2,FALSE)))))</f>
        <v>kog</v>
      </c>
    </row>
    <row r="1173" spans="1:24" ht="11.15" customHeight="1" x14ac:dyDescent="0.65">
      <c r="A1173" s="19" t="str">
        <f t="shared" si="99"/>
        <v>1617藤田04</v>
      </c>
      <c r="B1173" s="10" t="s">
        <v>5840</v>
      </c>
      <c r="C1173" s="20" t="s">
        <v>5136</v>
      </c>
      <c r="D1173" s="11">
        <v>4</v>
      </c>
      <c r="E1173" s="20" t="s">
        <v>5929</v>
      </c>
      <c r="F1173" s="10" t="s">
        <v>5848</v>
      </c>
      <c r="G1173" s="10" t="s">
        <v>6012</v>
      </c>
      <c r="H1173" s="20" t="s">
        <v>6014</v>
      </c>
      <c r="I1173" s="20" t="s">
        <v>5369</v>
      </c>
      <c r="J1173" s="20" t="s">
        <v>4016</v>
      </c>
      <c r="K1173" s="20" t="s">
        <v>2378</v>
      </c>
      <c r="L1173" s="20" t="s">
        <v>1913</v>
      </c>
      <c r="M1173" s="21">
        <v>90</v>
      </c>
      <c r="N1173" s="22">
        <v>3</v>
      </c>
      <c r="O1173" s="23">
        <v>1</v>
      </c>
      <c r="P1173" s="24">
        <v>1030</v>
      </c>
      <c r="Q1173" s="25">
        <f t="shared" ref="Q1173:Q1178" si="101">IF(M1173="","",IF(M1173&lt;=0,P1173/10,P1173/M1173))</f>
        <v>11.444444444444445</v>
      </c>
      <c r="R1173" s="12">
        <v>0</v>
      </c>
      <c r="S1173" s="12">
        <v>0</v>
      </c>
      <c r="U1173" s="18" t="str">
        <f t="shared" si="100"/>
        <v>一勝</v>
      </c>
      <c r="X1173" s="12" t="str">
        <f>IF(OR(C1173="櫃間牧場",C1173="特捜フジ"),"hit",IF(OR(C1173="土井牧場",C1173="土井ムギムギ牧場",C1173="むぎむぎ",C1173="むぎ"),"doi",IF(OR(C1173="阪神",C1173="タイガースファーム"),"han",IF(OR(C1173="健康牧場",C1173="ＯＫ牧場"),"oke",VLOOKUP(C1173,[1]Owner!$A:$B,2,FALSE)))))</f>
        <v>fut</v>
      </c>
    </row>
    <row r="1174" spans="1:24" ht="11.15" customHeight="1" x14ac:dyDescent="0.65">
      <c r="A1174" s="19" t="str">
        <f t="shared" si="99"/>
        <v>0405健太03</v>
      </c>
      <c r="B1174" s="10" t="s">
        <v>1951</v>
      </c>
      <c r="C1174" s="20" t="s">
        <v>156</v>
      </c>
      <c r="D1174" s="31">
        <v>3</v>
      </c>
      <c r="E1174" s="20" t="s">
        <v>2046</v>
      </c>
      <c r="F1174" s="10" t="s">
        <v>14</v>
      </c>
      <c r="G1174" s="10" t="s">
        <v>520</v>
      </c>
      <c r="H1174" s="20" t="s">
        <v>2047</v>
      </c>
      <c r="I1174" s="20" t="s">
        <v>38</v>
      </c>
      <c r="J1174" s="20" t="s">
        <v>2048</v>
      </c>
      <c r="K1174" s="20" t="s">
        <v>2049</v>
      </c>
      <c r="L1174" s="20" t="s">
        <v>1554</v>
      </c>
      <c r="M1174" s="21">
        <v>70</v>
      </c>
      <c r="N1174" s="22">
        <v>4</v>
      </c>
      <c r="O1174" s="23">
        <v>1</v>
      </c>
      <c r="P1174" s="24">
        <v>1030</v>
      </c>
      <c r="Q1174" s="25">
        <f t="shared" si="101"/>
        <v>14.714285714285714</v>
      </c>
      <c r="R1174" s="12">
        <v>0</v>
      </c>
      <c r="S1174" s="12">
        <v>0</v>
      </c>
      <c r="U1174" s="18" t="str">
        <f t="shared" si="100"/>
        <v>一勝</v>
      </c>
      <c r="X1174" s="12" t="str">
        <f>IF(OR(C1174="櫃間牧場",C1174="特捜フジ"),"hit",IF(OR(C1174="土井牧場",C1174="土井ムギムギ牧場",C1174="むぎむぎ",C1174="むぎ"),"doi",IF(OR(C1174="阪神",C1174="タイガースファーム"),"han",IF(OR(C1174="健康牧場",C1174="ＯＫ牧場"),"oke",VLOOKUP(C1174,[1]Owner!$A:$B,2,FALSE)))))</f>
        <v>tke</v>
      </c>
    </row>
    <row r="1175" spans="1:24" ht="11.15" customHeight="1" x14ac:dyDescent="0.65">
      <c r="A1175" s="19" t="str">
        <f t="shared" si="99"/>
        <v>1415光生01</v>
      </c>
      <c r="B1175" s="10" t="s">
        <v>5140</v>
      </c>
      <c r="C1175" s="28" t="s">
        <v>4755</v>
      </c>
      <c r="D1175" s="29">
        <v>1</v>
      </c>
      <c r="E1175" s="20" t="s">
        <v>5243</v>
      </c>
      <c r="F1175" s="10" t="s">
        <v>5144</v>
      </c>
      <c r="G1175" s="10" t="s">
        <v>5293</v>
      </c>
      <c r="H1175" s="20" t="s">
        <v>5340</v>
      </c>
      <c r="I1175" s="20" t="s">
        <v>5369</v>
      </c>
      <c r="J1175" s="20" t="s">
        <v>4482</v>
      </c>
      <c r="K1175" s="20" t="s">
        <v>5475</v>
      </c>
      <c r="L1175" s="20" t="s">
        <v>5484</v>
      </c>
      <c r="M1175" s="21">
        <v>50</v>
      </c>
      <c r="N1175" s="22">
        <v>4</v>
      </c>
      <c r="O1175" s="23">
        <v>1</v>
      </c>
      <c r="P1175" s="24">
        <v>1030</v>
      </c>
      <c r="Q1175" s="25">
        <f t="shared" si="101"/>
        <v>20.6</v>
      </c>
      <c r="R1175" s="12">
        <v>0</v>
      </c>
      <c r="S1175" s="12">
        <v>0</v>
      </c>
      <c r="U1175" s="18" t="str">
        <f t="shared" si="100"/>
        <v>一勝</v>
      </c>
      <c r="X1175" s="12" t="str">
        <f>IF(OR(C1175="櫃間牧場",C1175="特捜フジ"),"hit",IF(OR(C1175="土井牧場",C1175="土井ムギムギ牧場",C1175="むぎむぎ",C1175="むぎ"),"doi",IF(OR(C1175="阪神",C1175="タイガースファーム"),"han",IF(OR(C1175="健康牧場",C1175="ＯＫ牧場"),"oke",VLOOKUP(C1175,[1]Owner!$A:$B,2,FALSE)))))</f>
        <v>ymi</v>
      </c>
    </row>
    <row r="1176" spans="1:24" ht="11.15" customHeight="1" x14ac:dyDescent="0.65">
      <c r="A1176" s="19" t="str">
        <f t="shared" si="99"/>
        <v>0304健太07</v>
      </c>
      <c r="B1176" s="10" t="s">
        <v>1713</v>
      </c>
      <c r="C1176" s="20" t="s">
        <v>156</v>
      </c>
      <c r="D1176" s="31">
        <v>7</v>
      </c>
      <c r="E1176" s="20" t="s">
        <v>1761</v>
      </c>
      <c r="F1176" s="10" t="s">
        <v>14</v>
      </c>
      <c r="G1176" s="10" t="s">
        <v>15</v>
      </c>
      <c r="H1176" s="20" t="s">
        <v>169</v>
      </c>
      <c r="I1176" s="20" t="s">
        <v>38</v>
      </c>
      <c r="J1176" s="20" t="s">
        <v>1762</v>
      </c>
      <c r="M1176" s="21">
        <v>0</v>
      </c>
      <c r="N1176" s="22">
        <v>6</v>
      </c>
      <c r="O1176" s="23">
        <v>1</v>
      </c>
      <c r="P1176" s="24">
        <v>1030</v>
      </c>
      <c r="Q1176" s="25">
        <f t="shared" si="101"/>
        <v>103</v>
      </c>
      <c r="R1176" s="12">
        <v>0</v>
      </c>
      <c r="S1176" s="12">
        <v>0</v>
      </c>
      <c r="U1176" s="18" t="str">
        <f t="shared" si="100"/>
        <v>一勝</v>
      </c>
      <c r="X1176" s="12" t="str">
        <f>IF(OR(C1176="櫃間牧場",C1176="特捜フジ"),"hit",IF(OR(C1176="土井牧場",C1176="土井ムギムギ牧場",C1176="むぎむぎ",C1176="むぎ"),"doi",IF(OR(C1176="阪神",C1176="タイガースファーム"),"han",IF(OR(C1176="健康牧場",C1176="ＯＫ牧場"),"oke",VLOOKUP(C1176,[1]Owner!$A:$B,2,FALSE)))))</f>
        <v>tke</v>
      </c>
    </row>
    <row r="1177" spans="1:24" ht="11.15" customHeight="1" x14ac:dyDescent="0.65">
      <c r="A1177" s="19" t="str">
        <f t="shared" si="99"/>
        <v>1617村山05</v>
      </c>
      <c r="B1177" s="10" t="s">
        <v>5840</v>
      </c>
      <c r="C1177" s="20" t="s">
        <v>4764</v>
      </c>
      <c r="D1177" s="11">
        <v>5</v>
      </c>
      <c r="E1177" s="20" t="s">
        <v>5980</v>
      </c>
      <c r="F1177" s="10" t="s">
        <v>5845</v>
      </c>
      <c r="G1177" s="10" t="s">
        <v>5996</v>
      </c>
      <c r="H1177" s="20" t="s">
        <v>6008</v>
      </c>
      <c r="I1177" s="20" t="s">
        <v>2438</v>
      </c>
      <c r="J1177" s="20" t="s">
        <v>4653</v>
      </c>
      <c r="K1177" s="20" t="s">
        <v>4830</v>
      </c>
      <c r="L1177" s="20" t="s">
        <v>6132</v>
      </c>
      <c r="M1177" s="21">
        <v>50</v>
      </c>
      <c r="N1177" s="22">
        <v>6</v>
      </c>
      <c r="O1177" s="23">
        <v>1</v>
      </c>
      <c r="P1177" s="24">
        <v>1030</v>
      </c>
      <c r="Q1177" s="25">
        <f t="shared" si="101"/>
        <v>20.6</v>
      </c>
      <c r="R1177" s="12">
        <v>0</v>
      </c>
      <c r="S1177" s="12">
        <v>0</v>
      </c>
      <c r="U1177" s="18" t="str">
        <f t="shared" si="100"/>
        <v>一勝</v>
      </c>
      <c r="X1177" s="12" t="str">
        <f>IF(OR(C1177="櫃間牧場",C1177="特捜フジ"),"hit",IF(OR(C1177="土井牧場",C1177="土井ムギムギ牧場",C1177="むぎむぎ",C1177="むぎ"),"doi",IF(OR(C1177="阪神",C1177="タイガースファーム"),"han",IF(OR(C1177="健康牧場",C1177="ＯＫ牧場"),"oke",VLOOKUP(C1177,[1]Owner!$A:$B,2,FALSE)))))</f>
        <v>mur</v>
      </c>
    </row>
    <row r="1178" spans="1:24" ht="11.15" customHeight="1" x14ac:dyDescent="0.65">
      <c r="A1178" s="19" t="str">
        <f t="shared" si="99"/>
        <v>1819西原07</v>
      </c>
      <c r="B1178" s="10" t="s">
        <v>7067</v>
      </c>
      <c r="C1178" s="20" t="s">
        <v>4759</v>
      </c>
      <c r="D1178" s="11">
        <v>7</v>
      </c>
      <c r="E1178" s="20" t="s">
        <v>7084</v>
      </c>
      <c r="F1178" s="10" t="s">
        <v>4407</v>
      </c>
      <c r="G1178" s="10" t="s">
        <v>4408</v>
      </c>
      <c r="H1178" s="20" t="s">
        <v>4536</v>
      </c>
      <c r="I1178" s="20" t="s">
        <v>3165</v>
      </c>
      <c r="J1178" s="20" t="s">
        <v>1753</v>
      </c>
      <c r="K1178" s="20" t="s">
        <v>4415</v>
      </c>
      <c r="L1178" s="20" t="s">
        <v>4416</v>
      </c>
      <c r="M1178" s="21">
        <v>100</v>
      </c>
      <c r="N1178" s="22">
        <v>5</v>
      </c>
      <c r="O1178" s="23">
        <v>1</v>
      </c>
      <c r="P1178" s="24">
        <v>1027.9000000000001</v>
      </c>
      <c r="Q1178" s="25">
        <f t="shared" si="101"/>
        <v>10.279000000000002</v>
      </c>
      <c r="R1178" s="12">
        <v>0</v>
      </c>
      <c r="S1178" s="12">
        <v>0</v>
      </c>
      <c r="T1178" s="12">
        <v>0</v>
      </c>
      <c r="U1178" s="18" t="str">
        <f t="shared" si="100"/>
        <v>一勝</v>
      </c>
      <c r="V1178" s="12" t="s">
        <v>7434</v>
      </c>
      <c r="W1178" s="12" t="s">
        <v>7565</v>
      </c>
      <c r="X1178" s="12" t="str">
        <f>IF(OR(C1178="櫃間牧場",C1178="特捜フジ"),"hit",IF(OR(C1178="土井牧場",C1178="土井ムギムギ牧場",C1178="むぎむぎ",C1178="むぎ"),"doi",IF(OR(C1178="阪神",C1178="タイガースファーム"),"han",IF(OR(C1178="健康牧場",C1178="ＯＫ牧場"),"oke",VLOOKUP(C1178,[1]Owner!$A:$B,2,FALSE)))))</f>
        <v>nis</v>
      </c>
    </row>
    <row r="1179" spans="1:24" ht="11.15" customHeight="1" x14ac:dyDescent="0.65">
      <c r="A1179" s="19" t="str">
        <f t="shared" si="99"/>
        <v>2122阪神07</v>
      </c>
      <c r="B1179" s="10" t="s">
        <v>8826</v>
      </c>
      <c r="C1179" s="20" t="s">
        <v>4398</v>
      </c>
      <c r="D1179" s="11">
        <v>7</v>
      </c>
      <c r="E1179" s="20" t="s">
        <v>8782</v>
      </c>
      <c r="F1179" s="10" t="s">
        <v>4478</v>
      </c>
      <c r="G1179" s="10" t="s">
        <v>4408</v>
      </c>
      <c r="H1179" s="20" t="s">
        <v>1614</v>
      </c>
      <c r="I1179" s="20" t="s">
        <v>3165</v>
      </c>
      <c r="J1179" s="20" t="s">
        <v>4678</v>
      </c>
      <c r="K1179" s="20" t="s">
        <v>4612</v>
      </c>
      <c r="L1179" s="20" t="s">
        <v>8382</v>
      </c>
      <c r="M1179" s="32">
        <v>5</v>
      </c>
      <c r="N1179" s="22">
        <v>3</v>
      </c>
      <c r="O1179" s="23">
        <v>1</v>
      </c>
      <c r="P1179" s="24">
        <v>1026</v>
      </c>
      <c r="Q1179" s="25">
        <v>7.4707692307692311</v>
      </c>
      <c r="U1179" s="18" t="str">
        <f t="shared" si="100"/>
        <v>一勝</v>
      </c>
      <c r="V1179" s="12" t="s">
        <v>9028</v>
      </c>
      <c r="W1179" s="12" t="s">
        <v>9143</v>
      </c>
      <c r="X1179" s="12" t="str">
        <f>IF(OR(C1179="櫃間牧場",C1179="特捜フジ"),"hit",IF(OR(C1179="土井牧場",C1179="土井ムギムギ牧場",C1179="むぎむぎ",C1179="むぎ"),"doi",IF(OR(C1179="阪神",C1179="タイガースファーム"),"han",IF(OR(C1179="健康牧場",C1179="ＯＫ牧場"),"oke",VLOOKUP(C1179,[1]Owner!$A:$B,2,FALSE)))))</f>
        <v>han</v>
      </c>
    </row>
    <row r="1180" spans="1:24" ht="11.15" customHeight="1" x14ac:dyDescent="0.65">
      <c r="A1180" s="19" t="str">
        <f t="shared" si="99"/>
        <v>1213健太01</v>
      </c>
      <c r="B1180" s="10" t="s">
        <v>4405</v>
      </c>
      <c r="C1180" s="20" t="s">
        <v>4732</v>
      </c>
      <c r="D1180" s="11">
        <v>1</v>
      </c>
      <c r="E1180" s="20" t="s">
        <v>4506</v>
      </c>
      <c r="F1180" s="10" t="s">
        <v>4478</v>
      </c>
      <c r="G1180" s="10" t="s">
        <v>4408</v>
      </c>
      <c r="H1180" s="20" t="s">
        <v>4463</v>
      </c>
      <c r="I1180" s="20" t="s">
        <v>2280</v>
      </c>
      <c r="J1180" s="20" t="s">
        <v>783</v>
      </c>
      <c r="K1180" s="20" t="s">
        <v>4415</v>
      </c>
      <c r="L1180" s="20" t="s">
        <v>4484</v>
      </c>
      <c r="M1180" s="21">
        <v>200</v>
      </c>
      <c r="N1180" s="22">
        <v>3</v>
      </c>
      <c r="O1180" s="23">
        <v>1</v>
      </c>
      <c r="P1180" s="24">
        <v>1024.2</v>
      </c>
      <c r="Q1180" s="25">
        <f>IF(M1180="","",IF(M1180&lt;=0,P1180/10,P1180/M1180))</f>
        <v>5.1210000000000004</v>
      </c>
      <c r="R1180" s="12">
        <v>0</v>
      </c>
      <c r="S1180" s="12">
        <v>0</v>
      </c>
      <c r="U1180" s="18" t="str">
        <f t="shared" si="100"/>
        <v>一勝</v>
      </c>
      <c r="X1180" s="12" t="str">
        <f>IF(OR(C1180="櫃間牧場",C1180="特捜フジ"),"hit",IF(OR(C1180="土井牧場",C1180="土井ムギムギ牧場",C1180="むぎむぎ",C1180="むぎ"),"doi",IF(OR(C1180="阪神",C1180="タイガースファーム"),"han",IF(OR(C1180="健康牧場",C1180="ＯＫ牧場"),"oke",VLOOKUP(C1180,[1]Owner!$A:$B,2,FALSE)))))</f>
        <v>tke</v>
      </c>
    </row>
    <row r="1181" spans="1:24" ht="11.15" customHeight="1" x14ac:dyDescent="0.65">
      <c r="A1181" s="19" t="str">
        <f t="shared" si="99"/>
        <v>1314西原07</v>
      </c>
      <c r="B1181" s="10" t="s">
        <v>5133</v>
      </c>
      <c r="C1181" s="20" t="s">
        <v>4989</v>
      </c>
      <c r="D1181" s="11">
        <v>7</v>
      </c>
      <c r="E1181" s="20" t="s">
        <v>5004</v>
      </c>
      <c r="F1181" s="10" t="s">
        <v>4766</v>
      </c>
      <c r="G1181" s="10" t="s">
        <v>4774</v>
      </c>
      <c r="H1181" s="20" t="s">
        <v>4851</v>
      </c>
      <c r="I1181" s="20" t="s">
        <v>2231</v>
      </c>
      <c r="J1181" s="20" t="s">
        <v>5005</v>
      </c>
      <c r="K1181" s="20" t="s">
        <v>5006</v>
      </c>
      <c r="L1181" s="20" t="s">
        <v>5007</v>
      </c>
      <c r="M1181" s="21">
        <v>20</v>
      </c>
      <c r="N1181" s="22">
        <v>8</v>
      </c>
      <c r="O1181" s="23">
        <v>1</v>
      </c>
      <c r="P1181" s="24">
        <v>1022</v>
      </c>
      <c r="Q1181" s="25">
        <f>IF(M1181="","",IF(M1181&lt;=0,P1181/10,P1181/M1181))</f>
        <v>51.1</v>
      </c>
      <c r="R1181" s="12">
        <v>0</v>
      </c>
      <c r="S1181" s="12">
        <v>0</v>
      </c>
      <c r="U1181" s="18" t="str">
        <f t="shared" si="100"/>
        <v>一勝</v>
      </c>
      <c r="X1181" s="12" t="str">
        <f>IF(OR(C1181="櫃間牧場",C1181="特捜フジ"),"hit",IF(OR(C1181="土井牧場",C1181="土井ムギムギ牧場",C1181="むぎむぎ",C1181="むぎ"),"doi",IF(OR(C1181="阪神",C1181="タイガースファーム"),"han",IF(OR(C1181="健康牧場",C1181="ＯＫ牧場"),"oke",VLOOKUP(C1181,[1]Owner!$A:$B,2,FALSE)))))</f>
        <v>nis</v>
      </c>
    </row>
    <row r="1182" spans="1:24" ht="11.15" customHeight="1" x14ac:dyDescent="0.65">
      <c r="A1182" s="19" t="str">
        <f t="shared" si="99"/>
        <v>2021小金09</v>
      </c>
      <c r="B1182" s="10" t="s">
        <v>8314</v>
      </c>
      <c r="C1182" s="20" t="s">
        <v>8309</v>
      </c>
      <c r="D1182" s="11">
        <v>9</v>
      </c>
      <c r="E1182" s="20" t="s">
        <v>8217</v>
      </c>
      <c r="F1182" s="10" t="s">
        <v>29</v>
      </c>
      <c r="G1182" s="10" t="s">
        <v>33</v>
      </c>
      <c r="H1182" s="20" t="s">
        <v>8370</v>
      </c>
      <c r="I1182" s="20" t="s">
        <v>8317</v>
      </c>
      <c r="J1182" s="20" t="s">
        <v>3574</v>
      </c>
      <c r="K1182" s="20" t="s">
        <v>8371</v>
      </c>
      <c r="L1182" s="20" t="s">
        <v>1913</v>
      </c>
      <c r="M1182" s="32">
        <v>8</v>
      </c>
      <c r="N1182" s="22">
        <v>7</v>
      </c>
      <c r="O1182" s="23">
        <v>1</v>
      </c>
      <c r="P1182" s="24">
        <v>1021</v>
      </c>
      <c r="Q1182" s="25">
        <v>11.827884615384615</v>
      </c>
      <c r="R1182" s="12">
        <v>0</v>
      </c>
      <c r="S1182" s="12">
        <v>0</v>
      </c>
      <c r="T1182" s="12">
        <v>0</v>
      </c>
      <c r="U1182" s="18" t="str">
        <f t="shared" si="100"/>
        <v>一勝</v>
      </c>
      <c r="V1182" s="12" t="s">
        <v>8633</v>
      </c>
      <c r="W1182" s="12" t="s">
        <v>8501</v>
      </c>
      <c r="X1182" s="12" t="str">
        <f>IF(OR(C1182="櫃間牧場",C1182="特捜フジ"),"hit",IF(OR(C1182="土井牧場",C1182="土井ムギムギ牧場",C1182="むぎむぎ",C1182="むぎ"),"doi",IF(OR(C1182="阪神",C1182="タイガースファーム"),"han",IF(OR(C1182="健康牧場",C1182="ＯＫ牧場"),"oke",VLOOKUP(C1182,[1]Owner!$A:$B,2,FALSE)))))</f>
        <v>kog</v>
      </c>
    </row>
    <row r="1183" spans="1:24" ht="11.15" customHeight="1" x14ac:dyDescent="0.65">
      <c r="A1183" s="19" t="str">
        <f t="shared" si="99"/>
        <v>1011タイ03</v>
      </c>
      <c r="B1183" s="10" t="s">
        <v>3649</v>
      </c>
      <c r="C1183" s="20" t="s">
        <v>3696</v>
      </c>
      <c r="D1183" s="11">
        <v>3</v>
      </c>
      <c r="E1183" s="20" t="s">
        <v>3702</v>
      </c>
      <c r="F1183" s="10" t="s">
        <v>14</v>
      </c>
      <c r="G1183" s="10" t="s">
        <v>520</v>
      </c>
      <c r="H1183" s="20" t="s">
        <v>842</v>
      </c>
      <c r="I1183" s="20" t="s">
        <v>2231</v>
      </c>
      <c r="J1183" s="20" t="s">
        <v>2651</v>
      </c>
      <c r="K1183" s="20" t="s">
        <v>1261</v>
      </c>
      <c r="L1183" s="20" t="s">
        <v>1913</v>
      </c>
      <c r="M1183" s="21">
        <v>55</v>
      </c>
      <c r="N1183" s="22">
        <v>3</v>
      </c>
      <c r="O1183" s="23">
        <v>1</v>
      </c>
      <c r="P1183" s="24">
        <v>1020</v>
      </c>
      <c r="Q1183" s="25">
        <f>IF(M1183="","",IF(M1183&lt;=0,P1183/10,P1183/M1183))</f>
        <v>18.545454545454547</v>
      </c>
      <c r="R1183" s="12">
        <v>0</v>
      </c>
      <c r="S1183" s="12">
        <v>0</v>
      </c>
      <c r="U1183" s="18" t="str">
        <f t="shared" si="100"/>
        <v>一勝</v>
      </c>
      <c r="X1183" s="12" t="str">
        <f>IF(OR(C1183="櫃間牧場",C1183="特捜フジ"),"hit",IF(OR(C1183="土井牧場",C1183="土井ムギムギ牧場",C1183="むぎむぎ",C1183="むぎ"),"doi",IF(OR(C1183="阪神",C1183="タイガースファーム"),"han",IF(OR(C1183="健康牧場",C1183="ＯＫ牧場"),"oke",VLOOKUP(C1183,[1]Owner!$A:$B,2,FALSE)))))</f>
        <v>han</v>
      </c>
    </row>
    <row r="1184" spans="1:24" ht="11.15" customHeight="1" x14ac:dyDescent="0.65">
      <c r="A1184" s="19" t="str">
        <f t="shared" si="99"/>
        <v>2324ＯＫ09</v>
      </c>
      <c r="B1184" s="10" t="s">
        <v>9878</v>
      </c>
      <c r="C1184" s="20" t="s">
        <v>9193</v>
      </c>
      <c r="D1184" s="11">
        <v>9</v>
      </c>
      <c r="E1184" s="20" t="s">
        <v>9757</v>
      </c>
      <c r="F1184" s="10" t="s">
        <v>4413</v>
      </c>
      <c r="G1184" s="10" t="s">
        <v>4408</v>
      </c>
      <c r="H1184" s="20" t="s">
        <v>9882</v>
      </c>
      <c r="I1184" s="20" t="s">
        <v>9908</v>
      </c>
      <c r="J1184" s="20" t="s">
        <v>9918</v>
      </c>
      <c r="K1184" s="20" t="s">
        <v>791</v>
      </c>
      <c r="L1184" s="20" t="s">
        <v>1913</v>
      </c>
      <c r="M1184" s="37">
        <v>5</v>
      </c>
      <c r="N1184" s="22">
        <v>5</v>
      </c>
      <c r="O1184" s="23">
        <v>1</v>
      </c>
      <c r="P1184" s="24">
        <v>1020</v>
      </c>
      <c r="Q1184" s="25">
        <f>IF(M1184="","",IF(M1184&lt;=0,P1184/10,P1184/M1184))</f>
        <v>204</v>
      </c>
      <c r="U1184" s="18" t="str">
        <f t="shared" si="100"/>
        <v>一勝</v>
      </c>
      <c r="V1184" s="12" t="s">
        <v>10010</v>
      </c>
      <c r="W1184" s="12" t="s">
        <v>10049</v>
      </c>
      <c r="X1184" s="12" t="str">
        <f>IF(OR(C1184="櫃間牧場",C1184="特捜フジ"),"hit",IF(OR(C1184="土井牧場",C1184="土井ムギムギ牧場",C1184="むぎむぎ",C1184="むぎ"),"doi",IF(OR(C1184="阪神",C1184="タイガースファーム"),"han",IF(OR(C1184="健康牧場",C1184="ＯＫ牧場"),"oke",VLOOKUP(C1184,[1]Owner!$A:$B,2,FALSE)))))</f>
        <v>oke</v>
      </c>
    </row>
    <row r="1185" spans="1:24" ht="11.15" customHeight="1" x14ac:dyDescent="0.65">
      <c r="A1185" s="19" t="str">
        <f t="shared" si="99"/>
        <v>0910藤田10</v>
      </c>
      <c r="B1185" s="10" t="s">
        <v>3418</v>
      </c>
      <c r="C1185" s="20" t="s">
        <v>3353</v>
      </c>
      <c r="D1185" s="11">
        <v>10</v>
      </c>
      <c r="E1185" s="20" t="s">
        <v>3589</v>
      </c>
      <c r="F1185" s="10" t="s">
        <v>14</v>
      </c>
      <c r="G1185" s="10" t="s">
        <v>510</v>
      </c>
      <c r="H1185" s="20" t="s">
        <v>2405</v>
      </c>
      <c r="I1185" s="20" t="s">
        <v>3165</v>
      </c>
      <c r="J1185" s="20" t="s">
        <v>3590</v>
      </c>
      <c r="K1185" s="20" t="s">
        <v>2476</v>
      </c>
      <c r="L1185" s="20" t="s">
        <v>2476</v>
      </c>
      <c r="M1185" s="21">
        <v>70</v>
      </c>
      <c r="N1185" s="22">
        <v>9</v>
      </c>
      <c r="O1185" s="23">
        <v>1</v>
      </c>
      <c r="P1185" s="24">
        <v>1020</v>
      </c>
      <c r="Q1185" s="25">
        <f>IF(M1185="","",IF(M1185&lt;=0,P1185/10,P1185/M1185))</f>
        <v>14.571428571428571</v>
      </c>
      <c r="R1185" s="12">
        <v>0</v>
      </c>
      <c r="S1185" s="12">
        <v>0</v>
      </c>
      <c r="U1185" s="18" t="str">
        <f t="shared" si="100"/>
        <v>一勝</v>
      </c>
      <c r="X1185" s="12" t="str">
        <f>IF(OR(C1185="櫃間牧場",C1185="特捜フジ"),"hit",IF(OR(C1185="土井牧場",C1185="土井ムギムギ牧場",C1185="むぎむぎ",C1185="むぎ"),"doi",IF(OR(C1185="阪神",C1185="タイガースファーム"),"han",IF(OR(C1185="健康牧場",C1185="ＯＫ牧場"),"oke",VLOOKUP(C1185,[1]Owner!$A:$B,2,FALSE)))))</f>
        <v>fut</v>
      </c>
    </row>
    <row r="1186" spans="1:24" ht="11.15" customHeight="1" x14ac:dyDescent="0.65">
      <c r="A1186" s="19" t="str">
        <f t="shared" si="99"/>
        <v>2122阪神03</v>
      </c>
      <c r="B1186" s="10" t="s">
        <v>8826</v>
      </c>
      <c r="C1186" s="20" t="s">
        <v>4398</v>
      </c>
      <c r="D1186" s="11">
        <v>3</v>
      </c>
      <c r="E1186" s="20" t="s">
        <v>8778</v>
      </c>
      <c r="F1186" s="10" t="s">
        <v>4478</v>
      </c>
      <c r="G1186" s="10" t="s">
        <v>4408</v>
      </c>
      <c r="H1186" s="20" t="s">
        <v>8910</v>
      </c>
      <c r="I1186" s="20" t="s">
        <v>6009</v>
      </c>
      <c r="J1186" s="20" t="s">
        <v>5245</v>
      </c>
      <c r="K1186" s="20" t="s">
        <v>8872</v>
      </c>
      <c r="L1186" s="20" t="s">
        <v>8921</v>
      </c>
      <c r="M1186" s="32">
        <v>3</v>
      </c>
      <c r="N1186" s="22">
        <v>8</v>
      </c>
      <c r="O1186" s="23">
        <v>1</v>
      </c>
      <c r="P1186" s="24">
        <v>1018</v>
      </c>
      <c r="Q1186" s="25">
        <v>78.328205128205127</v>
      </c>
      <c r="U1186" s="18" t="str">
        <f t="shared" si="100"/>
        <v>一勝</v>
      </c>
      <c r="V1186" s="12" t="s">
        <v>9024</v>
      </c>
      <c r="W1186" s="12" t="s">
        <v>9139</v>
      </c>
      <c r="X1186" s="12" t="str">
        <f>IF(OR(C1186="櫃間牧場",C1186="特捜フジ"),"hit",IF(OR(C1186="土井牧場",C1186="土井ムギムギ牧場",C1186="むぎむぎ",C1186="むぎ"),"doi",IF(OR(C1186="阪神",C1186="タイガースファーム"),"han",IF(OR(C1186="健康牧場",C1186="ＯＫ牧場"),"oke",VLOOKUP(C1186,[1]Owner!$A:$B,2,FALSE)))))</f>
        <v>han</v>
      </c>
    </row>
    <row r="1187" spans="1:24" ht="11.15" customHeight="1" x14ac:dyDescent="0.65">
      <c r="A1187" s="19" t="str">
        <f t="shared" si="99"/>
        <v>2324柏倉04</v>
      </c>
      <c r="B1187" s="10" t="s">
        <v>9878</v>
      </c>
      <c r="C1187" s="20" t="s">
        <v>9205</v>
      </c>
      <c r="D1187" s="11">
        <v>4</v>
      </c>
      <c r="E1187" s="20" t="s">
        <v>9762</v>
      </c>
      <c r="F1187" s="10" t="s">
        <v>4413</v>
      </c>
      <c r="G1187" s="10" t="s">
        <v>4408</v>
      </c>
      <c r="H1187" s="20" t="s">
        <v>7241</v>
      </c>
      <c r="I1187" s="20" t="s">
        <v>5235</v>
      </c>
      <c r="J1187" s="20" t="s">
        <v>9921</v>
      </c>
      <c r="K1187" s="20" t="s">
        <v>9979</v>
      </c>
      <c r="L1187" s="20" t="s">
        <v>7282</v>
      </c>
      <c r="M1187" s="37">
        <v>6</v>
      </c>
      <c r="N1187" s="22">
        <v>9</v>
      </c>
      <c r="O1187" s="23">
        <v>0</v>
      </c>
      <c r="P1187" s="24">
        <v>1016</v>
      </c>
      <c r="Q1187" s="25">
        <f>IF(M1187="","",IF(M1187&lt;=0,P1187/10,P1187/M1187))</f>
        <v>169.33333333333334</v>
      </c>
      <c r="U1187" s="18" t="str">
        <f t="shared" si="100"/>
        <v>未勝利</v>
      </c>
      <c r="V1187" s="12" t="s">
        <v>10015</v>
      </c>
      <c r="W1187" s="12" t="s">
        <v>10053</v>
      </c>
      <c r="X1187" s="12" t="str">
        <f>IF(OR(C1187="櫃間牧場",C1187="特捜フジ"),"hit",IF(OR(C1187="土井牧場",C1187="土井ムギムギ牧場",C1187="むぎむぎ",C1187="むぎ"),"doi",IF(OR(C1187="阪神",C1187="タイガースファーム"),"han",IF(OR(C1187="健康牧場",C1187="ＯＫ牧場"),"oke",VLOOKUP(C1187,[1]Owner!$A:$B,2,FALSE)))))</f>
        <v>kas</v>
      </c>
    </row>
    <row r="1188" spans="1:24" ht="11.15" customHeight="1" x14ac:dyDescent="0.65">
      <c r="A1188" s="19" t="str">
        <f t="shared" si="99"/>
        <v>2324福石03</v>
      </c>
      <c r="B1188" s="10" t="s">
        <v>9878</v>
      </c>
      <c r="C1188" s="20" t="s">
        <v>4741</v>
      </c>
      <c r="D1188" s="11">
        <v>3</v>
      </c>
      <c r="E1188" s="20" t="s">
        <v>9870</v>
      </c>
      <c r="F1188" s="10" t="s">
        <v>4413</v>
      </c>
      <c r="G1188" s="10" t="s">
        <v>4408</v>
      </c>
      <c r="H1188" s="20" t="s">
        <v>7239</v>
      </c>
      <c r="I1188" s="20" t="s">
        <v>5193</v>
      </c>
      <c r="J1188" s="20" t="s">
        <v>6074</v>
      </c>
      <c r="K1188" s="20" t="s">
        <v>7270</v>
      </c>
      <c r="L1188" s="20" t="s">
        <v>1913</v>
      </c>
      <c r="M1188" s="37">
        <v>7</v>
      </c>
      <c r="N1188" s="22">
        <v>3</v>
      </c>
      <c r="O1188" s="23">
        <v>1</v>
      </c>
      <c r="P1188" s="24">
        <v>1015.2</v>
      </c>
      <c r="Q1188" s="25">
        <f>IF(M1188="","",IF(M1188&lt;=0,P1188/10,P1188/M1188))</f>
        <v>145.02857142857144</v>
      </c>
      <c r="U1188" s="18" t="str">
        <f t="shared" si="100"/>
        <v>一勝</v>
      </c>
      <c r="V1188" s="12" t="s">
        <v>10211</v>
      </c>
      <c r="W1188" s="12" t="s">
        <v>10142</v>
      </c>
      <c r="X1188" s="12" t="str">
        <f>IF(OR(C1188="櫃間牧場",C1188="特捜フジ"),"hit",IF(OR(C1188="土井牧場",C1188="土井ムギムギ牧場",C1188="むぎむぎ",C1188="むぎ"),"doi",IF(OR(C1188="阪神",C1188="タイガースファーム"),"han",IF(OR(C1188="健康牧場",C1188="ＯＫ牧場"),"oke",VLOOKUP(C1188,[1]Owner!$A:$B,2,FALSE)))))</f>
        <v>fuk</v>
      </c>
    </row>
    <row r="1189" spans="1:24" ht="11.15" customHeight="1" x14ac:dyDescent="0.65">
      <c r="A1189" s="19" t="str">
        <f t="shared" si="99"/>
        <v>1819小金07</v>
      </c>
      <c r="B1189" s="10" t="s">
        <v>7067</v>
      </c>
      <c r="C1189" s="20" t="s">
        <v>7149</v>
      </c>
      <c r="D1189" s="11">
        <v>7</v>
      </c>
      <c r="E1189" s="20" t="s">
        <v>7156</v>
      </c>
      <c r="F1189" s="10" t="s">
        <v>4413</v>
      </c>
      <c r="G1189" s="10" t="s">
        <v>4408</v>
      </c>
      <c r="H1189" s="20" t="s">
        <v>7224</v>
      </c>
      <c r="I1189" s="20" t="s">
        <v>3239</v>
      </c>
      <c r="J1189" s="20" t="s">
        <v>5387</v>
      </c>
      <c r="K1189" s="20" t="s">
        <v>4415</v>
      </c>
      <c r="L1189" s="20" t="s">
        <v>4651</v>
      </c>
      <c r="M1189" s="21">
        <v>90</v>
      </c>
      <c r="N1189" s="22">
        <v>5</v>
      </c>
      <c r="O1189" s="23">
        <v>1</v>
      </c>
      <c r="P1189" s="24">
        <v>1015</v>
      </c>
      <c r="Q1189" s="25">
        <f>IF(M1189="","",IF(M1189&lt;=0,P1189/10,P1189/M1189))</f>
        <v>11.277777777777779</v>
      </c>
      <c r="R1189" s="12">
        <v>0</v>
      </c>
      <c r="S1189" s="12">
        <v>0</v>
      </c>
      <c r="T1189" s="12">
        <v>0</v>
      </c>
      <c r="U1189" s="18" t="str">
        <f t="shared" si="100"/>
        <v>一勝</v>
      </c>
      <c r="V1189" s="12" t="s">
        <v>7435</v>
      </c>
      <c r="W1189" s="12" t="s">
        <v>7566</v>
      </c>
      <c r="X1189" s="12" t="str">
        <f>IF(OR(C1189="櫃間牧場",C1189="特捜フジ"),"hit",IF(OR(C1189="土井牧場",C1189="土井ムギムギ牧場",C1189="むぎむぎ",C1189="むぎ"),"doi",IF(OR(C1189="阪神",C1189="タイガースファーム"),"han",IF(OR(C1189="健康牧場",C1189="ＯＫ牧場"),"oke",VLOOKUP(C1189,[1]Owner!$A:$B,2,FALSE)))))</f>
        <v>kog</v>
      </c>
    </row>
    <row r="1190" spans="1:24" ht="11.15" customHeight="1" x14ac:dyDescent="0.65">
      <c r="A1190" s="19" t="str">
        <f t="shared" si="99"/>
        <v>0304心平06</v>
      </c>
      <c r="B1190" s="10" t="s">
        <v>1713</v>
      </c>
      <c r="C1190" s="20" t="s">
        <v>186</v>
      </c>
      <c r="D1190" s="31">
        <v>6</v>
      </c>
      <c r="E1190" s="20" t="s">
        <v>1796</v>
      </c>
      <c r="F1190" s="10" t="s">
        <v>14</v>
      </c>
      <c r="G1190" s="10" t="s">
        <v>15</v>
      </c>
      <c r="H1190" s="20" t="s">
        <v>1579</v>
      </c>
      <c r="I1190" s="20" t="s">
        <v>1797</v>
      </c>
      <c r="J1190" s="20" t="s">
        <v>1798</v>
      </c>
      <c r="M1190" s="21">
        <v>0</v>
      </c>
      <c r="N1190" s="22">
        <v>9</v>
      </c>
      <c r="O1190" s="23">
        <v>0</v>
      </c>
      <c r="P1190" s="24">
        <v>1015</v>
      </c>
      <c r="Q1190" s="25">
        <f>IF(M1190="","",IF(M1190&lt;=0,P1190/10,P1190/M1190))</f>
        <v>101.5</v>
      </c>
      <c r="R1190" s="12">
        <v>0</v>
      </c>
      <c r="S1190" s="12">
        <v>0</v>
      </c>
      <c r="U1190" s="18" t="str">
        <f t="shared" si="100"/>
        <v>未勝利</v>
      </c>
      <c r="X1190" s="12" t="str">
        <f>IF(OR(C1190="櫃間牧場",C1190="特捜フジ"),"hit",IF(OR(C1190="土井牧場",C1190="土井ムギムギ牧場",C1190="むぎむぎ",C1190="むぎ"),"doi",IF(OR(C1190="阪神",C1190="タイガースファーム"),"han",IF(OR(C1190="健康牧場",C1190="ＯＫ牧場"),"oke",VLOOKUP(C1190,[1]Owner!$A:$B,2,FALSE)))))</f>
        <v>hsi</v>
      </c>
    </row>
    <row r="1191" spans="1:24" ht="11.15" customHeight="1" x14ac:dyDescent="0.65">
      <c r="A1191" s="19" t="str">
        <f t="shared" si="99"/>
        <v>9900竹島09</v>
      </c>
      <c r="B1191" s="10" t="s">
        <v>683</v>
      </c>
      <c r="C1191" s="20" t="s">
        <v>251</v>
      </c>
      <c r="D1191" s="31">
        <v>9</v>
      </c>
      <c r="E1191" s="20" t="s">
        <v>862</v>
      </c>
      <c r="F1191" s="10" t="s">
        <v>14</v>
      </c>
      <c r="G1191" s="10" t="s">
        <v>33</v>
      </c>
      <c r="H1191" s="20" t="s">
        <v>863</v>
      </c>
      <c r="I1191" s="20" t="s">
        <v>864</v>
      </c>
      <c r="J1191" s="20" t="s">
        <v>865</v>
      </c>
      <c r="N1191" s="22">
        <v>7</v>
      </c>
      <c r="O1191" s="23">
        <v>1</v>
      </c>
      <c r="P1191" s="24">
        <v>1012</v>
      </c>
      <c r="Q1191" s="25" t="str">
        <f>IF(M1191="","",IF(M1191&lt;=0,P1191/10,P1191/M1191))</f>
        <v/>
      </c>
      <c r="R1191" s="12">
        <v>0</v>
      </c>
      <c r="S1191" s="12">
        <v>0</v>
      </c>
      <c r="U1191" s="18" t="str">
        <f t="shared" si="100"/>
        <v>一勝</v>
      </c>
      <c r="X1191" s="12" t="str">
        <f>IF(OR(C1191="櫃間牧場",C1191="特捜フジ"),"hit",IF(OR(C1191="土井牧場",C1191="土井ムギムギ牧場",C1191="むぎむぎ",C1191="むぎ"),"doi",IF(OR(C1191="阪神",C1191="タイガースファーム"),"han",IF(OR(C1191="健康牧場",C1191="ＯＫ牧場"),"oke",VLOOKUP(C1191,[1]Owner!$A:$B,2,FALSE)))))</f>
        <v>tak</v>
      </c>
    </row>
    <row r="1192" spans="1:24" ht="11.15" customHeight="1" x14ac:dyDescent="0.65">
      <c r="A1192" s="19" t="str">
        <f t="shared" si="99"/>
        <v>2223ＯＫ04</v>
      </c>
      <c r="B1192" s="10" t="s">
        <v>9192</v>
      </c>
      <c r="C1192" s="20" t="s">
        <v>9193</v>
      </c>
      <c r="D1192" s="11">
        <v>4</v>
      </c>
      <c r="E1192" s="20" t="s">
        <v>9197</v>
      </c>
      <c r="F1192" s="10" t="s">
        <v>4478</v>
      </c>
      <c r="G1192" s="10" t="s">
        <v>33</v>
      </c>
      <c r="H1192" s="20" t="s">
        <v>8853</v>
      </c>
      <c r="I1192" s="20" t="s">
        <v>5369</v>
      </c>
      <c r="J1192" s="20" t="s">
        <v>8878</v>
      </c>
      <c r="K1192" s="20" t="s">
        <v>5446</v>
      </c>
      <c r="L1192" s="20" t="s">
        <v>1913</v>
      </c>
      <c r="M1192" s="32">
        <v>6</v>
      </c>
      <c r="N1192" s="22">
        <v>3</v>
      </c>
      <c r="O1192" s="23">
        <v>1</v>
      </c>
      <c r="P1192" s="24">
        <v>1010</v>
      </c>
      <c r="Q1192" s="25">
        <v>312.97619047619048</v>
      </c>
      <c r="U1192" s="18" t="str">
        <f t="shared" si="100"/>
        <v>一勝</v>
      </c>
      <c r="V1192" s="12" t="s">
        <v>9631</v>
      </c>
      <c r="W1192" s="12" t="s">
        <v>9493</v>
      </c>
      <c r="X1192" s="12" t="str">
        <f>IF(OR(C1192="櫃間牧場",C1192="特捜フジ"),"hit",IF(OR(C1192="土井牧場",C1192="土井ムギムギ牧場",C1192="むぎむぎ",C1192="むぎ"),"doi",IF(OR(C1192="阪神",C1192="タイガースファーム"),"han",IF(OR(C1192="健康牧場",C1192="ＯＫ牧場"),"oke",VLOOKUP(C1192,[1]Owner!$A:$B,2,FALSE)))))</f>
        <v>oke</v>
      </c>
    </row>
    <row r="1193" spans="1:24" ht="11.15" customHeight="1" x14ac:dyDescent="0.65">
      <c r="A1193" s="19" t="str">
        <f t="shared" si="99"/>
        <v>0809光生04</v>
      </c>
      <c r="B1193" s="10" t="s">
        <v>3162</v>
      </c>
      <c r="C1193" s="20" t="s">
        <v>2608</v>
      </c>
      <c r="D1193" s="11">
        <v>4</v>
      </c>
      <c r="E1193" s="20" t="s">
        <v>3208</v>
      </c>
      <c r="F1193" s="10" t="s">
        <v>14</v>
      </c>
      <c r="G1193" s="10" t="s">
        <v>520</v>
      </c>
      <c r="H1193" s="20" t="s">
        <v>2571</v>
      </c>
      <c r="I1193" s="20" t="s">
        <v>2850</v>
      </c>
      <c r="J1193" s="20" t="s">
        <v>3209</v>
      </c>
      <c r="K1193" s="20" t="s">
        <v>846</v>
      </c>
      <c r="L1193" s="20" t="s">
        <v>515</v>
      </c>
      <c r="M1193" s="21">
        <v>180</v>
      </c>
      <c r="N1193" s="22">
        <v>4</v>
      </c>
      <c r="O1193" s="23">
        <v>1</v>
      </c>
      <c r="P1193" s="24">
        <v>1010</v>
      </c>
      <c r="Q1193" s="25">
        <f t="shared" ref="Q1193:Q1208" si="102">IF(M1193="","",IF(M1193&lt;=0,P1193/10,P1193/M1193))</f>
        <v>5.6111111111111107</v>
      </c>
      <c r="R1193" s="12">
        <v>0</v>
      </c>
      <c r="S1193" s="12">
        <v>0</v>
      </c>
      <c r="U1193" s="18" t="str">
        <f t="shared" si="100"/>
        <v>一勝</v>
      </c>
      <c r="X1193" s="12" t="str">
        <f>IF(OR(C1193="櫃間牧場",C1193="特捜フジ"),"hit",IF(OR(C1193="土井牧場",C1193="土井ムギムギ牧場",C1193="むぎむぎ",C1193="むぎ"),"doi",IF(OR(C1193="阪神",C1193="タイガースファーム"),"han",IF(OR(C1193="健康牧場",C1193="ＯＫ牧場"),"oke",VLOOKUP(C1193,[1]Owner!$A:$B,2,FALSE)))))</f>
        <v>ymi</v>
      </c>
    </row>
    <row r="1194" spans="1:24" ht="11.15" customHeight="1" x14ac:dyDescent="0.65">
      <c r="A1194" s="19" t="str">
        <f t="shared" si="99"/>
        <v>0506大矢04</v>
      </c>
      <c r="B1194" s="10" t="s">
        <v>2274</v>
      </c>
      <c r="C1194" s="20" t="s">
        <v>964</v>
      </c>
      <c r="D1194" s="11">
        <v>4</v>
      </c>
      <c r="E1194" s="20" t="s">
        <v>2325</v>
      </c>
      <c r="F1194" s="10" t="s">
        <v>2319</v>
      </c>
      <c r="G1194" s="10" t="s">
        <v>520</v>
      </c>
      <c r="H1194" s="20" t="s">
        <v>2326</v>
      </c>
      <c r="I1194" s="20" t="s">
        <v>2038</v>
      </c>
      <c r="J1194" s="20" t="s">
        <v>2327</v>
      </c>
      <c r="K1194" s="20" t="s">
        <v>2328</v>
      </c>
      <c r="L1194" s="20" t="s">
        <v>2324</v>
      </c>
      <c r="M1194" s="21">
        <v>0</v>
      </c>
      <c r="N1194" s="22">
        <v>5</v>
      </c>
      <c r="O1194" s="23">
        <v>1</v>
      </c>
      <c r="P1194" s="24">
        <v>1010</v>
      </c>
      <c r="Q1194" s="25">
        <f t="shared" si="102"/>
        <v>101</v>
      </c>
      <c r="R1194" s="12">
        <v>0</v>
      </c>
      <c r="S1194" s="12">
        <v>0</v>
      </c>
      <c r="U1194" s="18" t="str">
        <f t="shared" si="100"/>
        <v>一勝</v>
      </c>
      <c r="X1194" s="12" t="str">
        <f>IF(OR(C1194="櫃間牧場",C1194="特捜フジ"),"hit",IF(OR(C1194="土井牧場",C1194="土井ムギムギ牧場",C1194="むぎむぎ",C1194="むぎ"),"doi",IF(OR(C1194="阪神",C1194="タイガースファーム"),"han",IF(OR(C1194="健康牧場",C1194="ＯＫ牧場"),"oke",VLOOKUP(C1194,[1]Owner!$A:$B,2,FALSE)))))</f>
        <v>oya</v>
      </c>
    </row>
    <row r="1195" spans="1:24" ht="11.15" customHeight="1" x14ac:dyDescent="0.65">
      <c r="A1195" s="19" t="str">
        <f t="shared" si="99"/>
        <v>0506播磨02</v>
      </c>
      <c r="B1195" s="10" t="s">
        <v>2274</v>
      </c>
      <c r="C1195" s="20" t="s">
        <v>626</v>
      </c>
      <c r="D1195" s="11">
        <v>2</v>
      </c>
      <c r="E1195" s="20" t="s">
        <v>2508</v>
      </c>
      <c r="F1195" s="10" t="s">
        <v>2279</v>
      </c>
      <c r="G1195" s="10" t="s">
        <v>510</v>
      </c>
      <c r="H1195" s="20" t="s">
        <v>1100</v>
      </c>
      <c r="I1195" s="20" t="s">
        <v>38</v>
      </c>
      <c r="J1195" s="20" t="s">
        <v>2509</v>
      </c>
      <c r="K1195" s="20" t="s">
        <v>2510</v>
      </c>
      <c r="L1195" s="20" t="s">
        <v>1913</v>
      </c>
      <c r="M1195" s="21">
        <v>100</v>
      </c>
      <c r="N1195" s="22">
        <v>5</v>
      </c>
      <c r="O1195" s="23">
        <v>1</v>
      </c>
      <c r="P1195" s="24">
        <v>1010</v>
      </c>
      <c r="Q1195" s="25">
        <f t="shared" si="102"/>
        <v>10.1</v>
      </c>
      <c r="R1195" s="12">
        <v>0</v>
      </c>
      <c r="S1195" s="12">
        <v>0</v>
      </c>
      <c r="U1195" s="18" t="str">
        <f t="shared" si="100"/>
        <v>一勝</v>
      </c>
      <c r="X1195" s="12" t="str">
        <f>IF(OR(C1195="櫃間牧場",C1195="特捜フジ"),"hit",IF(OR(C1195="土井牧場",C1195="土井ムギムギ牧場",C1195="むぎむぎ",C1195="むぎ"),"doi",IF(OR(C1195="阪神",C1195="タイガースファーム"),"han",IF(OR(C1195="健康牧場",C1195="ＯＫ牧場"),"oke",VLOOKUP(C1195,[1]Owner!$A:$B,2,FALSE)))))</f>
        <v>har</v>
      </c>
    </row>
    <row r="1196" spans="1:24" ht="11.15" customHeight="1" x14ac:dyDescent="0.65">
      <c r="A1196" s="19" t="str">
        <f t="shared" si="99"/>
        <v>1112羽田06</v>
      </c>
      <c r="B1196" s="10" t="s">
        <v>4369</v>
      </c>
      <c r="C1196" s="20" t="s">
        <v>4075</v>
      </c>
      <c r="D1196" s="11">
        <v>6</v>
      </c>
      <c r="E1196" s="20" t="s">
        <v>4091</v>
      </c>
      <c r="F1196" s="10" t="s">
        <v>3910</v>
      </c>
      <c r="G1196" s="10" t="s">
        <v>3911</v>
      </c>
      <c r="H1196" s="20" t="s">
        <v>4092</v>
      </c>
      <c r="I1196" s="20" t="s">
        <v>2720</v>
      </c>
      <c r="J1196" s="20" t="s">
        <v>4093</v>
      </c>
      <c r="K1196" s="20" t="s">
        <v>1836</v>
      </c>
      <c r="L1196" s="20" t="s">
        <v>2439</v>
      </c>
      <c r="M1196" s="21">
        <v>35</v>
      </c>
      <c r="N1196" s="22">
        <v>7</v>
      </c>
      <c r="O1196" s="23">
        <v>1</v>
      </c>
      <c r="P1196" s="24">
        <v>1010</v>
      </c>
      <c r="Q1196" s="25">
        <f t="shared" si="102"/>
        <v>28.857142857142858</v>
      </c>
      <c r="R1196" s="12">
        <v>0</v>
      </c>
      <c r="S1196" s="12">
        <v>0</v>
      </c>
      <c r="U1196" s="18" t="str">
        <f t="shared" si="100"/>
        <v>一勝</v>
      </c>
      <c r="X1196" s="12" t="str">
        <f>IF(OR(C1196="櫃間牧場",C1196="特捜フジ"),"hit",IF(OR(C1196="土井牧場",C1196="土井ムギムギ牧場",C1196="むぎむぎ",C1196="むぎ"),"doi",IF(OR(C1196="阪神",C1196="タイガースファーム"),"han",IF(OR(C1196="健康牧場",C1196="ＯＫ牧場"),"oke",VLOOKUP(C1196,[1]Owner!$A:$B,2,FALSE)))))</f>
        <v>had</v>
      </c>
    </row>
    <row r="1197" spans="1:24" ht="11.15" customHeight="1" x14ac:dyDescent="0.65">
      <c r="A1197" s="19" t="str">
        <f t="shared" si="99"/>
        <v>1718小金07</v>
      </c>
      <c r="B1197" s="10" t="s">
        <v>6476</v>
      </c>
      <c r="C1197" s="20" t="s">
        <v>6559</v>
      </c>
      <c r="D1197" s="11">
        <v>7</v>
      </c>
      <c r="E1197" s="20" t="s">
        <v>6566</v>
      </c>
      <c r="F1197" s="10" t="s">
        <v>5144</v>
      </c>
      <c r="G1197" s="10" t="s">
        <v>5295</v>
      </c>
      <c r="H1197" s="20" t="s">
        <v>6673</v>
      </c>
      <c r="I1197" s="20" t="s">
        <v>6718</v>
      </c>
      <c r="J1197" s="20" t="s">
        <v>3630</v>
      </c>
      <c r="K1197" s="20" t="s">
        <v>6674</v>
      </c>
      <c r="L1197" s="20" t="s">
        <v>1913</v>
      </c>
      <c r="M1197" s="21">
        <v>50</v>
      </c>
      <c r="N1197" s="22">
        <v>9</v>
      </c>
      <c r="O1197" s="23">
        <v>1</v>
      </c>
      <c r="P1197" s="24">
        <v>1010</v>
      </c>
      <c r="Q1197" s="25">
        <f t="shared" si="102"/>
        <v>20.2</v>
      </c>
      <c r="R1197" s="12">
        <v>0</v>
      </c>
      <c r="S1197" s="12">
        <v>0</v>
      </c>
      <c r="U1197" s="18" t="str">
        <f t="shared" si="100"/>
        <v>一勝</v>
      </c>
      <c r="V1197" s="12" t="s">
        <v>6994</v>
      </c>
      <c r="W1197" s="12" t="s">
        <v>6852</v>
      </c>
      <c r="X1197" s="12" t="str">
        <f>IF(OR(C1197="櫃間牧場",C1197="特捜フジ"),"hit",IF(OR(C1197="土井牧場",C1197="土井ムギムギ牧場",C1197="むぎむぎ",C1197="むぎ"),"doi",IF(OR(C1197="阪神",C1197="タイガースファーム"),"han",IF(OR(C1197="健康牧場",C1197="ＯＫ牧場"),"oke",VLOOKUP(C1197,[1]Owner!$A:$B,2,FALSE)))))</f>
        <v>kog</v>
      </c>
    </row>
    <row r="1198" spans="1:24" ht="11.15" customHeight="1" x14ac:dyDescent="0.65">
      <c r="A1198" s="19" t="str">
        <f t="shared" si="99"/>
        <v>0506大矢09</v>
      </c>
      <c r="B1198" s="10" t="s">
        <v>2274</v>
      </c>
      <c r="C1198" s="20" t="s">
        <v>964</v>
      </c>
      <c r="D1198" s="11">
        <v>9</v>
      </c>
      <c r="E1198" s="20" t="s">
        <v>2346</v>
      </c>
      <c r="F1198" s="10" t="s">
        <v>14</v>
      </c>
      <c r="G1198" s="10" t="s">
        <v>520</v>
      </c>
      <c r="H1198" s="20" t="s">
        <v>1956</v>
      </c>
      <c r="I1198" s="20" t="s">
        <v>1331</v>
      </c>
      <c r="J1198" s="20" t="s">
        <v>2347</v>
      </c>
      <c r="K1198" s="20" t="s">
        <v>2348</v>
      </c>
      <c r="L1198" s="20" t="s">
        <v>2349</v>
      </c>
      <c r="M1198" s="21">
        <v>0</v>
      </c>
      <c r="N1198" s="22">
        <v>11</v>
      </c>
      <c r="O1198" s="23">
        <v>1</v>
      </c>
      <c r="P1198" s="24">
        <v>1010</v>
      </c>
      <c r="Q1198" s="25">
        <f t="shared" si="102"/>
        <v>101</v>
      </c>
      <c r="R1198" s="12">
        <v>0</v>
      </c>
      <c r="S1198" s="12">
        <v>0</v>
      </c>
      <c r="U1198" s="18" t="str">
        <f t="shared" si="100"/>
        <v>一勝</v>
      </c>
      <c r="X1198" s="12" t="str">
        <f>IF(OR(C1198="櫃間牧場",C1198="特捜フジ"),"hit",IF(OR(C1198="土井牧場",C1198="土井ムギムギ牧場",C1198="むぎむぎ",C1198="むぎ"),"doi",IF(OR(C1198="阪神",C1198="タイガースファーム"),"han",IF(OR(C1198="健康牧場",C1198="ＯＫ牧場"),"oke",VLOOKUP(C1198,[1]Owner!$A:$B,2,FALSE)))))</f>
        <v>oya</v>
      </c>
    </row>
    <row r="1199" spans="1:24" ht="11.15" customHeight="1" x14ac:dyDescent="0.65">
      <c r="A1199" s="19" t="str">
        <f t="shared" si="99"/>
        <v>1314むぎ10</v>
      </c>
      <c r="B1199" s="10" t="s">
        <v>5133</v>
      </c>
      <c r="C1199" s="20" t="s">
        <v>4396</v>
      </c>
      <c r="D1199" s="11">
        <v>10</v>
      </c>
      <c r="E1199" s="20" t="s">
        <v>4882</v>
      </c>
      <c r="F1199" s="10" t="s">
        <v>4772</v>
      </c>
      <c r="G1199" s="10" t="s">
        <v>4774</v>
      </c>
      <c r="H1199" s="20" t="s">
        <v>4883</v>
      </c>
      <c r="I1199" s="20" t="s">
        <v>1755</v>
      </c>
      <c r="J1199" s="20" t="s">
        <v>1771</v>
      </c>
      <c r="K1199" s="20" t="s">
        <v>791</v>
      </c>
      <c r="L1199" s="20" t="s">
        <v>4780</v>
      </c>
      <c r="M1199" s="21">
        <v>80</v>
      </c>
      <c r="N1199" s="22">
        <v>6</v>
      </c>
      <c r="O1199" s="23">
        <v>1</v>
      </c>
      <c r="P1199" s="24">
        <v>1009.2</v>
      </c>
      <c r="Q1199" s="25">
        <f t="shared" si="102"/>
        <v>12.615</v>
      </c>
      <c r="R1199" s="12">
        <v>0</v>
      </c>
      <c r="S1199" s="12">
        <v>0</v>
      </c>
      <c r="U1199" s="18" t="str">
        <f t="shared" si="100"/>
        <v>一勝</v>
      </c>
      <c r="X1199" s="12" t="str">
        <f>IF(OR(C1199="櫃間牧場",C1199="特捜フジ"),"hit",IF(OR(C1199="土井牧場",C1199="土井ムギムギ牧場",C1199="むぎむぎ",C1199="むぎ"),"doi",IF(OR(C1199="阪神",C1199="タイガースファーム"),"han",IF(OR(C1199="健康牧場",C1199="ＯＫ牧場"),"oke",VLOOKUP(C1199,[1]Owner!$A:$B,2,FALSE)))))</f>
        <v>doi</v>
      </c>
    </row>
    <row r="1200" spans="1:24" ht="11.15" customHeight="1" x14ac:dyDescent="0.65">
      <c r="A1200" s="19" t="str">
        <f t="shared" si="99"/>
        <v>1516健太06</v>
      </c>
      <c r="B1200" s="10" t="s">
        <v>5510</v>
      </c>
      <c r="C1200" s="20" t="s">
        <v>5511</v>
      </c>
      <c r="D1200" s="11">
        <v>6</v>
      </c>
      <c r="E1200" s="20" t="s">
        <v>5520</v>
      </c>
      <c r="F1200" s="10" t="s">
        <v>3905</v>
      </c>
      <c r="G1200" s="10" t="s">
        <v>3911</v>
      </c>
      <c r="H1200" s="20" t="s">
        <v>5667</v>
      </c>
      <c r="I1200" s="20" t="s">
        <v>2231</v>
      </c>
      <c r="J1200" s="20" t="s">
        <v>5718</v>
      </c>
      <c r="K1200" s="20" t="s">
        <v>5446</v>
      </c>
      <c r="L1200" s="20" t="s">
        <v>1913</v>
      </c>
      <c r="M1200" s="21">
        <v>150</v>
      </c>
      <c r="N1200" s="22">
        <v>2</v>
      </c>
      <c r="O1200" s="23">
        <v>1</v>
      </c>
      <c r="P1200" s="24">
        <v>1008</v>
      </c>
      <c r="Q1200" s="25">
        <f t="shared" si="102"/>
        <v>6.72</v>
      </c>
      <c r="R1200" s="12">
        <v>0</v>
      </c>
      <c r="S1200" s="12">
        <v>0</v>
      </c>
      <c r="U1200" s="18" t="str">
        <f t="shared" si="100"/>
        <v>一勝</v>
      </c>
      <c r="X1200" s="12" t="str">
        <f>IF(OR(C1200="櫃間牧場",C1200="特捜フジ"),"hit",IF(OR(C1200="土井牧場",C1200="土井ムギムギ牧場",C1200="むぎむぎ",C1200="むぎ"),"doi",IF(OR(C1200="阪神",C1200="タイガースファーム"),"han",IF(OR(C1200="健康牧場",C1200="ＯＫ牧場"),"oke",VLOOKUP(C1200,[1]Owner!$A:$B,2,FALSE)))))</f>
        <v>tke</v>
      </c>
    </row>
    <row r="1201" spans="1:24" ht="11.15" customHeight="1" x14ac:dyDescent="0.65">
      <c r="A1201" s="19" t="str">
        <f t="shared" si="99"/>
        <v>1415光生06</v>
      </c>
      <c r="B1201" s="10" t="s">
        <v>5140</v>
      </c>
      <c r="C1201" s="28" t="s">
        <v>4755</v>
      </c>
      <c r="D1201" s="29">
        <v>6</v>
      </c>
      <c r="E1201" s="20" t="s">
        <v>5248</v>
      </c>
      <c r="F1201" s="10" t="s">
        <v>5142</v>
      </c>
      <c r="G1201" s="10" t="s">
        <v>5293</v>
      </c>
      <c r="H1201" s="20" t="s">
        <v>5357</v>
      </c>
      <c r="I1201" s="20" t="s">
        <v>2231</v>
      </c>
      <c r="J1201" s="20" t="s">
        <v>1773</v>
      </c>
      <c r="K1201" s="20" t="s">
        <v>5441</v>
      </c>
      <c r="L1201" s="20" t="s">
        <v>5497</v>
      </c>
      <c r="M1201" s="21">
        <v>50</v>
      </c>
      <c r="N1201" s="22">
        <v>2</v>
      </c>
      <c r="O1201" s="23">
        <v>1</v>
      </c>
      <c r="P1201" s="24">
        <v>1007.8</v>
      </c>
      <c r="Q1201" s="25">
        <f t="shared" si="102"/>
        <v>20.155999999999999</v>
      </c>
      <c r="R1201" s="12">
        <v>0</v>
      </c>
      <c r="S1201" s="12">
        <v>0</v>
      </c>
      <c r="U1201" s="18" t="str">
        <f t="shared" si="100"/>
        <v>一勝</v>
      </c>
      <c r="X1201" s="12" t="str">
        <f>IF(OR(C1201="櫃間牧場",C1201="特捜フジ"),"hit",IF(OR(C1201="土井牧場",C1201="土井ムギムギ牧場",C1201="むぎむぎ",C1201="むぎ"),"doi",IF(OR(C1201="阪神",C1201="タイガースファーム"),"han",IF(OR(C1201="健康牧場",C1201="ＯＫ牧場"),"oke",VLOOKUP(C1201,[1]Owner!$A:$B,2,FALSE)))))</f>
        <v>ymi</v>
      </c>
    </row>
    <row r="1202" spans="1:24" ht="11.15" customHeight="1" x14ac:dyDescent="0.65">
      <c r="A1202" s="19" t="str">
        <f t="shared" si="99"/>
        <v>1011羽田03</v>
      </c>
      <c r="B1202" s="10" t="s">
        <v>3649</v>
      </c>
      <c r="C1202" s="20" t="s">
        <v>2482</v>
      </c>
      <c r="D1202" s="11">
        <v>3</v>
      </c>
      <c r="E1202" s="20" t="s">
        <v>3734</v>
      </c>
      <c r="F1202" s="10" t="s">
        <v>14</v>
      </c>
      <c r="G1202" s="10" t="s">
        <v>520</v>
      </c>
      <c r="H1202" s="20" t="s">
        <v>1267</v>
      </c>
      <c r="I1202" s="20" t="s">
        <v>1995</v>
      </c>
      <c r="J1202" s="20" t="s">
        <v>3735</v>
      </c>
      <c r="K1202" s="20" t="s">
        <v>3736</v>
      </c>
      <c r="L1202" s="20" t="s">
        <v>1774</v>
      </c>
      <c r="M1202" s="21">
        <v>15</v>
      </c>
      <c r="N1202" s="22">
        <v>5</v>
      </c>
      <c r="O1202" s="23">
        <v>1</v>
      </c>
      <c r="P1202" s="24">
        <v>1005</v>
      </c>
      <c r="Q1202" s="25">
        <f t="shared" si="102"/>
        <v>67</v>
      </c>
      <c r="R1202" s="12">
        <v>0</v>
      </c>
      <c r="S1202" s="12">
        <v>0</v>
      </c>
      <c r="U1202" s="18" t="str">
        <f t="shared" si="100"/>
        <v>一勝</v>
      </c>
      <c r="X1202" s="12" t="str">
        <f>IF(OR(C1202="櫃間牧場",C1202="特捜フジ"),"hit",IF(OR(C1202="土井牧場",C1202="土井ムギムギ牧場",C1202="むぎむぎ",C1202="むぎ"),"doi",IF(OR(C1202="阪神",C1202="タイガースファーム"),"han",IF(OR(C1202="健康牧場",C1202="ＯＫ牧場"),"oke",VLOOKUP(C1202,[1]Owner!$A:$B,2,FALSE)))))</f>
        <v>had</v>
      </c>
    </row>
    <row r="1203" spans="1:24" ht="11.15" customHeight="1" x14ac:dyDescent="0.65">
      <c r="A1203" s="19" t="str">
        <f t="shared" si="99"/>
        <v>0708福石07</v>
      </c>
      <c r="B1203" s="10" t="s">
        <v>2844</v>
      </c>
      <c r="C1203" s="20" t="s">
        <v>913</v>
      </c>
      <c r="D1203" s="11">
        <v>7</v>
      </c>
      <c r="E1203" s="20" t="s">
        <v>3100</v>
      </c>
      <c r="F1203" s="10" t="s">
        <v>14</v>
      </c>
      <c r="G1203" s="10" t="s">
        <v>520</v>
      </c>
      <c r="H1203" s="20" t="s">
        <v>2571</v>
      </c>
      <c r="I1203" s="20" t="s">
        <v>3101</v>
      </c>
      <c r="J1203" s="20" t="s">
        <v>3102</v>
      </c>
      <c r="K1203" s="20" t="s">
        <v>2859</v>
      </c>
      <c r="L1203" s="20" t="s">
        <v>3103</v>
      </c>
      <c r="M1203" s="21">
        <v>130</v>
      </c>
      <c r="N1203" s="22">
        <v>8</v>
      </c>
      <c r="O1203" s="23">
        <v>0</v>
      </c>
      <c r="P1203" s="24">
        <v>1005</v>
      </c>
      <c r="Q1203" s="25">
        <f t="shared" si="102"/>
        <v>7.7307692307692308</v>
      </c>
      <c r="R1203" s="12">
        <v>0</v>
      </c>
      <c r="S1203" s="12">
        <v>0</v>
      </c>
      <c r="U1203" s="18" t="str">
        <f t="shared" si="100"/>
        <v>未勝利</v>
      </c>
      <c r="X1203" s="12" t="str">
        <f>IF(OR(C1203="櫃間牧場",C1203="特捜フジ"),"hit",IF(OR(C1203="土井牧場",C1203="土井ムギムギ牧場",C1203="むぎむぎ",C1203="むぎ"),"doi",IF(OR(C1203="阪神",C1203="タイガースファーム"),"han",IF(OR(C1203="健康牧場",C1203="ＯＫ牧場"),"oke",VLOOKUP(C1203,[1]Owner!$A:$B,2,FALSE)))))</f>
        <v>fuk</v>
      </c>
    </row>
    <row r="1204" spans="1:24" ht="11.15" customHeight="1" x14ac:dyDescent="0.65">
      <c r="A1204" s="19" t="str">
        <f t="shared" si="99"/>
        <v>0809羽田05</v>
      </c>
      <c r="B1204" s="10" t="s">
        <v>3162</v>
      </c>
      <c r="C1204" s="20" t="s">
        <v>2580</v>
      </c>
      <c r="D1204" s="11">
        <v>5</v>
      </c>
      <c r="E1204" s="20" t="s">
        <v>3174</v>
      </c>
      <c r="F1204" s="10" t="s">
        <v>2279</v>
      </c>
      <c r="G1204" s="10" t="s">
        <v>520</v>
      </c>
      <c r="H1204" s="20" t="s">
        <v>3175</v>
      </c>
      <c r="I1204" s="20" t="s">
        <v>1832</v>
      </c>
      <c r="J1204" s="20" t="s">
        <v>3176</v>
      </c>
      <c r="K1204" s="20" t="s">
        <v>3064</v>
      </c>
      <c r="L1204" s="20" t="s">
        <v>3177</v>
      </c>
      <c r="M1204" s="21">
        <v>20</v>
      </c>
      <c r="N1204" s="22">
        <v>8</v>
      </c>
      <c r="O1204" s="23">
        <v>1</v>
      </c>
      <c r="P1204" s="24">
        <v>1005</v>
      </c>
      <c r="Q1204" s="25">
        <f t="shared" si="102"/>
        <v>50.25</v>
      </c>
      <c r="R1204" s="12">
        <v>0</v>
      </c>
      <c r="S1204" s="12">
        <v>0</v>
      </c>
      <c r="U1204" s="18" t="str">
        <f t="shared" si="100"/>
        <v>一勝</v>
      </c>
      <c r="X1204" s="12" t="str">
        <f>IF(OR(C1204="櫃間牧場",C1204="特捜フジ"),"hit",IF(OR(C1204="土井牧場",C1204="土井ムギムギ牧場",C1204="むぎむぎ",C1204="むぎ"),"doi",IF(OR(C1204="阪神",C1204="タイガースファーム"),"han",IF(OR(C1204="健康牧場",C1204="ＯＫ牧場"),"oke",VLOOKUP(C1204,[1]Owner!$A:$B,2,FALSE)))))</f>
        <v>had</v>
      </c>
    </row>
    <row r="1205" spans="1:24" ht="11.15" customHeight="1" x14ac:dyDescent="0.65">
      <c r="A1205" s="19" t="str">
        <f t="shared" si="99"/>
        <v>1011土井07</v>
      </c>
      <c r="B1205" s="10" t="s">
        <v>3649</v>
      </c>
      <c r="C1205" s="20" t="s">
        <v>3887</v>
      </c>
      <c r="D1205" s="11">
        <v>7</v>
      </c>
      <c r="E1205" s="20" t="s">
        <v>3897</v>
      </c>
      <c r="F1205" s="10" t="s">
        <v>14</v>
      </c>
      <c r="G1205" s="10" t="s">
        <v>520</v>
      </c>
      <c r="H1205" s="20" t="s">
        <v>1321</v>
      </c>
      <c r="I1205" s="20" t="s">
        <v>1755</v>
      </c>
      <c r="J1205" s="20" t="s">
        <v>3898</v>
      </c>
      <c r="K1205" s="20" t="s">
        <v>3023</v>
      </c>
      <c r="L1205" s="20" t="s">
        <v>1913</v>
      </c>
      <c r="M1205" s="21">
        <v>40</v>
      </c>
      <c r="N1205" s="22">
        <v>10</v>
      </c>
      <c r="O1205" s="23">
        <v>0</v>
      </c>
      <c r="P1205" s="24">
        <v>1005</v>
      </c>
      <c r="Q1205" s="25">
        <f t="shared" si="102"/>
        <v>25.125</v>
      </c>
      <c r="R1205" s="12">
        <v>0</v>
      </c>
      <c r="S1205" s="12">
        <v>0</v>
      </c>
      <c r="U1205" s="18" t="str">
        <f t="shared" si="100"/>
        <v>未勝利</v>
      </c>
      <c r="X1205" s="12" t="str">
        <f>IF(OR(C1205="櫃間牧場",C1205="特捜フジ"),"hit",IF(OR(C1205="土井牧場",C1205="土井ムギムギ牧場",C1205="むぎむぎ",C1205="むぎ"),"doi",IF(OR(C1205="阪神",C1205="タイガースファーム"),"han",IF(OR(C1205="健康牧場",C1205="ＯＫ牧場"),"oke",VLOOKUP(C1205,[1]Owner!$A:$B,2,FALSE)))))</f>
        <v>doi</v>
      </c>
    </row>
    <row r="1206" spans="1:24" ht="11.15" customHeight="1" x14ac:dyDescent="0.65">
      <c r="A1206" s="19" t="str">
        <f t="shared" si="99"/>
        <v>1718村山07</v>
      </c>
      <c r="B1206" s="10" t="s">
        <v>6476</v>
      </c>
      <c r="C1206" s="20" t="s">
        <v>4372</v>
      </c>
      <c r="D1206" s="11">
        <v>7</v>
      </c>
      <c r="E1206" s="20" t="s">
        <v>6544</v>
      </c>
      <c r="F1206" s="10" t="s">
        <v>5142</v>
      </c>
      <c r="G1206" s="10" t="s">
        <v>5293</v>
      </c>
      <c r="H1206" s="20" t="s">
        <v>5299</v>
      </c>
      <c r="I1206" s="20" t="s">
        <v>3280</v>
      </c>
      <c r="J1206" s="20" t="s">
        <v>3760</v>
      </c>
      <c r="K1206" s="20" t="s">
        <v>5448</v>
      </c>
      <c r="L1206" s="20" t="s">
        <v>5484</v>
      </c>
      <c r="M1206" s="21">
        <v>50</v>
      </c>
      <c r="N1206" s="22">
        <v>6</v>
      </c>
      <c r="O1206" s="23">
        <v>1</v>
      </c>
      <c r="P1206" s="24">
        <v>1004</v>
      </c>
      <c r="Q1206" s="25">
        <f t="shared" si="102"/>
        <v>20.079999999999998</v>
      </c>
      <c r="R1206" s="12">
        <v>0</v>
      </c>
      <c r="S1206" s="12">
        <v>0</v>
      </c>
      <c r="U1206" s="18" t="str">
        <f t="shared" si="100"/>
        <v>一勝</v>
      </c>
      <c r="V1206" s="12" t="s">
        <v>6974</v>
      </c>
      <c r="W1206" s="12" t="s">
        <v>6832</v>
      </c>
      <c r="X1206" s="12" t="str">
        <f>IF(OR(C1206="櫃間牧場",C1206="特捜フジ"),"hit",IF(OR(C1206="土井牧場",C1206="土井ムギムギ牧場",C1206="むぎむぎ",C1206="むぎ"),"doi",IF(OR(C1206="阪神",C1206="タイガースファーム"),"han",IF(OR(C1206="健康牧場",C1206="ＯＫ牧場"),"oke",VLOOKUP(C1206,[1]Owner!$A:$B,2,FALSE)))))</f>
        <v>mur</v>
      </c>
    </row>
    <row r="1207" spans="1:24" ht="11.15" customHeight="1" x14ac:dyDescent="0.65">
      <c r="A1207" s="19" t="str">
        <f t="shared" si="99"/>
        <v>9899戸田01</v>
      </c>
      <c r="B1207" s="10" t="s">
        <v>377</v>
      </c>
      <c r="C1207" s="20" t="s">
        <v>320</v>
      </c>
      <c r="D1207" s="31">
        <v>1</v>
      </c>
      <c r="E1207" s="20" t="s">
        <v>595</v>
      </c>
      <c r="F1207" s="10" t="s">
        <v>14</v>
      </c>
      <c r="G1207" s="10" t="s">
        <v>510</v>
      </c>
      <c r="H1207" s="20" t="s">
        <v>596</v>
      </c>
      <c r="I1207" s="20" t="s">
        <v>597</v>
      </c>
      <c r="J1207" s="20" t="s">
        <v>598</v>
      </c>
      <c r="N1207" s="22">
        <v>6</v>
      </c>
      <c r="O1207" s="23">
        <v>1</v>
      </c>
      <c r="P1207" s="24">
        <v>1001</v>
      </c>
      <c r="Q1207" s="25" t="str">
        <f t="shared" si="102"/>
        <v/>
      </c>
      <c r="R1207" s="12">
        <v>0</v>
      </c>
      <c r="S1207" s="12">
        <v>0</v>
      </c>
      <c r="U1207" s="18" t="str">
        <f t="shared" si="100"/>
        <v>一勝</v>
      </c>
      <c r="X1207" s="12" t="str">
        <f>IF(OR(C1207="櫃間牧場",C1207="特捜フジ"),"hit",IF(OR(C1207="土井牧場",C1207="土井ムギムギ牧場",C1207="むぎむぎ",C1207="むぎ"),"doi",IF(OR(C1207="阪神",C1207="タイガースファーム"),"han",IF(OR(C1207="健康牧場",C1207="ＯＫ牧場"),"oke",VLOOKUP(C1207,[1]Owner!$A:$B,2,FALSE)))))</f>
        <v>tod</v>
      </c>
    </row>
    <row r="1208" spans="1:24" ht="11.15" customHeight="1" x14ac:dyDescent="0.65">
      <c r="A1208" s="19" t="str">
        <f t="shared" si="99"/>
        <v>0001大類04</v>
      </c>
      <c r="B1208" s="10" t="s">
        <v>963</v>
      </c>
      <c r="C1208" s="20" t="s">
        <v>91</v>
      </c>
      <c r="D1208" s="31">
        <v>4</v>
      </c>
      <c r="E1208" s="20" t="s">
        <v>1001</v>
      </c>
      <c r="F1208" s="10" t="s">
        <v>29</v>
      </c>
      <c r="G1208" s="10" t="s">
        <v>33</v>
      </c>
      <c r="H1208" s="20" t="s">
        <v>785</v>
      </c>
      <c r="I1208" s="20" t="s">
        <v>38</v>
      </c>
      <c r="J1208" s="20" t="s">
        <v>1002</v>
      </c>
      <c r="N1208" s="22">
        <v>7</v>
      </c>
      <c r="O1208" s="23">
        <v>1</v>
      </c>
      <c r="P1208" s="24">
        <v>1001</v>
      </c>
      <c r="Q1208" s="25" t="str">
        <f t="shared" si="102"/>
        <v/>
      </c>
      <c r="R1208" s="12">
        <v>0</v>
      </c>
      <c r="S1208" s="12">
        <v>0</v>
      </c>
      <c r="U1208" s="18" t="str">
        <f t="shared" si="100"/>
        <v>一勝</v>
      </c>
      <c r="X1208" s="12" t="str">
        <f>IF(OR(C1208="櫃間牧場",C1208="特捜フジ"),"hit",IF(OR(C1208="土井牧場",C1208="土井ムギムギ牧場",C1208="むぎむぎ",C1208="むぎ"),"doi",IF(OR(C1208="阪神",C1208="タイガースファーム"),"han",IF(OR(C1208="健康牧場",C1208="ＯＫ牧場"),"oke",VLOOKUP(C1208,[1]Owner!$A:$B,2,FALSE)))))</f>
        <v>oru</v>
      </c>
    </row>
    <row r="1209" spans="1:24" ht="11.15" customHeight="1" x14ac:dyDescent="0.65">
      <c r="A1209" s="19" t="str">
        <f t="shared" si="99"/>
        <v>2122高橋10</v>
      </c>
      <c r="B1209" s="10" t="s">
        <v>8826</v>
      </c>
      <c r="C1209" s="20" t="s">
        <v>8745</v>
      </c>
      <c r="D1209" s="11">
        <v>10</v>
      </c>
      <c r="E1209" s="20" t="s">
        <v>8755</v>
      </c>
      <c r="F1209" s="10" t="s">
        <v>4478</v>
      </c>
      <c r="G1209" s="10" t="s">
        <v>4408</v>
      </c>
      <c r="H1209" s="20" t="s">
        <v>4414</v>
      </c>
      <c r="I1209" s="20" t="s">
        <v>5235</v>
      </c>
      <c r="J1209" s="20" t="s">
        <v>6739</v>
      </c>
      <c r="K1209" s="20" t="s">
        <v>8368</v>
      </c>
      <c r="L1209" s="20" t="s">
        <v>1913</v>
      </c>
      <c r="M1209" s="32">
        <v>8</v>
      </c>
      <c r="N1209" s="22">
        <v>2</v>
      </c>
      <c r="O1209" s="23">
        <v>1</v>
      </c>
      <c r="P1209" s="24">
        <v>1000</v>
      </c>
      <c r="Q1209" s="25">
        <v>17.019230769230766</v>
      </c>
      <c r="U1209" s="18" t="str">
        <f t="shared" si="100"/>
        <v>一勝</v>
      </c>
      <c r="V1209" s="12" t="s">
        <v>9001</v>
      </c>
      <c r="W1209" s="12" t="s">
        <v>9118</v>
      </c>
      <c r="X1209" s="12" t="str">
        <f>IF(OR(C1209="櫃間牧場",C1209="特捜フジ"),"hit",IF(OR(C1209="土井牧場",C1209="土井ムギムギ牧場",C1209="むぎむぎ",C1209="むぎ"),"doi",IF(OR(C1209="阪神",C1209="タイガースファーム"),"han",IF(OR(C1209="健康牧場",C1209="ＯＫ牧場"),"oke",VLOOKUP(C1209,[1]Owner!$A:$B,2,FALSE)))))</f>
        <v>tkh</v>
      </c>
    </row>
    <row r="1210" spans="1:24" ht="11.15" customHeight="1" x14ac:dyDescent="0.65">
      <c r="A1210" s="19" t="str">
        <f t="shared" si="99"/>
        <v>0203杉田04</v>
      </c>
      <c r="B1210" s="10" t="s">
        <v>1480</v>
      </c>
      <c r="C1210" s="20" t="s">
        <v>1337</v>
      </c>
      <c r="D1210" s="31">
        <v>4</v>
      </c>
      <c r="E1210" s="20" t="s">
        <v>1587</v>
      </c>
      <c r="F1210" s="10" t="s">
        <v>29</v>
      </c>
      <c r="G1210" s="10" t="s">
        <v>15</v>
      </c>
      <c r="H1210" s="20" t="s">
        <v>394</v>
      </c>
      <c r="I1210" s="20" t="s">
        <v>38</v>
      </c>
      <c r="J1210" s="20" t="s">
        <v>1588</v>
      </c>
      <c r="N1210" s="22">
        <v>2</v>
      </c>
      <c r="O1210" s="23">
        <v>1</v>
      </c>
      <c r="P1210" s="24">
        <v>1000</v>
      </c>
      <c r="Q1210" s="25" t="str">
        <f>IF(M1210="","",IF(M1210&lt;=0,P1210/10,P1210/M1210))</f>
        <v/>
      </c>
      <c r="R1210" s="12">
        <v>0</v>
      </c>
      <c r="S1210" s="12">
        <v>0</v>
      </c>
      <c r="U1210" s="18" t="str">
        <f t="shared" si="100"/>
        <v>一勝</v>
      </c>
      <c r="X1210" s="12" t="str">
        <f>IF(OR(C1210="櫃間牧場",C1210="特捜フジ"),"hit",IF(OR(C1210="土井牧場",C1210="土井ムギムギ牧場",C1210="むぎむぎ",C1210="むぎ"),"doi",IF(OR(C1210="阪神",C1210="タイガースファーム"),"han",IF(OR(C1210="健康牧場",C1210="ＯＫ牧場"),"oke",VLOOKUP(C1210,[1]Owner!$A:$B,2,FALSE)))))</f>
        <v>sug</v>
      </c>
    </row>
    <row r="1211" spans="1:24" ht="11.15" customHeight="1" x14ac:dyDescent="0.65">
      <c r="A1211" s="19" t="str">
        <f t="shared" si="99"/>
        <v>0203杉田07</v>
      </c>
      <c r="B1211" s="10" t="s">
        <v>1480</v>
      </c>
      <c r="C1211" s="20" t="s">
        <v>1337</v>
      </c>
      <c r="D1211" s="31">
        <v>7</v>
      </c>
      <c r="E1211" s="20" t="s">
        <v>1592</v>
      </c>
      <c r="F1211" s="10" t="s">
        <v>14</v>
      </c>
      <c r="G1211" s="10" t="s">
        <v>520</v>
      </c>
      <c r="H1211" s="20" t="s">
        <v>1593</v>
      </c>
      <c r="I1211" s="20" t="s">
        <v>654</v>
      </c>
      <c r="J1211" s="20" t="s">
        <v>1594</v>
      </c>
      <c r="N1211" s="22">
        <v>2</v>
      </c>
      <c r="O1211" s="23">
        <v>1</v>
      </c>
      <c r="P1211" s="24">
        <v>1000</v>
      </c>
      <c r="Q1211" s="25" t="str">
        <f>IF(M1211="","",IF(M1211&lt;=0,P1211/10,P1211/M1211))</f>
        <v/>
      </c>
      <c r="R1211" s="12">
        <v>0</v>
      </c>
      <c r="S1211" s="12">
        <v>0</v>
      </c>
      <c r="U1211" s="18" t="str">
        <f t="shared" si="100"/>
        <v>一勝</v>
      </c>
      <c r="X1211" s="12" t="str">
        <f>IF(OR(C1211="櫃間牧場",C1211="特捜フジ"),"hit",IF(OR(C1211="土井牧場",C1211="土井ムギムギ牧場",C1211="むぎむぎ",C1211="むぎ"),"doi",IF(OR(C1211="阪神",C1211="タイガースファーム"),"han",IF(OR(C1211="健康牧場",C1211="ＯＫ牧場"),"oke",VLOOKUP(C1211,[1]Owner!$A:$B,2,FALSE)))))</f>
        <v>sug</v>
      </c>
    </row>
    <row r="1212" spans="1:24" ht="11.15" customHeight="1" x14ac:dyDescent="0.65">
      <c r="A1212" s="19" t="str">
        <f t="shared" si="99"/>
        <v>2223西原01</v>
      </c>
      <c r="B1212" s="10" t="s">
        <v>9192</v>
      </c>
      <c r="C1212" s="20" t="s">
        <v>4737</v>
      </c>
      <c r="D1212" s="11">
        <v>1</v>
      </c>
      <c r="E1212" s="20" t="s">
        <v>9280</v>
      </c>
      <c r="F1212" s="10" t="s">
        <v>4407</v>
      </c>
      <c r="G1212" s="10" t="s">
        <v>4421</v>
      </c>
      <c r="H1212" s="20" t="s">
        <v>4721</v>
      </c>
      <c r="I1212" s="20" t="s">
        <v>4657</v>
      </c>
      <c r="J1212" s="20" t="s">
        <v>8418</v>
      </c>
      <c r="K1212" s="20" t="s">
        <v>2378</v>
      </c>
      <c r="L1212" s="20" t="s">
        <v>1913</v>
      </c>
      <c r="M1212" s="32">
        <v>9</v>
      </c>
      <c r="N1212" s="22">
        <v>4</v>
      </c>
      <c r="O1212" s="23">
        <v>1</v>
      </c>
      <c r="P1212" s="24">
        <v>1000</v>
      </c>
      <c r="Q1212" s="25">
        <v>102.06349206349208</v>
      </c>
      <c r="U1212" s="18" t="str">
        <f t="shared" si="100"/>
        <v>一勝</v>
      </c>
      <c r="V1212" s="12" t="s">
        <v>9697</v>
      </c>
      <c r="W1212" s="12" t="s">
        <v>9569</v>
      </c>
      <c r="X1212" s="12" t="str">
        <f>IF(OR(C1212="櫃間牧場",C1212="特捜フジ"),"hit",IF(OR(C1212="土井牧場",C1212="土井ムギムギ牧場",C1212="むぎむぎ",C1212="むぎ"),"doi",IF(OR(C1212="阪神",C1212="タイガースファーム"),"han",IF(OR(C1212="健康牧場",C1212="ＯＫ牧場"),"oke",VLOOKUP(C1212,[1]Owner!$A:$B,2,FALSE)))))</f>
        <v>nis</v>
      </c>
    </row>
    <row r="1213" spans="1:24" ht="11.15" customHeight="1" x14ac:dyDescent="0.65">
      <c r="A1213" s="19" t="str">
        <f t="shared" si="99"/>
        <v>0001伸吾10</v>
      </c>
      <c r="B1213" s="10" t="s">
        <v>963</v>
      </c>
      <c r="C1213" s="20" t="s">
        <v>768</v>
      </c>
      <c r="D1213" s="31">
        <v>10</v>
      </c>
      <c r="E1213" s="20" t="s">
        <v>1053</v>
      </c>
      <c r="F1213" s="10" t="s">
        <v>29</v>
      </c>
      <c r="G1213" s="10" t="s">
        <v>15</v>
      </c>
      <c r="H1213" s="20" t="s">
        <v>759</v>
      </c>
      <c r="I1213" s="20" t="s">
        <v>38</v>
      </c>
      <c r="J1213" s="20" t="s">
        <v>356</v>
      </c>
      <c r="N1213" s="22">
        <v>5</v>
      </c>
      <c r="O1213" s="23">
        <v>1</v>
      </c>
      <c r="P1213" s="24">
        <v>1000</v>
      </c>
      <c r="Q1213" s="25" t="str">
        <f>IF(M1213="","",IF(M1213&lt;=0,P1213/10,P1213/M1213))</f>
        <v/>
      </c>
      <c r="R1213" s="12">
        <v>0</v>
      </c>
      <c r="S1213" s="12">
        <v>0</v>
      </c>
      <c r="U1213" s="18" t="str">
        <f t="shared" si="100"/>
        <v>一勝</v>
      </c>
      <c r="X1213" s="12" t="str">
        <f>IF(OR(C1213="櫃間牧場",C1213="特捜フジ"),"hit",IF(OR(C1213="土井牧場",C1213="土井ムギムギ牧場",C1213="むぎむぎ",C1213="むぎ"),"doi",IF(OR(C1213="阪神",C1213="タイガースファーム"),"han",IF(OR(C1213="健康牧場",C1213="ＯＫ牧場"),"oke",VLOOKUP(C1213,[1]Owner!$A:$B,2,FALSE)))))</f>
        <v>tsi</v>
      </c>
    </row>
    <row r="1214" spans="1:24" ht="11.15" customHeight="1" x14ac:dyDescent="0.65">
      <c r="A1214" s="19" t="str">
        <f t="shared" si="99"/>
        <v>0102戸田10</v>
      </c>
      <c r="B1214" s="10" t="s">
        <v>1206</v>
      </c>
      <c r="C1214" s="20" t="s">
        <v>320</v>
      </c>
      <c r="D1214" s="31">
        <v>10</v>
      </c>
      <c r="E1214" s="20" t="s">
        <v>1414</v>
      </c>
      <c r="F1214" s="10" t="s">
        <v>14</v>
      </c>
      <c r="G1214" s="10" t="s">
        <v>15</v>
      </c>
      <c r="H1214" s="20" t="s">
        <v>1415</v>
      </c>
      <c r="I1214" s="20" t="s">
        <v>73</v>
      </c>
      <c r="J1214" s="20" t="s">
        <v>1416</v>
      </c>
      <c r="N1214" s="22">
        <v>6</v>
      </c>
      <c r="O1214" s="23">
        <v>1</v>
      </c>
      <c r="P1214" s="24">
        <v>1000</v>
      </c>
      <c r="Q1214" s="25" t="str">
        <f>IF(M1214="","",IF(M1214&lt;=0,P1214/10,P1214/M1214))</f>
        <v/>
      </c>
      <c r="R1214" s="12">
        <v>0</v>
      </c>
      <c r="S1214" s="12">
        <v>0</v>
      </c>
      <c r="U1214" s="18" t="str">
        <f t="shared" si="100"/>
        <v>一勝</v>
      </c>
      <c r="X1214" s="12" t="str">
        <f>IF(OR(C1214="櫃間牧場",C1214="特捜フジ"),"hit",IF(OR(C1214="土井牧場",C1214="土井ムギムギ牧場",C1214="むぎむぎ",C1214="むぎ"),"doi",IF(OR(C1214="阪神",C1214="タイガースファーム"),"han",IF(OR(C1214="健康牧場",C1214="ＯＫ牧場"),"oke",VLOOKUP(C1214,[1]Owner!$A:$B,2,FALSE)))))</f>
        <v>tod</v>
      </c>
    </row>
    <row r="1215" spans="1:24" ht="11.15" customHeight="1" x14ac:dyDescent="0.65">
      <c r="A1215" s="19" t="str">
        <f t="shared" si="99"/>
        <v>2122播磨03</v>
      </c>
      <c r="B1215" s="10" t="s">
        <v>8826</v>
      </c>
      <c r="C1215" s="20" t="s">
        <v>8311</v>
      </c>
      <c r="D1215" s="11">
        <v>3</v>
      </c>
      <c r="E1215" s="20" t="s">
        <v>8768</v>
      </c>
      <c r="F1215" s="10" t="s">
        <v>29</v>
      </c>
      <c r="G1215" s="10" t="s">
        <v>4421</v>
      </c>
      <c r="H1215" s="20" t="s">
        <v>435</v>
      </c>
      <c r="I1215" s="20" t="s">
        <v>2231</v>
      </c>
      <c r="J1215" s="20" t="s">
        <v>8915</v>
      </c>
      <c r="K1215" s="20" t="s">
        <v>4510</v>
      </c>
      <c r="L1215" s="20" t="s">
        <v>4484</v>
      </c>
      <c r="M1215" s="32">
        <v>5</v>
      </c>
      <c r="N1215" s="22">
        <v>4</v>
      </c>
      <c r="O1215" s="23">
        <v>1</v>
      </c>
      <c r="P1215" s="24">
        <v>995.4</v>
      </c>
      <c r="Q1215" s="25">
        <v>35.188307692307689</v>
      </c>
      <c r="U1215" s="18" t="str">
        <f t="shared" si="100"/>
        <v>一勝</v>
      </c>
      <c r="V1215" s="12" t="s">
        <v>9014</v>
      </c>
      <c r="W1215" s="12" t="s">
        <v>9130</v>
      </c>
      <c r="X1215" s="12" t="str">
        <f>IF(OR(C1215="櫃間牧場",C1215="特捜フジ"),"hit",IF(OR(C1215="土井牧場",C1215="土井ムギムギ牧場",C1215="むぎむぎ",C1215="むぎ"),"doi",IF(OR(C1215="阪神",C1215="タイガースファーム"),"han",IF(OR(C1215="健康牧場",C1215="ＯＫ牧場"),"oke",VLOOKUP(C1215,[1]Owner!$A:$B,2,FALSE)))))</f>
        <v>har</v>
      </c>
    </row>
    <row r="1216" spans="1:24" ht="11.15" customHeight="1" x14ac:dyDescent="0.65">
      <c r="A1216" s="19" t="str">
        <f t="shared" si="99"/>
        <v>0405播磨04</v>
      </c>
      <c r="B1216" s="10" t="s">
        <v>1951</v>
      </c>
      <c r="C1216" s="20" t="s">
        <v>626</v>
      </c>
      <c r="D1216" s="31">
        <v>4</v>
      </c>
      <c r="E1216" s="20" t="s">
        <v>2211</v>
      </c>
      <c r="F1216" s="10" t="s">
        <v>29</v>
      </c>
      <c r="G1216" s="10" t="s">
        <v>520</v>
      </c>
      <c r="H1216" s="20" t="s">
        <v>1321</v>
      </c>
      <c r="I1216" s="20" t="s">
        <v>38</v>
      </c>
      <c r="J1216" s="20" t="s">
        <v>1910</v>
      </c>
      <c r="K1216" s="20" t="s">
        <v>514</v>
      </c>
      <c r="L1216" s="20" t="s">
        <v>2212</v>
      </c>
      <c r="M1216" s="21">
        <v>130</v>
      </c>
      <c r="N1216" s="22">
        <v>5</v>
      </c>
      <c r="O1216" s="23">
        <v>1</v>
      </c>
      <c r="P1216" s="24">
        <v>995</v>
      </c>
      <c r="Q1216" s="25">
        <f t="shared" ref="Q1216:Q1221" si="103">IF(M1216="","",IF(M1216&lt;=0,P1216/10,P1216/M1216))</f>
        <v>7.6538461538461542</v>
      </c>
      <c r="R1216" s="12">
        <v>0</v>
      </c>
      <c r="S1216" s="12">
        <v>0</v>
      </c>
      <c r="U1216" s="18" t="str">
        <f t="shared" si="100"/>
        <v>一勝</v>
      </c>
      <c r="X1216" s="12" t="str">
        <f>IF(OR(C1216="櫃間牧場",C1216="特捜フジ"),"hit",IF(OR(C1216="土井牧場",C1216="土井ムギムギ牧場",C1216="むぎむぎ",C1216="むぎ"),"doi",IF(OR(C1216="阪神",C1216="タイガースファーム"),"han",IF(OR(C1216="健康牧場",C1216="ＯＫ牧場"),"oke",VLOOKUP(C1216,[1]Owner!$A:$B,2,FALSE)))))</f>
        <v>har</v>
      </c>
    </row>
    <row r="1217" spans="1:24" ht="11.15" customHeight="1" x14ac:dyDescent="0.65">
      <c r="A1217" s="19" t="str">
        <f t="shared" si="99"/>
        <v>1516藤田08</v>
      </c>
      <c r="B1217" s="10" t="s">
        <v>5510</v>
      </c>
      <c r="C1217" s="20" t="s">
        <v>4200</v>
      </c>
      <c r="D1217" s="11">
        <v>8</v>
      </c>
      <c r="E1217" s="20" t="s">
        <v>5602</v>
      </c>
      <c r="F1217" s="10" t="s">
        <v>3910</v>
      </c>
      <c r="G1217" s="10" t="s">
        <v>3906</v>
      </c>
      <c r="H1217" s="20" t="s">
        <v>3995</v>
      </c>
      <c r="I1217" s="20" t="s">
        <v>2276</v>
      </c>
      <c r="J1217" s="20" t="s">
        <v>5413</v>
      </c>
      <c r="K1217" s="20" t="s">
        <v>4338</v>
      </c>
      <c r="L1217" s="20" t="s">
        <v>1913</v>
      </c>
      <c r="M1217" s="21">
        <v>30</v>
      </c>
      <c r="N1217" s="22">
        <v>9</v>
      </c>
      <c r="O1217" s="23">
        <v>0</v>
      </c>
      <c r="P1217" s="24">
        <v>995</v>
      </c>
      <c r="Q1217" s="25">
        <f t="shared" si="103"/>
        <v>33.166666666666664</v>
      </c>
      <c r="R1217" s="12">
        <v>0</v>
      </c>
      <c r="S1217" s="12">
        <v>0</v>
      </c>
      <c r="U1217" s="18" t="str">
        <f t="shared" si="100"/>
        <v>未勝利</v>
      </c>
      <c r="X1217" s="12" t="str">
        <f>IF(OR(C1217="櫃間牧場",C1217="特捜フジ"),"hit",IF(OR(C1217="土井牧場",C1217="土井ムギムギ牧場",C1217="むぎむぎ",C1217="むぎ"),"doi",IF(OR(C1217="阪神",C1217="タイガースファーム"),"han",IF(OR(C1217="健康牧場",C1217="ＯＫ牧場"),"oke",VLOOKUP(C1217,[1]Owner!$A:$B,2,FALSE)))))</f>
        <v>fut</v>
      </c>
    </row>
    <row r="1218" spans="1:24" ht="11.15" customHeight="1" x14ac:dyDescent="0.65">
      <c r="A1218" s="19" t="str">
        <f t="shared" ref="A1218:A1281" si="104">MID(B1218,3,2)&amp;MID(B1218,8,2)&amp;MID(C1218,1,2)&amp;TEXT(D1218,"00")</f>
        <v>0102戸田03</v>
      </c>
      <c r="B1218" s="10" t="s">
        <v>1206</v>
      </c>
      <c r="C1218" s="20" t="s">
        <v>320</v>
      </c>
      <c r="D1218" s="31">
        <v>3</v>
      </c>
      <c r="E1218" s="20" t="s">
        <v>1401</v>
      </c>
      <c r="F1218" s="10" t="s">
        <v>14</v>
      </c>
      <c r="G1218" s="10" t="s">
        <v>15</v>
      </c>
      <c r="H1218" s="20" t="s">
        <v>1018</v>
      </c>
      <c r="I1218" s="20" t="s">
        <v>38</v>
      </c>
      <c r="J1218" s="20" t="s">
        <v>1402</v>
      </c>
      <c r="N1218" s="22">
        <v>6</v>
      </c>
      <c r="O1218" s="23">
        <v>1</v>
      </c>
      <c r="P1218" s="24">
        <v>994</v>
      </c>
      <c r="Q1218" s="25" t="str">
        <f t="shared" si="103"/>
        <v/>
      </c>
      <c r="R1218" s="12">
        <v>0</v>
      </c>
      <c r="S1218" s="12">
        <v>0</v>
      </c>
      <c r="U1218" s="18" t="str">
        <f t="shared" ref="U1218:U1281" si="105">IF(S1218&gt;=1,"G1",IF(R1218&gt;=1,"重賞",IF(O1218&gt;=2,"二勝",IF(O1218=1,"一勝",IF(AND(O1218=0,N1218&gt;=1),"未勝利","未出走")))))</f>
        <v>一勝</v>
      </c>
      <c r="X1218" s="12" t="str">
        <f>IF(OR(C1218="櫃間牧場",C1218="特捜フジ"),"hit",IF(OR(C1218="土井牧場",C1218="土井ムギムギ牧場",C1218="むぎむぎ",C1218="むぎ"),"doi",IF(OR(C1218="阪神",C1218="タイガースファーム"),"han",IF(OR(C1218="健康牧場",C1218="ＯＫ牧場"),"oke",VLOOKUP(C1218,[1]Owner!$A:$B,2,FALSE)))))</f>
        <v>tod</v>
      </c>
    </row>
    <row r="1219" spans="1:24" ht="11.15" customHeight="1" x14ac:dyDescent="0.65">
      <c r="A1219" s="19" t="str">
        <f t="shared" si="104"/>
        <v>1718成田09</v>
      </c>
      <c r="B1219" s="10" t="s">
        <v>6476</v>
      </c>
      <c r="C1219" s="20" t="s">
        <v>6621</v>
      </c>
      <c r="D1219" s="11">
        <v>9</v>
      </c>
      <c r="E1219" s="20" t="s">
        <v>6630</v>
      </c>
      <c r="F1219" s="10" t="s">
        <v>5144</v>
      </c>
      <c r="G1219" s="10" t="s">
        <v>5295</v>
      </c>
      <c r="H1219" s="20" t="s">
        <v>5360</v>
      </c>
      <c r="I1219" s="20" t="s">
        <v>3165</v>
      </c>
      <c r="J1219" s="20" t="s">
        <v>7062</v>
      </c>
      <c r="K1219" s="20" t="s">
        <v>6637</v>
      </c>
      <c r="L1219" s="20" t="s">
        <v>1913</v>
      </c>
      <c r="M1219" s="21">
        <v>100</v>
      </c>
      <c r="N1219" s="22">
        <v>4</v>
      </c>
      <c r="O1219" s="23">
        <v>1</v>
      </c>
      <c r="P1219" s="24">
        <v>992</v>
      </c>
      <c r="Q1219" s="25">
        <f t="shared" si="103"/>
        <v>9.92</v>
      </c>
      <c r="R1219" s="12">
        <v>0</v>
      </c>
      <c r="S1219" s="12">
        <v>0</v>
      </c>
      <c r="U1219" s="18" t="str">
        <f t="shared" si="105"/>
        <v>一勝</v>
      </c>
      <c r="V1219" s="12" t="s">
        <v>7047</v>
      </c>
      <c r="W1219" s="12" t="s">
        <v>6914</v>
      </c>
      <c r="X1219" s="12" t="str">
        <f>IF(OR(C1219="櫃間牧場",C1219="特捜フジ"),"hit",IF(OR(C1219="土井牧場",C1219="土井ムギムギ牧場",C1219="むぎむぎ",C1219="むぎ"),"doi",IF(OR(C1219="阪神",C1219="タイガースファーム"),"han",IF(OR(C1219="健康牧場",C1219="ＯＫ牧場"),"oke",VLOOKUP(C1219,[1]Owner!$A:$B,2,FALSE)))))</f>
        <v>nar</v>
      </c>
    </row>
    <row r="1220" spans="1:24" ht="11.15" customHeight="1" x14ac:dyDescent="0.65">
      <c r="A1220" s="19" t="str">
        <f t="shared" si="104"/>
        <v>9900戸田06</v>
      </c>
      <c r="B1220" s="10" t="s">
        <v>683</v>
      </c>
      <c r="C1220" s="20" t="s">
        <v>320</v>
      </c>
      <c r="D1220" s="31">
        <v>6</v>
      </c>
      <c r="E1220" s="20" t="s">
        <v>879</v>
      </c>
      <c r="F1220" s="10" t="s">
        <v>14</v>
      </c>
      <c r="G1220" s="10" t="s">
        <v>33</v>
      </c>
      <c r="H1220" s="20" t="s">
        <v>621</v>
      </c>
      <c r="I1220" s="20" t="s">
        <v>38</v>
      </c>
      <c r="J1220" s="20" t="s">
        <v>880</v>
      </c>
      <c r="N1220" s="22">
        <v>9</v>
      </c>
      <c r="O1220" s="23">
        <v>1</v>
      </c>
      <c r="P1220" s="24">
        <v>992</v>
      </c>
      <c r="Q1220" s="25" t="str">
        <f t="shared" si="103"/>
        <v/>
      </c>
      <c r="R1220" s="12">
        <v>0</v>
      </c>
      <c r="S1220" s="12">
        <v>0</v>
      </c>
      <c r="U1220" s="18" t="str">
        <f t="shared" si="105"/>
        <v>一勝</v>
      </c>
      <c r="X1220" s="12" t="str">
        <f>IF(OR(C1220="櫃間牧場",C1220="特捜フジ"),"hit",IF(OR(C1220="土井牧場",C1220="土井ムギムギ牧場",C1220="むぎむぎ",C1220="むぎ"),"doi",IF(OR(C1220="阪神",C1220="タイガースファーム"),"han",IF(OR(C1220="健康牧場",C1220="ＯＫ牧場"),"oke",VLOOKUP(C1220,[1]Owner!$A:$B,2,FALSE)))))</f>
        <v>tod</v>
      </c>
    </row>
    <row r="1221" spans="1:24" ht="11.15" customHeight="1" x14ac:dyDescent="0.65">
      <c r="A1221" s="19" t="str">
        <f t="shared" si="104"/>
        <v>1819光生02</v>
      </c>
      <c r="B1221" s="10" t="s">
        <v>7067</v>
      </c>
      <c r="C1221" s="20" t="s">
        <v>5843</v>
      </c>
      <c r="D1221" s="11">
        <v>2</v>
      </c>
      <c r="E1221" s="20" t="s">
        <v>7161</v>
      </c>
      <c r="F1221" s="10" t="s">
        <v>4413</v>
      </c>
      <c r="G1221" s="10" t="s">
        <v>4421</v>
      </c>
      <c r="H1221" s="20" t="s">
        <v>4436</v>
      </c>
      <c r="I1221" s="20" t="s">
        <v>2231</v>
      </c>
      <c r="J1221" s="20" t="s">
        <v>4063</v>
      </c>
      <c r="K1221" s="20" t="s">
        <v>791</v>
      </c>
      <c r="L1221" s="20" t="s">
        <v>1913</v>
      </c>
      <c r="M1221" s="21">
        <v>150</v>
      </c>
      <c r="N1221" s="22">
        <v>2</v>
      </c>
      <c r="O1221" s="23">
        <v>1</v>
      </c>
      <c r="P1221" s="24">
        <v>990</v>
      </c>
      <c r="Q1221" s="25">
        <f t="shared" si="103"/>
        <v>6.6</v>
      </c>
      <c r="R1221" s="12">
        <v>0</v>
      </c>
      <c r="S1221" s="12">
        <v>0</v>
      </c>
      <c r="T1221" s="12">
        <v>0</v>
      </c>
      <c r="U1221" s="18" t="str">
        <f t="shared" si="105"/>
        <v>一勝</v>
      </c>
      <c r="V1221" s="12" t="s">
        <v>7436</v>
      </c>
      <c r="W1221" s="12" t="s">
        <v>7567</v>
      </c>
      <c r="X1221" s="12" t="str">
        <f>IF(OR(C1221="櫃間牧場",C1221="特捜フジ"),"hit",IF(OR(C1221="土井牧場",C1221="土井ムギムギ牧場",C1221="むぎむぎ",C1221="むぎ"),"doi",IF(OR(C1221="阪神",C1221="タイガースファーム"),"han",IF(OR(C1221="健康牧場",C1221="ＯＫ牧場"),"oke",VLOOKUP(C1221,[1]Owner!$A:$B,2,FALSE)))))</f>
        <v>ymi</v>
      </c>
    </row>
    <row r="1222" spans="1:24" ht="11.15" customHeight="1" x14ac:dyDescent="0.65">
      <c r="A1222" s="19" t="str">
        <f t="shared" si="104"/>
        <v>2223福石07</v>
      </c>
      <c r="B1222" s="10" t="s">
        <v>9192</v>
      </c>
      <c r="C1222" s="20" t="s">
        <v>4741</v>
      </c>
      <c r="D1222" s="11">
        <v>7</v>
      </c>
      <c r="E1222" s="20" t="s">
        <v>9327</v>
      </c>
      <c r="F1222" s="10" t="s">
        <v>4413</v>
      </c>
      <c r="G1222" s="10" t="s">
        <v>4408</v>
      </c>
      <c r="H1222" s="20" t="s">
        <v>9346</v>
      </c>
      <c r="I1222" s="20" t="s">
        <v>4657</v>
      </c>
      <c r="J1222" s="20" t="s">
        <v>9441</v>
      </c>
      <c r="K1222" s="20" t="s">
        <v>9468</v>
      </c>
      <c r="L1222" s="20" t="s">
        <v>4416</v>
      </c>
      <c r="M1222" s="32">
        <v>4</v>
      </c>
      <c r="N1222" s="22">
        <v>2</v>
      </c>
      <c r="O1222" s="23">
        <v>1</v>
      </c>
      <c r="P1222" s="24">
        <v>990</v>
      </c>
      <c r="Q1222" s="25">
        <v>652.32142857142856</v>
      </c>
      <c r="U1222" s="18" t="str">
        <f t="shared" si="105"/>
        <v>一勝</v>
      </c>
      <c r="V1222" s="12" t="s">
        <v>9734</v>
      </c>
      <c r="W1222" s="12" t="s">
        <v>9615</v>
      </c>
      <c r="X1222" s="12" t="str">
        <f>IF(OR(C1222="櫃間牧場",C1222="特捜フジ"),"hit",IF(OR(C1222="土井牧場",C1222="土井ムギムギ牧場",C1222="むぎむぎ",C1222="むぎ"),"doi",IF(OR(C1222="阪神",C1222="タイガースファーム"),"han",IF(OR(C1222="健康牧場",C1222="ＯＫ牧場"),"oke",VLOOKUP(C1222,[1]Owner!$A:$B,2,FALSE)))))</f>
        <v>fuk</v>
      </c>
    </row>
    <row r="1223" spans="1:24" ht="11.15" customHeight="1" x14ac:dyDescent="0.65">
      <c r="A1223" s="19" t="str">
        <f t="shared" si="104"/>
        <v>9899岡田05</v>
      </c>
      <c r="B1223" s="10" t="s">
        <v>377</v>
      </c>
      <c r="C1223" s="20" t="s">
        <v>125</v>
      </c>
      <c r="D1223" s="31">
        <v>5</v>
      </c>
      <c r="E1223" s="20" t="s">
        <v>448</v>
      </c>
      <c r="F1223" s="10" t="s">
        <v>29</v>
      </c>
      <c r="G1223" s="10" t="s">
        <v>15</v>
      </c>
      <c r="H1223" s="20" t="s">
        <v>141</v>
      </c>
      <c r="I1223" s="20" t="s">
        <v>38</v>
      </c>
      <c r="J1223" s="20" t="s">
        <v>449</v>
      </c>
      <c r="N1223" s="22">
        <v>3</v>
      </c>
      <c r="O1223" s="23">
        <v>1</v>
      </c>
      <c r="P1223" s="24">
        <v>990</v>
      </c>
      <c r="Q1223" s="25" t="str">
        <f>IF(M1223="","",IF(M1223&lt;=0,P1223/10,P1223/M1223))</f>
        <v/>
      </c>
      <c r="R1223" s="12">
        <v>0</v>
      </c>
      <c r="S1223" s="12">
        <v>0</v>
      </c>
      <c r="U1223" s="18" t="str">
        <f t="shared" si="105"/>
        <v>一勝</v>
      </c>
      <c r="X1223" s="12" t="str">
        <f>IF(OR(C1223="櫃間牧場",C1223="特捜フジ"),"hit",IF(OR(C1223="土井牧場",C1223="土井ムギムギ牧場",C1223="むぎむぎ",C1223="むぎ"),"doi",IF(OR(C1223="阪神",C1223="タイガースファーム"),"han",IF(OR(C1223="健康牧場",C1223="ＯＫ牧場"),"oke",VLOOKUP(C1223,[1]Owner!$A:$B,2,FALSE)))))</f>
        <v>oka</v>
      </c>
    </row>
    <row r="1224" spans="1:24" ht="11.15" customHeight="1" x14ac:dyDescent="0.65">
      <c r="A1224" s="19" t="str">
        <f t="shared" si="104"/>
        <v>0102戸田07</v>
      </c>
      <c r="B1224" s="10" t="s">
        <v>1206</v>
      </c>
      <c r="C1224" s="20" t="s">
        <v>320</v>
      </c>
      <c r="D1224" s="31">
        <v>7</v>
      </c>
      <c r="E1224" s="20" t="s">
        <v>1409</v>
      </c>
      <c r="F1224" s="10" t="s">
        <v>29</v>
      </c>
      <c r="G1224" s="10" t="s">
        <v>15</v>
      </c>
      <c r="H1224" s="20" t="s">
        <v>995</v>
      </c>
      <c r="I1224" s="20" t="s">
        <v>210</v>
      </c>
      <c r="J1224" s="20" t="s">
        <v>1410</v>
      </c>
      <c r="N1224" s="22">
        <v>3</v>
      </c>
      <c r="O1224" s="23">
        <v>1</v>
      </c>
      <c r="P1224" s="24">
        <v>990</v>
      </c>
      <c r="Q1224" s="25" t="str">
        <f>IF(M1224="","",IF(M1224&lt;=0,P1224/10,P1224/M1224))</f>
        <v/>
      </c>
      <c r="R1224" s="12">
        <v>0</v>
      </c>
      <c r="S1224" s="12">
        <v>0</v>
      </c>
      <c r="U1224" s="18" t="str">
        <f t="shared" si="105"/>
        <v>一勝</v>
      </c>
      <c r="X1224" s="12" t="str">
        <f>IF(OR(C1224="櫃間牧場",C1224="特捜フジ"),"hit",IF(OR(C1224="土井牧場",C1224="土井ムギムギ牧場",C1224="むぎむぎ",C1224="むぎ"),"doi",IF(OR(C1224="阪神",C1224="タイガースファーム"),"han",IF(OR(C1224="健康牧場",C1224="ＯＫ牧場"),"oke",VLOOKUP(C1224,[1]Owner!$A:$B,2,FALSE)))))</f>
        <v>tod</v>
      </c>
    </row>
    <row r="1225" spans="1:24" ht="11.15" customHeight="1" x14ac:dyDescent="0.65">
      <c r="A1225" s="19" t="str">
        <f t="shared" si="104"/>
        <v>1920むぎ03</v>
      </c>
      <c r="B1225" s="10" t="s">
        <v>7651</v>
      </c>
      <c r="C1225" s="20" t="s">
        <v>4396</v>
      </c>
      <c r="D1225" s="11">
        <v>3</v>
      </c>
      <c r="E1225" s="20" t="s">
        <v>7781</v>
      </c>
      <c r="F1225" s="10" t="s">
        <v>4772</v>
      </c>
      <c r="G1225" s="10" t="s">
        <v>4767</v>
      </c>
      <c r="H1225" s="20" t="s">
        <v>7920</v>
      </c>
      <c r="I1225" s="20" t="s">
        <v>4657</v>
      </c>
      <c r="J1225" s="20" t="s">
        <v>4462</v>
      </c>
      <c r="K1225" s="20" t="s">
        <v>2378</v>
      </c>
      <c r="L1225" s="20" t="s">
        <v>1913</v>
      </c>
      <c r="M1225" s="32">
        <v>2</v>
      </c>
      <c r="N1225" s="22">
        <v>3</v>
      </c>
      <c r="O1225" s="23">
        <v>1</v>
      </c>
      <c r="P1225" s="24">
        <v>990</v>
      </c>
      <c r="Q1225" s="25">
        <v>56.596153846153847</v>
      </c>
      <c r="R1225" s="12">
        <v>0</v>
      </c>
      <c r="S1225" s="12">
        <v>0</v>
      </c>
      <c r="T1225" s="12">
        <v>0</v>
      </c>
      <c r="U1225" s="18" t="str">
        <f t="shared" si="105"/>
        <v>一勝</v>
      </c>
      <c r="V1225" s="12" t="s">
        <v>8019</v>
      </c>
      <c r="W1225" s="12" t="s">
        <v>8159</v>
      </c>
      <c r="X1225" s="12" t="str">
        <f>IF(OR(C1225="櫃間牧場",C1225="特捜フジ"),"hit",IF(OR(C1225="土井牧場",C1225="土井ムギムギ牧場",C1225="むぎむぎ",C1225="むぎ"),"doi",IF(OR(C1225="阪神",C1225="タイガースファーム"),"han",IF(OR(C1225="健康牧場",C1225="ＯＫ牧場"),"oke",VLOOKUP(C1225,[1]Owner!$A:$B,2,FALSE)))))</f>
        <v>doi</v>
      </c>
    </row>
    <row r="1226" spans="1:24" ht="11.15" customHeight="1" x14ac:dyDescent="0.65">
      <c r="A1226" s="19" t="str">
        <f t="shared" si="104"/>
        <v>2021健太09</v>
      </c>
      <c r="B1226" s="10" t="s">
        <v>8314</v>
      </c>
      <c r="C1226" s="20" t="s">
        <v>7654</v>
      </c>
      <c r="D1226" s="11">
        <v>9</v>
      </c>
      <c r="E1226" s="20" t="s">
        <v>8207</v>
      </c>
      <c r="F1226" s="10" t="s">
        <v>29</v>
      </c>
      <c r="G1226" s="10" t="s">
        <v>15</v>
      </c>
      <c r="H1226" s="20" t="s">
        <v>8319</v>
      </c>
      <c r="I1226" s="20" t="s">
        <v>3165</v>
      </c>
      <c r="J1226" s="20" t="s">
        <v>3667</v>
      </c>
      <c r="K1226" s="20" t="s">
        <v>791</v>
      </c>
      <c r="L1226" s="20" t="s">
        <v>1913</v>
      </c>
      <c r="M1226" s="32">
        <v>4</v>
      </c>
      <c r="N1226" s="22">
        <v>3</v>
      </c>
      <c r="O1226" s="23">
        <v>1</v>
      </c>
      <c r="P1226" s="24">
        <v>990</v>
      </c>
      <c r="Q1226" s="25">
        <v>15.173076923076923</v>
      </c>
      <c r="R1226" s="12">
        <v>0</v>
      </c>
      <c r="S1226" s="12">
        <v>0</v>
      </c>
      <c r="T1226" s="12">
        <v>0</v>
      </c>
      <c r="U1226" s="18" t="str">
        <f t="shared" si="105"/>
        <v>一勝</v>
      </c>
      <c r="V1226" s="12" t="s">
        <v>8631</v>
      </c>
      <c r="W1226" s="12" t="s">
        <v>8491</v>
      </c>
      <c r="X1226" s="12" t="str">
        <f>IF(OR(C1226="櫃間牧場",C1226="特捜フジ"),"hit",IF(OR(C1226="土井牧場",C1226="土井ムギムギ牧場",C1226="むぎむぎ",C1226="むぎ"),"doi",IF(OR(C1226="阪神",C1226="タイガースファーム"),"han",IF(OR(C1226="健康牧場",C1226="ＯＫ牧場"),"oke",VLOOKUP(C1226,[1]Owner!$A:$B,2,FALSE)))))</f>
        <v>tke</v>
      </c>
    </row>
    <row r="1227" spans="1:24" ht="11.15" customHeight="1" x14ac:dyDescent="0.65">
      <c r="A1227" s="19" t="str">
        <f t="shared" si="104"/>
        <v>0001戸田02</v>
      </c>
      <c r="B1227" s="10" t="s">
        <v>963</v>
      </c>
      <c r="C1227" s="20" t="s">
        <v>320</v>
      </c>
      <c r="D1227" s="31">
        <v>2</v>
      </c>
      <c r="E1227" s="20" t="s">
        <v>1097</v>
      </c>
      <c r="F1227" s="10" t="s">
        <v>14</v>
      </c>
      <c r="G1227" s="10" t="s">
        <v>33</v>
      </c>
      <c r="H1227" s="20" t="s">
        <v>688</v>
      </c>
      <c r="I1227" s="20" t="s">
        <v>38</v>
      </c>
      <c r="J1227" s="20" t="s">
        <v>1098</v>
      </c>
      <c r="N1227" s="22">
        <v>4</v>
      </c>
      <c r="O1227" s="23">
        <v>1</v>
      </c>
      <c r="P1227" s="24">
        <v>990</v>
      </c>
      <c r="Q1227" s="25" t="str">
        <f t="shared" ref="Q1227:Q1256" si="106">IF(M1227="","",IF(M1227&lt;=0,P1227/10,P1227/M1227))</f>
        <v/>
      </c>
      <c r="R1227" s="12">
        <v>0</v>
      </c>
      <c r="S1227" s="12">
        <v>0</v>
      </c>
      <c r="U1227" s="18" t="str">
        <f t="shared" si="105"/>
        <v>一勝</v>
      </c>
      <c r="X1227" s="12" t="str">
        <f>IF(OR(C1227="櫃間牧場",C1227="特捜フジ"),"hit",IF(OR(C1227="土井牧場",C1227="土井ムギムギ牧場",C1227="むぎむぎ",C1227="むぎ"),"doi",IF(OR(C1227="阪神",C1227="タイガースファーム"),"han",IF(OR(C1227="健康牧場",C1227="ＯＫ牧場"),"oke",VLOOKUP(C1227,[1]Owner!$A:$B,2,FALSE)))))</f>
        <v>tod</v>
      </c>
    </row>
    <row r="1228" spans="1:24" ht="11.15" customHeight="1" x14ac:dyDescent="0.65">
      <c r="A1228" s="19" t="str">
        <f t="shared" si="104"/>
        <v>0102貴仁06</v>
      </c>
      <c r="B1228" s="10" t="s">
        <v>1206</v>
      </c>
      <c r="C1228" s="20" t="s">
        <v>216</v>
      </c>
      <c r="D1228" s="31">
        <v>6</v>
      </c>
      <c r="E1228" s="20" t="s">
        <v>1365</v>
      </c>
      <c r="F1228" s="10" t="s">
        <v>29</v>
      </c>
      <c r="G1228" s="10" t="s">
        <v>33</v>
      </c>
      <c r="H1228" s="20" t="s">
        <v>511</v>
      </c>
      <c r="I1228" s="20" t="s">
        <v>737</v>
      </c>
      <c r="J1228" s="20" t="s">
        <v>820</v>
      </c>
      <c r="N1228" s="22">
        <v>4</v>
      </c>
      <c r="O1228" s="23">
        <v>1</v>
      </c>
      <c r="P1228" s="24">
        <v>990</v>
      </c>
      <c r="Q1228" s="25" t="str">
        <f t="shared" si="106"/>
        <v/>
      </c>
      <c r="R1228" s="12">
        <v>0</v>
      </c>
      <c r="S1228" s="12">
        <v>0</v>
      </c>
      <c r="U1228" s="18" t="str">
        <f t="shared" si="105"/>
        <v>一勝</v>
      </c>
      <c r="X1228" s="12" t="str">
        <f>IF(OR(C1228="櫃間牧場",C1228="特捜フジ"),"hit",IF(OR(C1228="土井牧場",C1228="土井ムギムギ牧場",C1228="むぎむぎ",C1228="むぎ"),"doi",IF(OR(C1228="阪神",C1228="タイガースファーム"),"han",IF(OR(C1228="健康牧場",C1228="ＯＫ牧場"),"oke",VLOOKUP(C1228,[1]Owner!$A:$B,2,FALSE)))))</f>
        <v>hta</v>
      </c>
    </row>
    <row r="1229" spans="1:24" ht="11.15" customHeight="1" x14ac:dyDescent="0.65">
      <c r="A1229" s="19" t="str">
        <f t="shared" si="104"/>
        <v>1011福石07</v>
      </c>
      <c r="B1229" s="10" t="s">
        <v>3649</v>
      </c>
      <c r="C1229" s="20" t="s">
        <v>913</v>
      </c>
      <c r="D1229" s="11">
        <v>7</v>
      </c>
      <c r="E1229" s="20" t="s">
        <v>3788</v>
      </c>
      <c r="F1229" s="10" t="s">
        <v>2279</v>
      </c>
      <c r="G1229" s="10" t="s">
        <v>520</v>
      </c>
      <c r="H1229" s="20" t="s">
        <v>860</v>
      </c>
      <c r="I1229" s="20" t="s">
        <v>2231</v>
      </c>
      <c r="J1229" s="20" t="s">
        <v>3789</v>
      </c>
      <c r="K1229" s="20" t="s">
        <v>2378</v>
      </c>
      <c r="L1229" s="20" t="s">
        <v>1913</v>
      </c>
      <c r="M1229" s="21">
        <v>55</v>
      </c>
      <c r="N1229" s="22">
        <v>4</v>
      </c>
      <c r="O1229" s="23">
        <v>1</v>
      </c>
      <c r="P1229" s="24">
        <v>990</v>
      </c>
      <c r="Q1229" s="25">
        <f t="shared" si="106"/>
        <v>18</v>
      </c>
      <c r="R1229" s="12">
        <v>0</v>
      </c>
      <c r="S1229" s="12">
        <v>0</v>
      </c>
      <c r="U1229" s="18" t="str">
        <f t="shared" si="105"/>
        <v>一勝</v>
      </c>
      <c r="X1229" s="12" t="str">
        <f>IF(OR(C1229="櫃間牧場",C1229="特捜フジ"),"hit",IF(OR(C1229="土井牧場",C1229="土井ムギムギ牧場",C1229="むぎむぎ",C1229="むぎ"),"doi",IF(OR(C1229="阪神",C1229="タイガースファーム"),"han",IF(OR(C1229="健康牧場",C1229="ＯＫ牧場"),"oke",VLOOKUP(C1229,[1]Owner!$A:$B,2,FALSE)))))</f>
        <v>fuk</v>
      </c>
    </row>
    <row r="1230" spans="1:24" ht="11.15" customHeight="1" x14ac:dyDescent="0.65">
      <c r="A1230" s="19" t="str">
        <f t="shared" si="104"/>
        <v>1415健太08</v>
      </c>
      <c r="B1230" s="10" t="s">
        <v>5140</v>
      </c>
      <c r="C1230" s="28" t="s">
        <v>4758</v>
      </c>
      <c r="D1230" s="29">
        <v>8</v>
      </c>
      <c r="E1230" s="20" t="s">
        <v>5160</v>
      </c>
      <c r="F1230" s="10" t="s">
        <v>5142</v>
      </c>
      <c r="G1230" s="10" t="s">
        <v>5293</v>
      </c>
      <c r="H1230" s="20" t="s">
        <v>5299</v>
      </c>
      <c r="I1230" s="20" t="s">
        <v>2231</v>
      </c>
      <c r="J1230" s="20" t="s">
        <v>5380</v>
      </c>
      <c r="K1230" s="20" t="s">
        <v>5448</v>
      </c>
      <c r="L1230" s="20" t="s">
        <v>5484</v>
      </c>
      <c r="M1230" s="21">
        <v>120</v>
      </c>
      <c r="N1230" s="22">
        <v>4</v>
      </c>
      <c r="O1230" s="23">
        <v>1</v>
      </c>
      <c r="P1230" s="24">
        <v>990</v>
      </c>
      <c r="Q1230" s="25">
        <f t="shared" si="106"/>
        <v>8.25</v>
      </c>
      <c r="R1230" s="12">
        <v>0</v>
      </c>
      <c r="S1230" s="12">
        <v>0</v>
      </c>
      <c r="U1230" s="18" t="str">
        <f t="shared" si="105"/>
        <v>一勝</v>
      </c>
      <c r="X1230" s="12" t="str">
        <f>IF(OR(C1230="櫃間牧場",C1230="特捜フジ"),"hit",IF(OR(C1230="土井牧場",C1230="土井ムギムギ牧場",C1230="むぎむぎ",C1230="むぎ"),"doi",IF(OR(C1230="阪神",C1230="タイガースファーム"),"han",IF(OR(C1230="健康牧場",C1230="ＯＫ牧場"),"oke",VLOOKUP(C1230,[1]Owner!$A:$B,2,FALSE)))))</f>
        <v>tke</v>
      </c>
    </row>
    <row r="1231" spans="1:24" ht="11.15" customHeight="1" x14ac:dyDescent="0.65">
      <c r="A1231" s="19" t="str">
        <f t="shared" si="104"/>
        <v>1718小金04</v>
      </c>
      <c r="B1231" s="10" t="s">
        <v>6476</v>
      </c>
      <c r="C1231" s="20" t="s">
        <v>6559</v>
      </c>
      <c r="D1231" s="11">
        <v>4</v>
      </c>
      <c r="E1231" s="20" t="s">
        <v>6563</v>
      </c>
      <c r="F1231" s="10" t="s">
        <v>5144</v>
      </c>
      <c r="G1231" s="10" t="s">
        <v>5295</v>
      </c>
      <c r="H1231" s="20" t="s">
        <v>6647</v>
      </c>
      <c r="I1231" s="20" t="s">
        <v>3165</v>
      </c>
      <c r="J1231" s="20" t="s">
        <v>3374</v>
      </c>
      <c r="K1231" s="20" t="s">
        <v>791</v>
      </c>
      <c r="L1231" s="20" t="s">
        <v>1913</v>
      </c>
      <c r="M1231" s="21">
        <v>140</v>
      </c>
      <c r="N1231" s="22">
        <v>4</v>
      </c>
      <c r="O1231" s="23">
        <v>1</v>
      </c>
      <c r="P1231" s="24">
        <v>990</v>
      </c>
      <c r="Q1231" s="25">
        <f t="shared" si="106"/>
        <v>7.0714285714285712</v>
      </c>
      <c r="R1231" s="12">
        <v>0</v>
      </c>
      <c r="S1231" s="12">
        <v>0</v>
      </c>
      <c r="U1231" s="18" t="str">
        <f t="shared" si="105"/>
        <v>一勝</v>
      </c>
      <c r="V1231" s="12" t="s">
        <v>6991</v>
      </c>
      <c r="W1231" s="12" t="s">
        <v>6849</v>
      </c>
      <c r="X1231" s="12" t="str">
        <f>IF(OR(C1231="櫃間牧場",C1231="特捜フジ"),"hit",IF(OR(C1231="土井牧場",C1231="土井ムギムギ牧場",C1231="むぎむぎ",C1231="むぎ"),"doi",IF(OR(C1231="阪神",C1231="タイガースファーム"),"han",IF(OR(C1231="健康牧場",C1231="ＯＫ牧場"),"oke",VLOOKUP(C1231,[1]Owner!$A:$B,2,FALSE)))))</f>
        <v>kog</v>
      </c>
    </row>
    <row r="1232" spans="1:24" ht="11.15" customHeight="1" x14ac:dyDescent="0.65">
      <c r="A1232" s="19" t="str">
        <f t="shared" si="104"/>
        <v>0304本木04</v>
      </c>
      <c r="B1232" s="10" t="s">
        <v>1713</v>
      </c>
      <c r="C1232" s="20" t="s">
        <v>1161</v>
      </c>
      <c r="D1232" s="31">
        <v>4</v>
      </c>
      <c r="E1232" s="20" t="s">
        <v>1939</v>
      </c>
      <c r="F1232" s="10" t="s">
        <v>14</v>
      </c>
      <c r="G1232" s="10" t="s">
        <v>15</v>
      </c>
      <c r="H1232" s="20" t="s">
        <v>1550</v>
      </c>
      <c r="I1232" s="20" t="s">
        <v>1044</v>
      </c>
      <c r="J1232" s="20" t="s">
        <v>1138</v>
      </c>
      <c r="M1232" s="21">
        <v>0</v>
      </c>
      <c r="N1232" s="22">
        <v>5</v>
      </c>
      <c r="O1232" s="23">
        <v>1</v>
      </c>
      <c r="P1232" s="24">
        <v>990</v>
      </c>
      <c r="Q1232" s="25">
        <f t="shared" si="106"/>
        <v>99</v>
      </c>
      <c r="R1232" s="12">
        <v>0</v>
      </c>
      <c r="S1232" s="12">
        <v>0</v>
      </c>
      <c r="U1232" s="18" t="str">
        <f t="shared" si="105"/>
        <v>一勝</v>
      </c>
      <c r="X1232" s="12" t="str">
        <f>IF(OR(C1232="櫃間牧場",C1232="特捜フジ"),"hit",IF(OR(C1232="土井牧場",C1232="土井ムギムギ牧場",C1232="むぎむぎ",C1232="むぎ"),"doi",IF(OR(C1232="阪神",C1232="タイガースファーム"),"han",IF(OR(C1232="健康牧場",C1232="ＯＫ牧場"),"oke",VLOOKUP(C1232,[1]Owner!$A:$B,2,FALSE)))))</f>
        <v>mot</v>
      </c>
    </row>
    <row r="1233" spans="1:24" ht="11.15" customHeight="1" x14ac:dyDescent="0.65">
      <c r="A1233" s="19" t="str">
        <f t="shared" si="104"/>
        <v>1011福石03</v>
      </c>
      <c r="B1233" s="10" t="s">
        <v>3649</v>
      </c>
      <c r="C1233" s="20" t="s">
        <v>913</v>
      </c>
      <c r="D1233" s="11">
        <v>3</v>
      </c>
      <c r="E1233" s="20" t="s">
        <v>3781</v>
      </c>
      <c r="F1233" s="10" t="s">
        <v>2279</v>
      </c>
      <c r="G1233" s="10" t="s">
        <v>520</v>
      </c>
      <c r="H1233" s="20" t="s">
        <v>2571</v>
      </c>
      <c r="I1233" s="20" t="s">
        <v>2231</v>
      </c>
      <c r="J1233" s="20" t="s">
        <v>1769</v>
      </c>
      <c r="K1233" s="20" t="s">
        <v>795</v>
      </c>
      <c r="L1233" s="20" t="s">
        <v>2324</v>
      </c>
      <c r="M1233" s="21">
        <v>55</v>
      </c>
      <c r="N1233" s="22">
        <v>5</v>
      </c>
      <c r="O1233" s="23">
        <v>1</v>
      </c>
      <c r="P1233" s="24">
        <v>990</v>
      </c>
      <c r="Q1233" s="25">
        <f t="shared" si="106"/>
        <v>18</v>
      </c>
      <c r="R1233" s="12">
        <v>0</v>
      </c>
      <c r="S1233" s="12">
        <v>0</v>
      </c>
      <c r="U1233" s="18" t="str">
        <f t="shared" si="105"/>
        <v>一勝</v>
      </c>
      <c r="X1233" s="12" t="str">
        <f>IF(OR(C1233="櫃間牧場",C1233="特捜フジ"),"hit",IF(OR(C1233="土井牧場",C1233="土井ムギムギ牧場",C1233="むぎむぎ",C1233="むぎ"),"doi",IF(OR(C1233="阪神",C1233="タイガースファーム"),"han",IF(OR(C1233="健康牧場",C1233="ＯＫ牧場"),"oke",VLOOKUP(C1233,[1]Owner!$A:$B,2,FALSE)))))</f>
        <v>fuk</v>
      </c>
    </row>
    <row r="1234" spans="1:24" ht="11.15" customHeight="1" x14ac:dyDescent="0.65">
      <c r="A1234" s="19" t="str">
        <f t="shared" si="104"/>
        <v>2324健太07</v>
      </c>
      <c r="B1234" s="10" t="s">
        <v>9878</v>
      </c>
      <c r="C1234" s="20" t="s">
        <v>9226</v>
      </c>
      <c r="D1234" s="11">
        <v>7</v>
      </c>
      <c r="E1234" s="20" t="s">
        <v>9784</v>
      </c>
      <c r="F1234" s="10" t="s">
        <v>4407</v>
      </c>
      <c r="G1234" s="10" t="s">
        <v>4408</v>
      </c>
      <c r="H1234" s="20" t="s">
        <v>8868</v>
      </c>
      <c r="I1234" s="20" t="s">
        <v>5193</v>
      </c>
      <c r="J1234" s="20" t="s">
        <v>5748</v>
      </c>
      <c r="K1234" s="20" t="s">
        <v>8323</v>
      </c>
      <c r="L1234" s="20" t="s">
        <v>1913</v>
      </c>
      <c r="M1234" s="37">
        <v>8</v>
      </c>
      <c r="N1234" s="22">
        <v>5</v>
      </c>
      <c r="O1234" s="23">
        <v>1</v>
      </c>
      <c r="P1234" s="24">
        <v>990</v>
      </c>
      <c r="Q1234" s="25">
        <f t="shared" si="106"/>
        <v>123.75</v>
      </c>
      <c r="U1234" s="18" t="str">
        <f t="shared" si="105"/>
        <v>一勝</v>
      </c>
      <c r="V1234" s="12" t="s">
        <v>10038</v>
      </c>
      <c r="W1234" s="12" t="s">
        <v>10071</v>
      </c>
      <c r="X1234" s="12" t="str">
        <f>IF(OR(C1234="櫃間牧場",C1234="特捜フジ"),"hit",IF(OR(C1234="土井牧場",C1234="土井ムギムギ牧場",C1234="むぎむぎ",C1234="むぎ"),"doi",IF(OR(C1234="阪神",C1234="タイガースファーム"),"han",IF(OR(C1234="健康牧場",C1234="ＯＫ牧場"),"oke",VLOOKUP(C1234,[1]Owner!$A:$B,2,FALSE)))))</f>
        <v>tke</v>
      </c>
    </row>
    <row r="1235" spans="1:24" ht="11.15" customHeight="1" x14ac:dyDescent="0.65">
      <c r="A1235" s="19" t="str">
        <f t="shared" si="104"/>
        <v>0506大矢07</v>
      </c>
      <c r="B1235" s="10" t="s">
        <v>2274</v>
      </c>
      <c r="C1235" s="20" t="s">
        <v>964</v>
      </c>
      <c r="D1235" s="11">
        <v>7</v>
      </c>
      <c r="E1235" s="20" t="s">
        <v>2337</v>
      </c>
      <c r="F1235" s="10" t="s">
        <v>14</v>
      </c>
      <c r="G1235" s="10" t="s">
        <v>520</v>
      </c>
      <c r="H1235" s="20" t="s">
        <v>2338</v>
      </c>
      <c r="I1235" s="20" t="s">
        <v>2339</v>
      </c>
      <c r="J1235" s="20" t="s">
        <v>2340</v>
      </c>
      <c r="K1235" s="20" t="s">
        <v>1967</v>
      </c>
      <c r="L1235" s="20" t="s">
        <v>2341</v>
      </c>
      <c r="M1235" s="21">
        <v>10</v>
      </c>
      <c r="N1235" s="22">
        <v>9</v>
      </c>
      <c r="O1235" s="23">
        <v>0</v>
      </c>
      <c r="P1235" s="24">
        <v>990</v>
      </c>
      <c r="Q1235" s="25">
        <f t="shared" si="106"/>
        <v>99</v>
      </c>
      <c r="R1235" s="12">
        <v>0</v>
      </c>
      <c r="S1235" s="12">
        <v>0</v>
      </c>
      <c r="U1235" s="18" t="str">
        <f t="shared" si="105"/>
        <v>未勝利</v>
      </c>
      <c r="X1235" s="12" t="str">
        <f>IF(OR(C1235="櫃間牧場",C1235="特捜フジ"),"hit",IF(OR(C1235="土井牧場",C1235="土井ムギムギ牧場",C1235="むぎむぎ",C1235="むぎ"),"doi",IF(OR(C1235="阪神",C1235="タイガースファーム"),"han",IF(OR(C1235="健康牧場",C1235="ＯＫ牧場"),"oke",VLOOKUP(C1235,[1]Owner!$A:$B,2,FALSE)))))</f>
        <v>oya</v>
      </c>
    </row>
    <row r="1236" spans="1:24" ht="11.15" customHeight="1" x14ac:dyDescent="0.65">
      <c r="A1236" s="19" t="str">
        <f t="shared" si="104"/>
        <v>1718松山01</v>
      </c>
      <c r="B1236" s="10" t="s">
        <v>6476</v>
      </c>
      <c r="C1236" s="20" t="s">
        <v>4376</v>
      </c>
      <c r="D1236" s="11">
        <v>1</v>
      </c>
      <c r="E1236" s="20" t="s">
        <v>6611</v>
      </c>
      <c r="F1236" s="10" t="s">
        <v>5144</v>
      </c>
      <c r="G1236" s="10" t="s">
        <v>5295</v>
      </c>
      <c r="H1236" s="20" t="s">
        <v>5360</v>
      </c>
      <c r="I1236" s="20" t="s">
        <v>3165</v>
      </c>
      <c r="J1236" s="20" t="s">
        <v>3610</v>
      </c>
      <c r="K1236" s="20" t="s">
        <v>2378</v>
      </c>
      <c r="L1236" s="20" t="s">
        <v>1913</v>
      </c>
      <c r="M1236" s="21">
        <v>150</v>
      </c>
      <c r="N1236" s="22">
        <v>4</v>
      </c>
      <c r="O1236" s="23">
        <v>1</v>
      </c>
      <c r="P1236" s="24">
        <v>985</v>
      </c>
      <c r="Q1236" s="25">
        <f t="shared" si="106"/>
        <v>6.5666666666666664</v>
      </c>
      <c r="R1236" s="12">
        <v>0</v>
      </c>
      <c r="S1236" s="12">
        <v>0</v>
      </c>
      <c r="U1236" s="18" t="str">
        <f t="shared" si="105"/>
        <v>一勝</v>
      </c>
      <c r="V1236" s="12" t="s">
        <v>7029</v>
      </c>
      <c r="W1236" s="12" t="s">
        <v>6896</v>
      </c>
      <c r="X1236" s="12" t="str">
        <f>IF(OR(C1236="櫃間牧場",C1236="特捜フジ"),"hit",IF(OR(C1236="土井牧場",C1236="土井ムギムギ牧場",C1236="むぎむぎ",C1236="むぎ"),"doi",IF(OR(C1236="阪神",C1236="タイガースファーム"),"han",IF(OR(C1236="健康牧場",C1236="ＯＫ牧場"),"oke",VLOOKUP(C1236,[1]Owner!$A:$B,2,FALSE)))))</f>
        <v>mat</v>
      </c>
    </row>
    <row r="1237" spans="1:24" ht="11.15" customHeight="1" x14ac:dyDescent="0.65">
      <c r="A1237" s="19" t="str">
        <f t="shared" si="104"/>
        <v>1819播磨10</v>
      </c>
      <c r="B1237" s="10" t="s">
        <v>7067</v>
      </c>
      <c r="C1237" s="20" t="s">
        <v>4761</v>
      </c>
      <c r="D1237" s="11">
        <v>10</v>
      </c>
      <c r="E1237" s="20" t="s">
        <v>7097</v>
      </c>
      <c r="F1237" s="10" t="s">
        <v>4413</v>
      </c>
      <c r="G1237" s="10" t="s">
        <v>4408</v>
      </c>
      <c r="H1237" s="20" t="s">
        <v>7234</v>
      </c>
      <c r="I1237" s="20" t="s">
        <v>5369</v>
      </c>
      <c r="J1237" s="20" t="s">
        <v>3591</v>
      </c>
      <c r="K1237" s="20" t="s">
        <v>5446</v>
      </c>
      <c r="L1237" s="20" t="s">
        <v>1913</v>
      </c>
      <c r="M1237" s="21">
        <v>60</v>
      </c>
      <c r="N1237" s="22">
        <v>5</v>
      </c>
      <c r="O1237" s="23">
        <v>1</v>
      </c>
      <c r="P1237" s="24">
        <v>985</v>
      </c>
      <c r="Q1237" s="25">
        <f t="shared" si="106"/>
        <v>16.416666666666668</v>
      </c>
      <c r="R1237" s="12">
        <v>0</v>
      </c>
      <c r="S1237" s="12">
        <v>0</v>
      </c>
      <c r="T1237" s="12">
        <v>0</v>
      </c>
      <c r="U1237" s="18" t="str">
        <f t="shared" si="105"/>
        <v>一勝</v>
      </c>
      <c r="V1237" s="12" t="s">
        <v>7437</v>
      </c>
      <c r="W1237" s="12" t="s">
        <v>7568</v>
      </c>
      <c r="X1237" s="12" t="str">
        <f>IF(OR(C1237="櫃間牧場",C1237="特捜フジ"),"hit",IF(OR(C1237="土井牧場",C1237="土井ムギムギ牧場",C1237="むぎむぎ",C1237="むぎ"),"doi",IF(OR(C1237="阪神",C1237="タイガースファーム"),"han",IF(OR(C1237="健康牧場",C1237="ＯＫ牧場"),"oke",VLOOKUP(C1237,[1]Owner!$A:$B,2,FALSE)))))</f>
        <v>har</v>
      </c>
    </row>
    <row r="1238" spans="1:24" ht="11.15" customHeight="1" x14ac:dyDescent="0.65">
      <c r="A1238" s="19" t="str">
        <f t="shared" si="104"/>
        <v>0910福石05</v>
      </c>
      <c r="B1238" s="10" t="s">
        <v>3418</v>
      </c>
      <c r="C1238" s="20" t="s">
        <v>2791</v>
      </c>
      <c r="D1238" s="11">
        <v>5</v>
      </c>
      <c r="E1238" s="20" t="s">
        <v>3618</v>
      </c>
      <c r="F1238" s="10" t="s">
        <v>2279</v>
      </c>
      <c r="G1238" s="10" t="s">
        <v>510</v>
      </c>
      <c r="H1238" s="20" t="s">
        <v>3172</v>
      </c>
      <c r="I1238" s="20" t="s">
        <v>2276</v>
      </c>
      <c r="J1238" s="20" t="s">
        <v>3619</v>
      </c>
      <c r="K1238" s="20" t="s">
        <v>1278</v>
      </c>
      <c r="L1238" s="20" t="s">
        <v>2962</v>
      </c>
      <c r="M1238" s="21">
        <v>50</v>
      </c>
      <c r="N1238" s="22">
        <v>8</v>
      </c>
      <c r="O1238" s="23">
        <v>1</v>
      </c>
      <c r="P1238" s="24">
        <v>985</v>
      </c>
      <c r="Q1238" s="25">
        <f t="shared" si="106"/>
        <v>19.7</v>
      </c>
      <c r="R1238" s="12">
        <v>0</v>
      </c>
      <c r="S1238" s="12">
        <v>0</v>
      </c>
      <c r="U1238" s="18" t="str">
        <f t="shared" si="105"/>
        <v>一勝</v>
      </c>
      <c r="X1238" s="12" t="str">
        <f>IF(OR(C1238="櫃間牧場",C1238="特捜フジ"),"hit",IF(OR(C1238="土井牧場",C1238="土井ムギムギ牧場",C1238="むぎむぎ",C1238="むぎ"),"doi",IF(OR(C1238="阪神",C1238="タイガースファーム"),"han",IF(OR(C1238="健康牧場",C1238="ＯＫ牧場"),"oke",VLOOKUP(C1238,[1]Owner!$A:$B,2,FALSE)))))</f>
        <v>fuk</v>
      </c>
    </row>
    <row r="1239" spans="1:24" ht="11.15" customHeight="1" x14ac:dyDescent="0.65">
      <c r="A1239" s="19" t="str">
        <f t="shared" si="104"/>
        <v>0708土井01</v>
      </c>
      <c r="B1239" s="10" t="s">
        <v>2844</v>
      </c>
      <c r="C1239" s="20" t="s">
        <v>1601</v>
      </c>
      <c r="D1239" s="11">
        <v>1</v>
      </c>
      <c r="E1239" s="20" t="s">
        <v>2949</v>
      </c>
      <c r="F1239" s="10" t="s">
        <v>14</v>
      </c>
      <c r="G1239" s="10" t="s">
        <v>510</v>
      </c>
      <c r="H1239" s="20" t="s">
        <v>1291</v>
      </c>
      <c r="I1239" s="20" t="s">
        <v>2950</v>
      </c>
      <c r="J1239" s="20" t="s">
        <v>2951</v>
      </c>
      <c r="K1239" s="20" t="s">
        <v>2859</v>
      </c>
      <c r="L1239" s="20" t="s">
        <v>2952</v>
      </c>
      <c r="M1239" s="21">
        <v>130</v>
      </c>
      <c r="N1239" s="22">
        <v>5</v>
      </c>
      <c r="O1239" s="23">
        <v>1</v>
      </c>
      <c r="P1239" s="24">
        <v>980</v>
      </c>
      <c r="Q1239" s="25">
        <f t="shared" si="106"/>
        <v>7.5384615384615383</v>
      </c>
      <c r="R1239" s="12">
        <v>0</v>
      </c>
      <c r="S1239" s="12">
        <v>0</v>
      </c>
      <c r="U1239" s="18" t="str">
        <f t="shared" si="105"/>
        <v>一勝</v>
      </c>
      <c r="X1239" s="12" t="str">
        <f>IF(OR(C1239="櫃間牧場",C1239="特捜フジ"),"hit",IF(OR(C1239="土井牧場",C1239="土井ムギムギ牧場",C1239="むぎむぎ",C1239="むぎ"),"doi",IF(OR(C1239="阪神",C1239="タイガースファーム"),"han",IF(OR(C1239="健康牧場",C1239="ＯＫ牧場"),"oke",VLOOKUP(C1239,[1]Owner!$A:$B,2,FALSE)))))</f>
        <v>doi</v>
      </c>
    </row>
    <row r="1240" spans="1:24" ht="11.15" customHeight="1" x14ac:dyDescent="0.65">
      <c r="A1240" s="19" t="str">
        <f t="shared" si="104"/>
        <v>1415藤田07</v>
      </c>
      <c r="B1240" s="10" t="s">
        <v>5140</v>
      </c>
      <c r="C1240" s="28" t="s">
        <v>5136</v>
      </c>
      <c r="D1240" s="29">
        <v>7</v>
      </c>
      <c r="E1240" s="20" t="s">
        <v>5229</v>
      </c>
      <c r="F1240" s="10" t="s">
        <v>5142</v>
      </c>
      <c r="G1240" s="10" t="s">
        <v>5293</v>
      </c>
      <c r="H1240" s="20" t="s">
        <v>5351</v>
      </c>
      <c r="I1240" s="20" t="s">
        <v>2276</v>
      </c>
      <c r="J1240" s="20" t="s">
        <v>4678</v>
      </c>
      <c r="K1240" s="20" t="s">
        <v>5450</v>
      </c>
      <c r="L1240" s="20" t="s">
        <v>1913</v>
      </c>
      <c r="M1240" s="21">
        <v>20</v>
      </c>
      <c r="N1240" s="22">
        <v>5</v>
      </c>
      <c r="O1240" s="23">
        <v>1</v>
      </c>
      <c r="P1240" s="24">
        <v>980</v>
      </c>
      <c r="Q1240" s="25">
        <f t="shared" si="106"/>
        <v>49</v>
      </c>
      <c r="R1240" s="12">
        <v>0</v>
      </c>
      <c r="S1240" s="12">
        <v>0</v>
      </c>
      <c r="U1240" s="18" t="str">
        <f t="shared" si="105"/>
        <v>一勝</v>
      </c>
      <c r="X1240" s="12" t="str">
        <f>IF(OR(C1240="櫃間牧場",C1240="特捜フジ"),"hit",IF(OR(C1240="土井牧場",C1240="土井ムギムギ牧場",C1240="むぎむぎ",C1240="むぎ"),"doi",IF(OR(C1240="阪神",C1240="タイガースファーム"),"han",IF(OR(C1240="健康牧場",C1240="ＯＫ牧場"),"oke",VLOOKUP(C1240,[1]Owner!$A:$B,2,FALSE)))))</f>
        <v>fut</v>
      </c>
    </row>
    <row r="1241" spans="1:24" ht="11.15" customHeight="1" x14ac:dyDescent="0.65">
      <c r="A1241" s="19" t="str">
        <f t="shared" si="104"/>
        <v>1516松山06</v>
      </c>
      <c r="B1241" s="10" t="s">
        <v>5510</v>
      </c>
      <c r="C1241" s="20" t="s">
        <v>4233</v>
      </c>
      <c r="D1241" s="11">
        <v>6</v>
      </c>
      <c r="E1241" s="20" t="s">
        <v>5610</v>
      </c>
      <c r="F1241" s="10" t="s">
        <v>3910</v>
      </c>
      <c r="G1241" s="10" t="s">
        <v>3906</v>
      </c>
      <c r="H1241" s="20" t="s">
        <v>5666</v>
      </c>
      <c r="I1241" s="20" t="s">
        <v>1739</v>
      </c>
      <c r="J1241" s="20" t="s">
        <v>3242</v>
      </c>
      <c r="K1241" s="20" t="s">
        <v>5446</v>
      </c>
      <c r="L1241" s="20" t="s">
        <v>1913</v>
      </c>
      <c r="M1241" s="21">
        <v>70</v>
      </c>
      <c r="N1241" s="22">
        <v>5</v>
      </c>
      <c r="O1241" s="23">
        <v>1</v>
      </c>
      <c r="P1241" s="24">
        <v>980</v>
      </c>
      <c r="Q1241" s="25">
        <f t="shared" si="106"/>
        <v>14</v>
      </c>
      <c r="R1241" s="12">
        <v>0</v>
      </c>
      <c r="S1241" s="12">
        <v>0</v>
      </c>
      <c r="U1241" s="18" t="str">
        <f t="shared" si="105"/>
        <v>一勝</v>
      </c>
      <c r="X1241" s="12" t="str">
        <f>IF(OR(C1241="櫃間牧場",C1241="特捜フジ"),"hit",IF(OR(C1241="土井牧場",C1241="土井ムギムギ牧場",C1241="むぎむぎ",C1241="むぎ"),"doi",IF(OR(C1241="阪神",C1241="タイガースファーム"),"han",IF(OR(C1241="健康牧場",C1241="ＯＫ牧場"),"oke",VLOOKUP(C1241,[1]Owner!$A:$B,2,FALSE)))))</f>
        <v>mat</v>
      </c>
    </row>
    <row r="1242" spans="1:24" ht="11.15" customHeight="1" x14ac:dyDescent="0.65">
      <c r="A1242" s="19" t="str">
        <f t="shared" si="104"/>
        <v>0607土井10</v>
      </c>
      <c r="B1242" s="10" t="s">
        <v>2579</v>
      </c>
      <c r="C1242" s="20" t="s">
        <v>2713</v>
      </c>
      <c r="D1242" s="11">
        <v>10</v>
      </c>
      <c r="E1242" s="20" t="s">
        <v>2738</v>
      </c>
      <c r="F1242" s="10" t="s">
        <v>2279</v>
      </c>
      <c r="G1242" s="10" t="s">
        <v>510</v>
      </c>
      <c r="H1242" s="21" t="s">
        <v>1988</v>
      </c>
      <c r="I1242" s="20" t="s">
        <v>2280</v>
      </c>
      <c r="J1242" s="20" t="s">
        <v>2739</v>
      </c>
      <c r="K1242" s="20" t="s">
        <v>1836</v>
      </c>
      <c r="L1242" s="20" t="s">
        <v>2439</v>
      </c>
      <c r="M1242" s="21">
        <v>0</v>
      </c>
      <c r="N1242" s="22">
        <v>6</v>
      </c>
      <c r="O1242" s="23">
        <v>1</v>
      </c>
      <c r="P1242" s="24">
        <v>980</v>
      </c>
      <c r="Q1242" s="25">
        <f t="shared" si="106"/>
        <v>98</v>
      </c>
      <c r="R1242" s="12">
        <v>0</v>
      </c>
      <c r="S1242" s="12">
        <v>0</v>
      </c>
      <c r="U1242" s="18" t="str">
        <f t="shared" si="105"/>
        <v>一勝</v>
      </c>
      <c r="X1242" s="12" t="str">
        <f>IF(OR(C1242="櫃間牧場",C1242="特捜フジ"),"hit",IF(OR(C1242="土井牧場",C1242="土井ムギムギ牧場",C1242="むぎむぎ",C1242="むぎ"),"doi",IF(OR(C1242="阪神",C1242="タイガースファーム"),"han",IF(OR(C1242="健康牧場",C1242="ＯＫ牧場"),"oke",VLOOKUP(C1242,[1]Owner!$A:$B,2,FALSE)))))</f>
        <v>doi</v>
      </c>
    </row>
    <row r="1243" spans="1:24" ht="11.15" customHeight="1" x14ac:dyDescent="0.65">
      <c r="A1243" s="19" t="str">
        <f t="shared" si="104"/>
        <v>0910松山08</v>
      </c>
      <c r="B1243" s="10" t="s">
        <v>3418</v>
      </c>
      <c r="C1243" s="20" t="s">
        <v>3226</v>
      </c>
      <c r="D1243" s="11">
        <v>8</v>
      </c>
      <c r="E1243" s="20" t="s">
        <v>3497</v>
      </c>
      <c r="F1243" s="10" t="s">
        <v>14</v>
      </c>
      <c r="G1243" s="10" t="s">
        <v>520</v>
      </c>
      <c r="H1243" s="20" t="s">
        <v>948</v>
      </c>
      <c r="I1243" s="20" t="s">
        <v>1832</v>
      </c>
      <c r="J1243" s="20" t="s">
        <v>3498</v>
      </c>
      <c r="K1243" s="20" t="s">
        <v>1748</v>
      </c>
      <c r="L1243" s="20" t="s">
        <v>515</v>
      </c>
      <c r="M1243" s="21">
        <v>100</v>
      </c>
      <c r="N1243" s="22">
        <v>6</v>
      </c>
      <c r="O1243" s="23">
        <v>1</v>
      </c>
      <c r="P1243" s="24">
        <v>980</v>
      </c>
      <c r="Q1243" s="25">
        <f t="shared" si="106"/>
        <v>9.8000000000000007</v>
      </c>
      <c r="R1243" s="12">
        <v>0</v>
      </c>
      <c r="S1243" s="12">
        <v>0</v>
      </c>
      <c r="U1243" s="18" t="str">
        <f t="shared" si="105"/>
        <v>一勝</v>
      </c>
      <c r="X1243" s="12" t="str">
        <f>IF(OR(C1243="櫃間牧場",C1243="特捜フジ"),"hit",IF(OR(C1243="土井牧場",C1243="土井ムギムギ牧場",C1243="むぎむぎ",C1243="むぎ"),"doi",IF(OR(C1243="阪神",C1243="タイガースファーム"),"han",IF(OR(C1243="健康牧場",C1243="ＯＫ牧場"),"oke",VLOOKUP(C1243,[1]Owner!$A:$B,2,FALSE)))))</f>
        <v>mat</v>
      </c>
    </row>
    <row r="1244" spans="1:24" ht="11.15" customHeight="1" x14ac:dyDescent="0.65">
      <c r="A1244" s="19" t="str">
        <f t="shared" si="104"/>
        <v>0506大類04</v>
      </c>
      <c r="B1244" s="10" t="s">
        <v>2274</v>
      </c>
      <c r="C1244" s="20" t="s">
        <v>91</v>
      </c>
      <c r="D1244" s="11">
        <v>4</v>
      </c>
      <c r="E1244" s="20" t="s">
        <v>2357</v>
      </c>
      <c r="F1244" s="10" t="s">
        <v>2279</v>
      </c>
      <c r="G1244" s="10" t="s">
        <v>520</v>
      </c>
      <c r="H1244" s="20" t="s">
        <v>995</v>
      </c>
      <c r="I1244" s="20" t="s">
        <v>38</v>
      </c>
      <c r="J1244" s="20" t="s">
        <v>1273</v>
      </c>
      <c r="K1244" s="20" t="s">
        <v>2328</v>
      </c>
      <c r="L1244" s="20" t="s">
        <v>2324</v>
      </c>
      <c r="M1244" s="21">
        <v>90</v>
      </c>
      <c r="N1244" s="22">
        <v>8</v>
      </c>
      <c r="O1244" s="23">
        <v>1</v>
      </c>
      <c r="P1244" s="24">
        <v>980</v>
      </c>
      <c r="Q1244" s="25">
        <f t="shared" si="106"/>
        <v>10.888888888888889</v>
      </c>
      <c r="R1244" s="12">
        <v>0</v>
      </c>
      <c r="S1244" s="12">
        <v>0</v>
      </c>
      <c r="U1244" s="18" t="str">
        <f t="shared" si="105"/>
        <v>一勝</v>
      </c>
      <c r="X1244" s="12" t="str">
        <f>IF(OR(C1244="櫃間牧場",C1244="特捜フジ"),"hit",IF(OR(C1244="土井牧場",C1244="土井ムギムギ牧場",C1244="むぎむぎ",C1244="むぎ"),"doi",IF(OR(C1244="阪神",C1244="タイガースファーム"),"han",IF(OR(C1244="健康牧場",C1244="ＯＫ牧場"),"oke",VLOOKUP(C1244,[1]Owner!$A:$B,2,FALSE)))))</f>
        <v>oru</v>
      </c>
    </row>
    <row r="1245" spans="1:24" ht="11.15" customHeight="1" x14ac:dyDescent="0.65">
      <c r="A1245" s="19" t="str">
        <f t="shared" si="104"/>
        <v>1718柏倉05</v>
      </c>
      <c r="B1245" s="10" t="s">
        <v>6476</v>
      </c>
      <c r="C1245" s="20" t="s">
        <v>6548</v>
      </c>
      <c r="D1245" s="11">
        <v>5</v>
      </c>
      <c r="E1245" s="20" t="s">
        <v>6553</v>
      </c>
      <c r="F1245" s="10" t="s">
        <v>5142</v>
      </c>
      <c r="G1245" s="10" t="s">
        <v>5295</v>
      </c>
      <c r="H1245" s="20" t="s">
        <v>6632</v>
      </c>
      <c r="I1245" s="20" t="s">
        <v>3165</v>
      </c>
      <c r="J1245" s="20" t="s">
        <v>2460</v>
      </c>
      <c r="K1245" s="20" t="s">
        <v>6659</v>
      </c>
      <c r="L1245" s="20" t="s">
        <v>1913</v>
      </c>
      <c r="M1245" s="21">
        <v>120</v>
      </c>
      <c r="N1245" s="22">
        <v>9</v>
      </c>
      <c r="O1245" s="23">
        <v>1</v>
      </c>
      <c r="P1245" s="24">
        <v>977</v>
      </c>
      <c r="Q1245" s="25">
        <f t="shared" si="106"/>
        <v>8.1416666666666675</v>
      </c>
      <c r="R1245" s="12">
        <v>0</v>
      </c>
      <c r="S1245" s="12">
        <v>0</v>
      </c>
      <c r="U1245" s="18" t="str">
        <f t="shared" si="105"/>
        <v>一勝</v>
      </c>
      <c r="V1245" s="12" t="s">
        <v>6982</v>
      </c>
      <c r="W1245" s="12" t="s">
        <v>6840</v>
      </c>
      <c r="X1245" s="12" t="str">
        <f>IF(OR(C1245="櫃間牧場",C1245="特捜フジ"),"hit",IF(OR(C1245="土井牧場",C1245="土井ムギムギ牧場",C1245="むぎむぎ",C1245="むぎ"),"doi",IF(OR(C1245="阪神",C1245="タイガースファーム"),"han",IF(OR(C1245="健康牧場",C1245="ＯＫ牧場"),"oke",VLOOKUP(C1245,[1]Owner!$A:$B,2,FALSE)))))</f>
        <v>kas</v>
      </c>
    </row>
    <row r="1246" spans="1:24" ht="11.15" customHeight="1" x14ac:dyDescent="0.65">
      <c r="A1246" s="19" t="str">
        <f t="shared" si="104"/>
        <v>1213健太10</v>
      </c>
      <c r="B1246" s="10" t="s">
        <v>4405</v>
      </c>
      <c r="C1246" s="20" t="s">
        <v>4732</v>
      </c>
      <c r="D1246" s="11">
        <v>10</v>
      </c>
      <c r="E1246" s="20" t="s">
        <v>4523</v>
      </c>
      <c r="F1246" s="10" t="s">
        <v>4478</v>
      </c>
      <c r="G1246" s="10" t="s">
        <v>15</v>
      </c>
      <c r="H1246" s="20" t="s">
        <v>4524</v>
      </c>
      <c r="I1246" s="20" t="s">
        <v>2231</v>
      </c>
      <c r="J1246" s="20" t="s">
        <v>4525</v>
      </c>
      <c r="K1246" s="20" t="s">
        <v>3929</v>
      </c>
      <c r="L1246" s="20" t="s">
        <v>1913</v>
      </c>
      <c r="M1246" s="21">
        <v>20</v>
      </c>
      <c r="N1246" s="22">
        <v>3</v>
      </c>
      <c r="O1246" s="23">
        <v>1</v>
      </c>
      <c r="P1246" s="24">
        <v>975</v>
      </c>
      <c r="Q1246" s="25">
        <f t="shared" si="106"/>
        <v>48.75</v>
      </c>
      <c r="R1246" s="12">
        <v>0</v>
      </c>
      <c r="S1246" s="12">
        <v>0</v>
      </c>
      <c r="U1246" s="18" t="str">
        <f t="shared" si="105"/>
        <v>一勝</v>
      </c>
      <c r="X1246" s="12" t="str">
        <f>IF(OR(C1246="櫃間牧場",C1246="特捜フジ"),"hit",IF(OR(C1246="土井牧場",C1246="土井ムギムギ牧場",C1246="むぎむぎ",C1246="むぎ"),"doi",IF(OR(C1246="阪神",C1246="タイガースファーム"),"han",IF(OR(C1246="健康牧場",C1246="ＯＫ牧場"),"oke",VLOOKUP(C1246,[1]Owner!$A:$B,2,FALSE)))))</f>
        <v>tke</v>
      </c>
    </row>
    <row r="1247" spans="1:24" ht="11.15" customHeight="1" x14ac:dyDescent="0.65">
      <c r="A1247" s="19" t="str">
        <f t="shared" si="104"/>
        <v>0405播磨08</v>
      </c>
      <c r="B1247" s="10" t="s">
        <v>1951</v>
      </c>
      <c r="C1247" s="20" t="s">
        <v>626</v>
      </c>
      <c r="D1247" s="31">
        <v>8</v>
      </c>
      <c r="E1247" s="20" t="s">
        <v>2223</v>
      </c>
      <c r="F1247" s="10" t="s">
        <v>14</v>
      </c>
      <c r="G1247" s="10" t="s">
        <v>520</v>
      </c>
      <c r="H1247" s="20" t="s">
        <v>1281</v>
      </c>
      <c r="I1247" s="20" t="s">
        <v>38</v>
      </c>
      <c r="J1247" s="20" t="s">
        <v>550</v>
      </c>
      <c r="K1247" s="20" t="s">
        <v>1748</v>
      </c>
      <c r="L1247" s="20" t="s">
        <v>2224</v>
      </c>
      <c r="M1247" s="21">
        <v>70</v>
      </c>
      <c r="N1247" s="22">
        <v>8</v>
      </c>
      <c r="O1247" s="23">
        <v>1</v>
      </c>
      <c r="P1247" s="24">
        <v>975</v>
      </c>
      <c r="Q1247" s="25">
        <f t="shared" si="106"/>
        <v>13.928571428571429</v>
      </c>
      <c r="R1247" s="12">
        <v>0</v>
      </c>
      <c r="S1247" s="12">
        <v>0</v>
      </c>
      <c r="U1247" s="18" t="str">
        <f t="shared" si="105"/>
        <v>一勝</v>
      </c>
      <c r="X1247" s="12" t="str">
        <f>IF(OR(C1247="櫃間牧場",C1247="特捜フジ"),"hit",IF(OR(C1247="土井牧場",C1247="土井ムギムギ牧場",C1247="むぎむぎ",C1247="むぎ"),"doi",IF(OR(C1247="阪神",C1247="タイガースファーム"),"han",IF(OR(C1247="健康牧場",C1247="ＯＫ牧場"),"oke",VLOOKUP(C1247,[1]Owner!$A:$B,2,FALSE)))))</f>
        <v>har</v>
      </c>
    </row>
    <row r="1248" spans="1:24" ht="11.15" customHeight="1" x14ac:dyDescent="0.65">
      <c r="A1248" s="19" t="str">
        <f t="shared" si="104"/>
        <v>1213若井06</v>
      </c>
      <c r="B1248" s="10" t="s">
        <v>4405</v>
      </c>
      <c r="C1248" s="20" t="s">
        <v>4731</v>
      </c>
      <c r="D1248" s="11">
        <v>6</v>
      </c>
      <c r="E1248" s="20" t="s">
        <v>4494</v>
      </c>
      <c r="F1248" s="10" t="s">
        <v>4478</v>
      </c>
      <c r="G1248" s="10" t="s">
        <v>4408</v>
      </c>
      <c r="H1248" s="20" t="s">
        <v>4414</v>
      </c>
      <c r="I1248" s="20" t="s">
        <v>2231</v>
      </c>
      <c r="J1248" s="20" t="s">
        <v>4495</v>
      </c>
      <c r="K1248" s="20" t="s">
        <v>2378</v>
      </c>
      <c r="L1248" s="20" t="s">
        <v>1913</v>
      </c>
      <c r="M1248" s="21">
        <v>20</v>
      </c>
      <c r="N1248" s="22">
        <v>2</v>
      </c>
      <c r="O1248" s="23">
        <v>1</v>
      </c>
      <c r="P1248" s="24">
        <v>970</v>
      </c>
      <c r="Q1248" s="25">
        <f t="shared" si="106"/>
        <v>48.5</v>
      </c>
      <c r="R1248" s="12">
        <v>0</v>
      </c>
      <c r="S1248" s="12">
        <v>0</v>
      </c>
      <c r="U1248" s="18" t="str">
        <f t="shared" si="105"/>
        <v>一勝</v>
      </c>
      <c r="X1248" s="12" t="str">
        <f>IF(OR(C1248="櫃間牧場",C1248="特捜フジ"),"hit",IF(OR(C1248="土井牧場",C1248="土井ムギムギ牧場",C1248="むぎむぎ",C1248="むぎ"),"doi",IF(OR(C1248="阪神",C1248="タイガースファーム"),"han",IF(OR(C1248="健康牧場",C1248="ＯＫ牧場"),"oke",VLOOKUP(C1248,[1]Owner!$A:$B,2,FALSE)))))</f>
        <v>wak</v>
      </c>
    </row>
    <row r="1249" spans="1:24" ht="11.15" customHeight="1" x14ac:dyDescent="0.65">
      <c r="A1249" s="19" t="str">
        <f t="shared" si="104"/>
        <v>1314藤田07</v>
      </c>
      <c r="B1249" s="10" t="s">
        <v>5133</v>
      </c>
      <c r="C1249" s="20" t="s">
        <v>4400</v>
      </c>
      <c r="D1249" s="11">
        <v>7</v>
      </c>
      <c r="E1249" s="20" t="s">
        <v>5047</v>
      </c>
      <c r="F1249" s="10" t="s">
        <v>4766</v>
      </c>
      <c r="G1249" s="10" t="s">
        <v>4774</v>
      </c>
      <c r="H1249" s="20" t="s">
        <v>4847</v>
      </c>
      <c r="I1249" s="20" t="s">
        <v>2231</v>
      </c>
      <c r="J1249" s="20" t="s">
        <v>2104</v>
      </c>
      <c r="K1249" s="20" t="s">
        <v>5048</v>
      </c>
      <c r="L1249" s="20" t="s">
        <v>4770</v>
      </c>
      <c r="M1249" s="21">
        <v>90</v>
      </c>
      <c r="N1249" s="22">
        <v>6</v>
      </c>
      <c r="O1249" s="23">
        <v>1</v>
      </c>
      <c r="P1249" s="24">
        <v>970</v>
      </c>
      <c r="Q1249" s="25">
        <f t="shared" si="106"/>
        <v>10.777777777777779</v>
      </c>
      <c r="R1249" s="12">
        <v>0</v>
      </c>
      <c r="S1249" s="12">
        <v>0</v>
      </c>
      <c r="U1249" s="18" t="str">
        <f t="shared" si="105"/>
        <v>一勝</v>
      </c>
      <c r="X1249" s="12" t="str">
        <f>IF(OR(C1249="櫃間牧場",C1249="特捜フジ"),"hit",IF(OR(C1249="土井牧場",C1249="土井ムギムギ牧場",C1249="むぎむぎ",C1249="むぎ"),"doi",IF(OR(C1249="阪神",C1249="タイガースファーム"),"han",IF(OR(C1249="健康牧場",C1249="ＯＫ牧場"),"oke",VLOOKUP(C1249,[1]Owner!$A:$B,2,FALSE)))))</f>
        <v>fut</v>
      </c>
    </row>
    <row r="1250" spans="1:24" ht="11.15" customHeight="1" x14ac:dyDescent="0.65">
      <c r="A1250" s="19" t="str">
        <f t="shared" si="104"/>
        <v>1314光生10</v>
      </c>
      <c r="B1250" s="10" t="s">
        <v>5133</v>
      </c>
      <c r="C1250" s="20" t="s">
        <v>4404</v>
      </c>
      <c r="D1250" s="11">
        <v>10</v>
      </c>
      <c r="E1250" s="20" t="s">
        <v>4963</v>
      </c>
      <c r="F1250" s="10" t="s">
        <v>4959</v>
      </c>
      <c r="G1250" s="10" t="s">
        <v>4408</v>
      </c>
      <c r="H1250" s="20" t="s">
        <v>4964</v>
      </c>
      <c r="I1250" s="20" t="s">
        <v>2612</v>
      </c>
      <c r="J1250" s="20" t="s">
        <v>4429</v>
      </c>
      <c r="K1250" s="20" t="s">
        <v>791</v>
      </c>
      <c r="L1250" s="20" t="s">
        <v>1913</v>
      </c>
      <c r="M1250" s="21">
        <v>100</v>
      </c>
      <c r="N1250" s="22">
        <v>6</v>
      </c>
      <c r="O1250" s="23">
        <v>1</v>
      </c>
      <c r="P1250" s="24">
        <v>970</v>
      </c>
      <c r="Q1250" s="25">
        <f t="shared" si="106"/>
        <v>9.6999999999999993</v>
      </c>
      <c r="R1250" s="12">
        <v>0</v>
      </c>
      <c r="S1250" s="12">
        <v>0</v>
      </c>
      <c r="U1250" s="18" t="str">
        <f t="shared" si="105"/>
        <v>一勝</v>
      </c>
      <c r="X1250" s="12" t="str">
        <f>IF(OR(C1250="櫃間牧場",C1250="特捜フジ"),"hit",IF(OR(C1250="土井牧場",C1250="土井ムギムギ牧場",C1250="むぎむぎ",C1250="むぎ"),"doi",IF(OR(C1250="阪神",C1250="タイガースファーム"),"han",IF(OR(C1250="健康牧場",C1250="ＯＫ牧場"),"oke",VLOOKUP(C1250,[1]Owner!$A:$B,2,FALSE)))))</f>
        <v>ymi</v>
      </c>
    </row>
    <row r="1251" spans="1:24" ht="11.15" customHeight="1" x14ac:dyDescent="0.65">
      <c r="A1251" s="19" t="str">
        <f t="shared" si="104"/>
        <v>1617福石05</v>
      </c>
      <c r="B1251" s="10" t="s">
        <v>5840</v>
      </c>
      <c r="C1251" s="20" t="s">
        <v>4757</v>
      </c>
      <c r="D1251" s="11">
        <v>5</v>
      </c>
      <c r="E1251" s="20" t="s">
        <v>5920</v>
      </c>
      <c r="F1251" s="10" t="s">
        <v>5848</v>
      </c>
      <c r="G1251" s="10" t="s">
        <v>5996</v>
      </c>
      <c r="H1251" s="20" t="s">
        <v>6077</v>
      </c>
      <c r="I1251" s="20" t="s">
        <v>2231</v>
      </c>
      <c r="J1251" s="20" t="s">
        <v>6078</v>
      </c>
      <c r="K1251" s="20" t="s">
        <v>6162</v>
      </c>
      <c r="L1251" s="20" t="s">
        <v>6163</v>
      </c>
      <c r="M1251" s="21">
        <v>60</v>
      </c>
      <c r="N1251" s="22">
        <v>6</v>
      </c>
      <c r="O1251" s="23">
        <v>0</v>
      </c>
      <c r="P1251" s="24">
        <v>970</v>
      </c>
      <c r="Q1251" s="25">
        <f t="shared" si="106"/>
        <v>16.166666666666668</v>
      </c>
      <c r="R1251" s="12">
        <v>0</v>
      </c>
      <c r="S1251" s="12">
        <v>0</v>
      </c>
      <c r="U1251" s="18" t="str">
        <f t="shared" si="105"/>
        <v>未勝利</v>
      </c>
      <c r="X1251" s="12" t="str">
        <f>IF(OR(C1251="櫃間牧場",C1251="特捜フジ"),"hit",IF(OR(C1251="土井牧場",C1251="土井ムギムギ牧場",C1251="むぎむぎ",C1251="むぎ"),"doi",IF(OR(C1251="阪神",C1251="タイガースファーム"),"han",IF(OR(C1251="健康牧場",C1251="ＯＫ牧場"),"oke",VLOOKUP(C1251,[1]Owner!$A:$B,2,FALSE)))))</f>
        <v>fuk</v>
      </c>
    </row>
    <row r="1252" spans="1:24" ht="11.15" customHeight="1" x14ac:dyDescent="0.65">
      <c r="A1252" s="19" t="str">
        <f t="shared" si="104"/>
        <v>0405福石05</v>
      </c>
      <c r="B1252" s="10" t="s">
        <v>1951</v>
      </c>
      <c r="C1252" s="20" t="s">
        <v>913</v>
      </c>
      <c r="D1252" s="31">
        <v>5</v>
      </c>
      <c r="E1252" s="20" t="s">
        <v>2238</v>
      </c>
      <c r="F1252" s="10" t="s">
        <v>29</v>
      </c>
      <c r="G1252" s="10" t="s">
        <v>520</v>
      </c>
      <c r="H1252" s="20" t="s">
        <v>2014</v>
      </c>
      <c r="I1252" s="20" t="s">
        <v>38</v>
      </c>
      <c r="J1252" s="20" t="s">
        <v>740</v>
      </c>
      <c r="K1252" s="20" t="s">
        <v>846</v>
      </c>
      <c r="L1252" s="20" t="s">
        <v>1554</v>
      </c>
      <c r="M1252" s="21">
        <v>70</v>
      </c>
      <c r="N1252" s="22">
        <v>7</v>
      </c>
      <c r="O1252" s="23">
        <v>1</v>
      </c>
      <c r="P1252" s="24">
        <v>970</v>
      </c>
      <c r="Q1252" s="25">
        <f t="shared" si="106"/>
        <v>13.857142857142858</v>
      </c>
      <c r="R1252" s="12">
        <v>0</v>
      </c>
      <c r="S1252" s="12">
        <v>0</v>
      </c>
      <c r="U1252" s="18" t="str">
        <f t="shared" si="105"/>
        <v>一勝</v>
      </c>
      <c r="X1252" s="12" t="str">
        <f>IF(OR(C1252="櫃間牧場",C1252="特捜フジ"),"hit",IF(OR(C1252="土井牧場",C1252="土井ムギムギ牧場",C1252="むぎむぎ",C1252="むぎ"),"doi",IF(OR(C1252="阪神",C1252="タイガースファーム"),"han",IF(OR(C1252="健康牧場",C1252="ＯＫ牧場"),"oke",VLOOKUP(C1252,[1]Owner!$A:$B,2,FALSE)))))</f>
        <v>fuk</v>
      </c>
    </row>
    <row r="1253" spans="1:24" ht="11.15" customHeight="1" x14ac:dyDescent="0.65">
      <c r="A1253" s="19" t="str">
        <f t="shared" si="104"/>
        <v>1314永之06</v>
      </c>
      <c r="B1253" s="10" t="s">
        <v>5133</v>
      </c>
      <c r="C1253" s="20" t="s">
        <v>5014</v>
      </c>
      <c r="D1253" s="11">
        <v>6</v>
      </c>
      <c r="E1253" s="20" t="s">
        <v>5023</v>
      </c>
      <c r="F1253" s="10" t="s">
        <v>4766</v>
      </c>
      <c r="G1253" s="10" t="s">
        <v>4767</v>
      </c>
      <c r="H1253" s="20" t="s">
        <v>4792</v>
      </c>
      <c r="I1253" s="20" t="s">
        <v>3280</v>
      </c>
      <c r="J1253" s="20" t="s">
        <v>4614</v>
      </c>
      <c r="K1253" s="20" t="s">
        <v>4814</v>
      </c>
      <c r="L1253" s="20" t="s">
        <v>1913</v>
      </c>
      <c r="M1253" s="21">
        <v>70</v>
      </c>
      <c r="N1253" s="22">
        <v>7</v>
      </c>
      <c r="O1253" s="23">
        <v>1</v>
      </c>
      <c r="P1253" s="24">
        <v>970</v>
      </c>
      <c r="Q1253" s="25">
        <f t="shared" si="106"/>
        <v>13.857142857142858</v>
      </c>
      <c r="R1253" s="12">
        <v>0</v>
      </c>
      <c r="S1253" s="12">
        <v>0</v>
      </c>
      <c r="U1253" s="18" t="str">
        <f t="shared" si="105"/>
        <v>一勝</v>
      </c>
      <c r="X1253" s="12" t="str">
        <f>IF(OR(C1253="櫃間牧場",C1253="特捜フジ"),"hit",IF(OR(C1253="土井牧場",C1253="土井ムギムギ牧場",C1253="むぎむぎ",C1253="むぎ"),"doi",IF(OR(C1253="阪神",C1253="タイガースファーム"),"han",IF(OR(C1253="健康牧場",C1253="ＯＫ牧場"),"oke",VLOOKUP(C1253,[1]Owner!$A:$B,2,FALSE)))))</f>
        <v>yhi</v>
      </c>
    </row>
    <row r="1254" spans="1:24" ht="11.15" customHeight="1" x14ac:dyDescent="0.65">
      <c r="A1254" s="19" t="str">
        <f t="shared" si="104"/>
        <v>1516心平08</v>
      </c>
      <c r="B1254" s="10" t="s">
        <v>5510</v>
      </c>
      <c r="C1254" s="20" t="s">
        <v>4011</v>
      </c>
      <c r="D1254" s="11">
        <v>8</v>
      </c>
      <c r="E1254" s="20" t="s">
        <v>5532</v>
      </c>
      <c r="F1254" s="10" t="s">
        <v>3910</v>
      </c>
      <c r="G1254" s="10" t="s">
        <v>3906</v>
      </c>
      <c r="H1254" s="20" t="s">
        <v>5675</v>
      </c>
      <c r="I1254" s="20" t="s">
        <v>3165</v>
      </c>
      <c r="J1254" s="20" t="s">
        <v>5725</v>
      </c>
      <c r="K1254" s="20" t="s">
        <v>4344</v>
      </c>
      <c r="L1254" s="20" t="s">
        <v>3922</v>
      </c>
      <c r="M1254" s="21">
        <v>120</v>
      </c>
      <c r="N1254" s="22">
        <v>8</v>
      </c>
      <c r="O1254" s="23">
        <v>1</v>
      </c>
      <c r="P1254" s="24">
        <v>970</v>
      </c>
      <c r="Q1254" s="25">
        <f t="shared" si="106"/>
        <v>8.0833333333333339</v>
      </c>
      <c r="R1254" s="12">
        <v>0</v>
      </c>
      <c r="S1254" s="12">
        <v>0</v>
      </c>
      <c r="U1254" s="18" t="str">
        <f t="shared" si="105"/>
        <v>一勝</v>
      </c>
      <c r="X1254" s="12" t="str">
        <f>IF(OR(C1254="櫃間牧場",C1254="特捜フジ"),"hit",IF(OR(C1254="土井牧場",C1254="土井ムギムギ牧場",C1254="むぎむぎ",C1254="むぎ"),"doi",IF(OR(C1254="阪神",C1254="タイガースファーム"),"han",IF(OR(C1254="健康牧場",C1254="ＯＫ牧場"),"oke",VLOOKUP(C1254,[1]Owner!$A:$B,2,FALSE)))))</f>
        <v>hsi</v>
      </c>
    </row>
    <row r="1255" spans="1:24" ht="11.15" customHeight="1" x14ac:dyDescent="0.65">
      <c r="A1255" s="19" t="str">
        <f t="shared" si="104"/>
        <v>1516若井10</v>
      </c>
      <c r="B1255" s="10" t="s">
        <v>5510</v>
      </c>
      <c r="C1255" s="20" t="s">
        <v>5514</v>
      </c>
      <c r="D1255" s="11">
        <v>10</v>
      </c>
      <c r="E1255" s="20" t="s">
        <v>5663</v>
      </c>
      <c r="F1255" s="10" t="s">
        <v>3905</v>
      </c>
      <c r="G1255" s="10" t="s">
        <v>3906</v>
      </c>
      <c r="H1255" s="20" t="s">
        <v>3907</v>
      </c>
      <c r="I1255" s="20" t="s">
        <v>5369</v>
      </c>
      <c r="J1255" s="20" t="s">
        <v>3012</v>
      </c>
      <c r="K1255" s="20" t="s">
        <v>4338</v>
      </c>
      <c r="L1255" s="20" t="s">
        <v>1913</v>
      </c>
      <c r="M1255" s="21">
        <v>50</v>
      </c>
      <c r="N1255" s="22">
        <v>5</v>
      </c>
      <c r="O1255" s="23">
        <v>1</v>
      </c>
      <c r="P1255" s="24">
        <v>969</v>
      </c>
      <c r="Q1255" s="25">
        <f t="shared" si="106"/>
        <v>19.38</v>
      </c>
      <c r="R1255" s="12">
        <v>0</v>
      </c>
      <c r="S1255" s="12">
        <v>0</v>
      </c>
      <c r="U1255" s="18" t="str">
        <f t="shared" si="105"/>
        <v>一勝</v>
      </c>
      <c r="X1255" s="12" t="str">
        <f>IF(OR(C1255="櫃間牧場",C1255="特捜フジ"),"hit",IF(OR(C1255="土井牧場",C1255="土井ムギムギ牧場",C1255="むぎむぎ",C1255="むぎ"),"doi",IF(OR(C1255="阪神",C1255="タイガースファーム"),"han",IF(OR(C1255="健康牧場",C1255="ＯＫ牧場"),"oke",VLOOKUP(C1255,[1]Owner!$A:$B,2,FALSE)))))</f>
        <v>wak</v>
      </c>
    </row>
    <row r="1256" spans="1:24" ht="11.15" customHeight="1" x14ac:dyDescent="0.65">
      <c r="A1256" s="19" t="str">
        <f t="shared" si="104"/>
        <v>0001山口01</v>
      </c>
      <c r="B1256" s="10" t="s">
        <v>963</v>
      </c>
      <c r="C1256" s="20" t="s">
        <v>1183</v>
      </c>
      <c r="D1256" s="31">
        <v>1</v>
      </c>
      <c r="E1256" s="20" t="s">
        <v>1184</v>
      </c>
      <c r="F1256" s="10" t="s">
        <v>14</v>
      </c>
      <c r="G1256" s="10" t="s">
        <v>15</v>
      </c>
      <c r="H1256" s="20" t="s">
        <v>842</v>
      </c>
      <c r="I1256" s="20" t="s">
        <v>38</v>
      </c>
      <c r="J1256" s="20" t="s">
        <v>1185</v>
      </c>
      <c r="N1256" s="22">
        <v>7</v>
      </c>
      <c r="O1256" s="23">
        <v>1</v>
      </c>
      <c r="P1256" s="24">
        <v>967</v>
      </c>
      <c r="Q1256" s="25" t="str">
        <f t="shared" si="106"/>
        <v/>
      </c>
      <c r="R1256" s="12">
        <v>0</v>
      </c>
      <c r="S1256" s="12">
        <v>0</v>
      </c>
      <c r="U1256" s="18" t="str">
        <f t="shared" si="105"/>
        <v>一勝</v>
      </c>
      <c r="X1256" s="12" t="str">
        <f>IF(OR(C1256="櫃間牧場",C1256="特捜フジ"),"hit",IF(OR(C1256="土井牧場",C1256="土井ムギムギ牧場",C1256="むぎむぎ",C1256="むぎ"),"doi",IF(OR(C1256="阪神",C1256="タイガースファーム"),"han",IF(OR(C1256="健康牧場",C1256="ＯＫ牧場"),"oke",VLOOKUP(C1256,[1]Owner!$A:$B,2,FALSE)))))</f>
        <v>yam</v>
      </c>
    </row>
    <row r="1257" spans="1:24" ht="11.15" customHeight="1" x14ac:dyDescent="0.65">
      <c r="A1257" s="19" t="str">
        <f t="shared" si="104"/>
        <v>1920心平08</v>
      </c>
      <c r="B1257" s="10" t="s">
        <v>7651</v>
      </c>
      <c r="C1257" s="20" t="s">
        <v>4402</v>
      </c>
      <c r="D1257" s="11">
        <v>8</v>
      </c>
      <c r="E1257" s="20" t="s">
        <v>7706</v>
      </c>
      <c r="F1257" s="10" t="s">
        <v>4766</v>
      </c>
      <c r="G1257" s="10" t="s">
        <v>4767</v>
      </c>
      <c r="H1257" s="20" t="s">
        <v>7847</v>
      </c>
      <c r="I1257" s="20" t="s">
        <v>4012</v>
      </c>
      <c r="J1257" s="20" t="s">
        <v>7848</v>
      </c>
      <c r="K1257" s="20" t="s">
        <v>7849</v>
      </c>
      <c r="L1257" s="20" t="s">
        <v>7850</v>
      </c>
      <c r="M1257" s="32">
        <v>1</v>
      </c>
      <c r="N1257" s="22">
        <v>10</v>
      </c>
      <c r="O1257" s="23">
        <v>1</v>
      </c>
      <c r="P1257" s="24">
        <v>966</v>
      </c>
      <c r="Q1257" s="25">
        <v>-7.9153846153846192</v>
      </c>
      <c r="R1257" s="12">
        <v>0</v>
      </c>
      <c r="S1257" s="12">
        <v>0</v>
      </c>
      <c r="T1257" s="12">
        <v>0</v>
      </c>
      <c r="U1257" s="18" t="str">
        <f t="shared" si="105"/>
        <v>一勝</v>
      </c>
      <c r="V1257" s="12" t="s">
        <v>7963</v>
      </c>
      <c r="W1257" s="12" t="s">
        <v>8084</v>
      </c>
      <c r="X1257" s="12" t="str">
        <f>IF(OR(C1257="櫃間牧場",C1257="特捜フジ"),"hit",IF(OR(C1257="土井牧場",C1257="土井ムギムギ牧場",C1257="むぎむぎ",C1257="むぎ"),"doi",IF(OR(C1257="阪神",C1257="タイガースファーム"),"han",IF(OR(C1257="健康牧場",C1257="ＯＫ牧場"),"oke",VLOOKUP(C1257,[1]Owner!$A:$B,2,FALSE)))))</f>
        <v>hsi</v>
      </c>
    </row>
    <row r="1258" spans="1:24" ht="11.15" customHeight="1" x14ac:dyDescent="0.65">
      <c r="A1258" s="19" t="str">
        <f t="shared" si="104"/>
        <v>1011藤田01</v>
      </c>
      <c r="B1258" s="10" t="s">
        <v>3649</v>
      </c>
      <c r="C1258" s="20" t="s">
        <v>3112</v>
      </c>
      <c r="D1258" s="11">
        <v>1</v>
      </c>
      <c r="E1258" s="20" t="s">
        <v>3799</v>
      </c>
      <c r="F1258" s="10" t="s">
        <v>14</v>
      </c>
      <c r="G1258" s="10" t="s">
        <v>520</v>
      </c>
      <c r="H1258" s="20" t="s">
        <v>1267</v>
      </c>
      <c r="I1258" s="20" t="s">
        <v>2280</v>
      </c>
      <c r="J1258" s="20" t="s">
        <v>3800</v>
      </c>
      <c r="K1258" s="20" t="s">
        <v>1967</v>
      </c>
      <c r="L1258" s="20" t="s">
        <v>3801</v>
      </c>
      <c r="M1258" s="21">
        <v>25</v>
      </c>
      <c r="N1258" s="22">
        <v>7</v>
      </c>
      <c r="O1258" s="23">
        <v>1</v>
      </c>
      <c r="P1258" s="24">
        <v>965</v>
      </c>
      <c r="Q1258" s="25">
        <f>IF(M1258="","",IF(M1258&lt;=0,P1258/10,P1258/M1258))</f>
        <v>38.6</v>
      </c>
      <c r="R1258" s="12">
        <v>0</v>
      </c>
      <c r="S1258" s="12">
        <v>0</v>
      </c>
      <c r="U1258" s="18" t="str">
        <f t="shared" si="105"/>
        <v>一勝</v>
      </c>
      <c r="X1258" s="12" t="str">
        <f>IF(OR(C1258="櫃間牧場",C1258="特捜フジ"),"hit",IF(OR(C1258="土井牧場",C1258="土井ムギムギ牧場",C1258="むぎむぎ",C1258="むぎ"),"doi",IF(OR(C1258="阪神",C1258="タイガースファーム"),"han",IF(OR(C1258="健康牧場",C1258="ＯＫ牧場"),"oke",VLOOKUP(C1258,[1]Owner!$A:$B,2,FALSE)))))</f>
        <v>fut</v>
      </c>
    </row>
    <row r="1259" spans="1:24" ht="11.15" customHeight="1" x14ac:dyDescent="0.65">
      <c r="A1259" s="19" t="str">
        <f t="shared" si="104"/>
        <v>0708光生06</v>
      </c>
      <c r="B1259" s="10" t="s">
        <v>2844</v>
      </c>
      <c r="C1259" s="20" t="s">
        <v>3144</v>
      </c>
      <c r="D1259" s="11">
        <v>6</v>
      </c>
      <c r="E1259" s="20" t="s">
        <v>3151</v>
      </c>
      <c r="F1259" s="10" t="s">
        <v>14</v>
      </c>
      <c r="G1259" s="10" t="s">
        <v>510</v>
      </c>
      <c r="H1259" s="20" t="s">
        <v>3055</v>
      </c>
      <c r="I1259" s="20" t="s">
        <v>2249</v>
      </c>
      <c r="J1259" s="20" t="s">
        <v>1205</v>
      </c>
      <c r="K1259" s="20" t="s">
        <v>1836</v>
      </c>
      <c r="L1259" s="20" t="s">
        <v>3143</v>
      </c>
      <c r="M1259" s="21">
        <v>20</v>
      </c>
      <c r="N1259" s="22">
        <v>8</v>
      </c>
      <c r="O1259" s="23">
        <v>1</v>
      </c>
      <c r="P1259" s="24">
        <v>965</v>
      </c>
      <c r="Q1259" s="25">
        <f>IF(M1259="","",IF(M1259&lt;=0,P1259/10,P1259/M1259))</f>
        <v>48.25</v>
      </c>
      <c r="R1259" s="12">
        <v>0</v>
      </c>
      <c r="S1259" s="12">
        <v>0</v>
      </c>
      <c r="U1259" s="18" t="str">
        <f t="shared" si="105"/>
        <v>一勝</v>
      </c>
      <c r="X1259" s="12" t="str">
        <f>IF(OR(C1259="櫃間牧場",C1259="特捜フジ"),"hit",IF(OR(C1259="土井牧場",C1259="土井ムギムギ牧場",C1259="むぎむぎ",C1259="むぎ"),"doi",IF(OR(C1259="阪神",C1259="タイガースファーム"),"han",IF(OR(C1259="健康牧場",C1259="ＯＫ牧場"),"oke",VLOOKUP(C1259,[1]Owner!$A:$B,2,FALSE)))))</f>
        <v>ymi</v>
      </c>
    </row>
    <row r="1260" spans="1:24" ht="11.15" customHeight="1" x14ac:dyDescent="0.65">
      <c r="A1260" s="19" t="str">
        <f t="shared" si="104"/>
        <v>1516みど04</v>
      </c>
      <c r="B1260" s="10" t="s">
        <v>5510</v>
      </c>
      <c r="C1260" s="20" t="s">
        <v>4292</v>
      </c>
      <c r="D1260" s="11">
        <v>4</v>
      </c>
      <c r="E1260" s="20" t="s">
        <v>5628</v>
      </c>
      <c r="F1260" s="10" t="s">
        <v>3905</v>
      </c>
      <c r="G1260" s="10" t="s">
        <v>3911</v>
      </c>
      <c r="H1260" s="20" t="s">
        <v>5701</v>
      </c>
      <c r="I1260" s="20" t="s">
        <v>5713</v>
      </c>
      <c r="J1260" s="20" t="s">
        <v>2069</v>
      </c>
      <c r="K1260" s="20" t="s">
        <v>4344</v>
      </c>
      <c r="L1260" s="20" t="s">
        <v>3922</v>
      </c>
      <c r="M1260" s="21">
        <v>100</v>
      </c>
      <c r="N1260" s="22">
        <v>8</v>
      </c>
      <c r="O1260" s="23">
        <v>1</v>
      </c>
      <c r="P1260" s="24">
        <v>965</v>
      </c>
      <c r="Q1260" s="25">
        <f>IF(M1260="","",IF(M1260&lt;=0,P1260/10,P1260/M1260))</f>
        <v>9.65</v>
      </c>
      <c r="R1260" s="12">
        <v>0</v>
      </c>
      <c r="S1260" s="12">
        <v>0</v>
      </c>
      <c r="U1260" s="18" t="str">
        <f t="shared" si="105"/>
        <v>一勝</v>
      </c>
      <c r="X1260" s="12" t="str">
        <f>IF(OR(C1260="櫃間牧場",C1260="特捜フジ"),"hit",IF(OR(C1260="土井牧場",C1260="土井ムギムギ牧場",C1260="むぎむぎ",C1260="むぎ"),"doi",IF(OR(C1260="阪神",C1260="タイガースファーム"),"han",IF(OR(C1260="健康牧場",C1260="ＯＫ牧場"),"oke",VLOOKUP(C1260,[1]Owner!$A:$B,2,FALSE)))))</f>
        <v>mid</v>
      </c>
    </row>
    <row r="1261" spans="1:24" ht="11.15" customHeight="1" x14ac:dyDescent="0.65">
      <c r="A1261" s="19" t="str">
        <f t="shared" si="104"/>
        <v>2324寺本07</v>
      </c>
      <c r="B1261" s="10" t="s">
        <v>9878</v>
      </c>
      <c r="C1261" s="20" t="s">
        <v>9269</v>
      </c>
      <c r="D1261" s="11">
        <v>7</v>
      </c>
      <c r="E1261" s="20" t="s">
        <v>9824</v>
      </c>
      <c r="F1261" s="10" t="s">
        <v>4407</v>
      </c>
      <c r="G1261" s="10" t="s">
        <v>4421</v>
      </c>
      <c r="H1261" s="20" t="s">
        <v>9888</v>
      </c>
      <c r="I1261" s="20" t="s">
        <v>5981</v>
      </c>
      <c r="J1261" s="20" t="s">
        <v>9954</v>
      </c>
      <c r="K1261" s="20" t="s">
        <v>8323</v>
      </c>
      <c r="L1261" s="20" t="s">
        <v>1913</v>
      </c>
      <c r="M1261" s="37">
        <v>5</v>
      </c>
      <c r="N1261" s="22">
        <v>7</v>
      </c>
      <c r="O1261" s="23">
        <v>1</v>
      </c>
      <c r="P1261" s="24">
        <v>963.1</v>
      </c>
      <c r="Q1261" s="25">
        <f>IF(M1261="","",IF(M1261&lt;=0,P1261/10,P1261/M1261))</f>
        <v>192.62</v>
      </c>
      <c r="U1261" s="18" t="str">
        <f t="shared" si="105"/>
        <v>一勝</v>
      </c>
      <c r="V1261" s="12" t="s">
        <v>10174</v>
      </c>
      <c r="W1261" s="12" t="s">
        <v>10104</v>
      </c>
      <c r="X1261" s="12" t="str">
        <f>IF(OR(C1261="櫃間牧場",C1261="特捜フジ"),"hit",IF(OR(C1261="土井牧場",C1261="土井ムギムギ牧場",C1261="むぎむぎ",C1261="むぎ"),"doi",IF(OR(C1261="阪神",C1261="タイガースファーム"),"han",IF(OR(C1261="健康牧場",C1261="ＯＫ牧場"),"oke",VLOOKUP(C1261,[1]Owner!$A:$B,2,FALSE)))))</f>
        <v>ter</v>
      </c>
    </row>
    <row r="1262" spans="1:24" ht="11.15" customHeight="1" x14ac:dyDescent="0.65">
      <c r="A1262" s="19" t="str">
        <f t="shared" si="104"/>
        <v>2223健太09</v>
      </c>
      <c r="B1262" s="10" t="s">
        <v>9192</v>
      </c>
      <c r="C1262" s="20" t="s">
        <v>9226</v>
      </c>
      <c r="D1262" s="11">
        <v>9</v>
      </c>
      <c r="E1262" s="20" t="s">
        <v>9235</v>
      </c>
      <c r="F1262" s="10" t="s">
        <v>4413</v>
      </c>
      <c r="G1262" s="10" t="s">
        <v>4408</v>
      </c>
      <c r="H1262" s="20" t="s">
        <v>7239</v>
      </c>
      <c r="I1262" s="20" t="s">
        <v>1755</v>
      </c>
      <c r="J1262" s="20" t="s">
        <v>5390</v>
      </c>
      <c r="K1262" s="20" t="s">
        <v>5446</v>
      </c>
      <c r="L1262" s="20" t="s">
        <v>1913</v>
      </c>
      <c r="M1262" s="32">
        <v>7</v>
      </c>
      <c r="N1262" s="22">
        <v>4</v>
      </c>
      <c r="O1262" s="23">
        <v>1</v>
      </c>
      <c r="P1262" s="24">
        <v>963</v>
      </c>
      <c r="Q1262" s="25">
        <v>190.60204081632654</v>
      </c>
      <c r="U1262" s="18" t="str">
        <f t="shared" si="105"/>
        <v>一勝</v>
      </c>
      <c r="V1262" s="12" t="s">
        <v>9665</v>
      </c>
      <c r="W1262" s="12" t="s">
        <v>9528</v>
      </c>
      <c r="X1262" s="12" t="str">
        <f>IF(OR(C1262="櫃間牧場",C1262="特捜フジ"),"hit",IF(OR(C1262="土井牧場",C1262="土井ムギムギ牧場",C1262="むぎむぎ",C1262="むぎ"),"doi",IF(OR(C1262="阪神",C1262="タイガースファーム"),"han",IF(OR(C1262="健康牧場",C1262="ＯＫ牧場"),"oke",VLOOKUP(C1262,[1]Owner!$A:$B,2,FALSE)))))</f>
        <v>tke</v>
      </c>
    </row>
    <row r="1263" spans="1:24" ht="11.15" customHeight="1" x14ac:dyDescent="0.65">
      <c r="A1263" s="19" t="str">
        <f t="shared" si="104"/>
        <v>2223阪神01</v>
      </c>
      <c r="B1263" s="10" t="s">
        <v>9192</v>
      </c>
      <c r="C1263" s="20" t="s">
        <v>4734</v>
      </c>
      <c r="D1263" s="11">
        <v>1</v>
      </c>
      <c r="E1263" s="20" t="s">
        <v>9300</v>
      </c>
      <c r="F1263" s="10" t="s">
        <v>4407</v>
      </c>
      <c r="G1263" s="10" t="s">
        <v>4408</v>
      </c>
      <c r="H1263" s="20" t="s">
        <v>9342</v>
      </c>
      <c r="I1263" s="20" t="s">
        <v>4657</v>
      </c>
      <c r="J1263" s="20" t="s">
        <v>8925</v>
      </c>
      <c r="K1263" s="20" t="s">
        <v>4415</v>
      </c>
      <c r="L1263" s="20" t="s">
        <v>4416</v>
      </c>
      <c r="M1263" s="32">
        <v>10</v>
      </c>
      <c r="N1263" s="22">
        <v>2</v>
      </c>
      <c r="O1263" s="23">
        <v>1</v>
      </c>
      <c r="P1263" s="24">
        <v>962.8</v>
      </c>
      <c r="Q1263" s="25">
        <v>134.40285714285716</v>
      </c>
      <c r="U1263" s="18" t="str">
        <f t="shared" si="105"/>
        <v>一勝</v>
      </c>
      <c r="V1263" s="12" t="s">
        <v>9717</v>
      </c>
      <c r="W1263" s="12" t="s">
        <v>9589</v>
      </c>
      <c r="X1263" s="12" t="str">
        <f>IF(OR(C1263="櫃間牧場",C1263="特捜フジ"),"hit",IF(OR(C1263="土井牧場",C1263="土井ムギムギ牧場",C1263="むぎむぎ",C1263="むぎ"),"doi",IF(OR(C1263="阪神",C1263="タイガースファーム"),"han",IF(OR(C1263="健康牧場",C1263="ＯＫ牧場"),"oke",VLOOKUP(C1263,[1]Owner!$A:$B,2,FALSE)))))</f>
        <v>han</v>
      </c>
    </row>
    <row r="1264" spans="1:24" ht="11.15" customHeight="1" x14ac:dyDescent="0.65">
      <c r="A1264" s="19" t="str">
        <f t="shared" si="104"/>
        <v>1920西原05</v>
      </c>
      <c r="B1264" s="10" t="s">
        <v>7651</v>
      </c>
      <c r="C1264" s="20" t="s">
        <v>7657</v>
      </c>
      <c r="D1264" s="11">
        <v>5</v>
      </c>
      <c r="E1264" s="20" t="s">
        <v>7723</v>
      </c>
      <c r="F1264" s="10" t="s">
        <v>4766</v>
      </c>
      <c r="G1264" s="10" t="s">
        <v>5339</v>
      </c>
      <c r="H1264" s="20" t="s">
        <v>5340</v>
      </c>
      <c r="I1264" s="20" t="s">
        <v>3165</v>
      </c>
      <c r="J1264" s="20" t="s">
        <v>2460</v>
      </c>
      <c r="K1264" s="20" t="s">
        <v>7281</v>
      </c>
      <c r="L1264" s="20" t="s">
        <v>1913</v>
      </c>
      <c r="M1264" s="32">
        <v>4</v>
      </c>
      <c r="N1264" s="22">
        <v>5</v>
      </c>
      <c r="O1264" s="23">
        <v>1</v>
      </c>
      <c r="P1264" s="24">
        <v>961</v>
      </c>
      <c r="Q1264" s="25">
        <v>9.838461538461539</v>
      </c>
      <c r="R1264" s="12">
        <v>0</v>
      </c>
      <c r="S1264" s="12">
        <v>0</v>
      </c>
      <c r="T1264" s="12">
        <v>0</v>
      </c>
      <c r="U1264" s="18" t="str">
        <f t="shared" si="105"/>
        <v>一勝</v>
      </c>
      <c r="V1264" s="12" t="s">
        <v>7970</v>
      </c>
      <c r="W1264" s="12" t="s">
        <v>8101</v>
      </c>
      <c r="X1264" s="12" t="str">
        <f>IF(OR(C1264="櫃間牧場",C1264="特捜フジ"),"hit",IF(OR(C1264="土井牧場",C1264="土井ムギムギ牧場",C1264="むぎむぎ",C1264="むぎ"),"doi",IF(OR(C1264="阪神",C1264="タイガースファーム"),"han",IF(OR(C1264="健康牧場",C1264="ＯＫ牧場"),"oke",VLOOKUP(C1264,[1]Owner!$A:$B,2,FALSE)))))</f>
        <v>nis</v>
      </c>
    </row>
    <row r="1265" spans="1:24" ht="11.15" customHeight="1" x14ac:dyDescent="0.65">
      <c r="A1265" s="19" t="str">
        <f t="shared" si="104"/>
        <v>2021播磨04</v>
      </c>
      <c r="B1265" s="10" t="s">
        <v>8314</v>
      </c>
      <c r="C1265" s="20" t="s">
        <v>8311</v>
      </c>
      <c r="D1265" s="11">
        <v>4</v>
      </c>
      <c r="E1265" s="20" t="s">
        <v>8251</v>
      </c>
      <c r="F1265" s="10" t="s">
        <v>29</v>
      </c>
      <c r="G1265" s="10" t="s">
        <v>15</v>
      </c>
      <c r="H1265" s="20" t="s">
        <v>8360</v>
      </c>
      <c r="I1265" s="20" t="s">
        <v>5235</v>
      </c>
      <c r="J1265" s="20" t="s">
        <v>6709</v>
      </c>
      <c r="K1265" s="20" t="s">
        <v>3023</v>
      </c>
      <c r="L1265" s="20" t="s">
        <v>1913</v>
      </c>
      <c r="M1265" s="32">
        <v>8</v>
      </c>
      <c r="N1265" s="22">
        <v>5</v>
      </c>
      <c r="O1265" s="23">
        <v>1</v>
      </c>
      <c r="P1265" s="24">
        <v>961</v>
      </c>
      <c r="Q1265" s="25">
        <v>12.731730769230769</v>
      </c>
      <c r="R1265" s="12">
        <v>0</v>
      </c>
      <c r="S1265" s="12">
        <v>0</v>
      </c>
      <c r="T1265" s="12">
        <v>0</v>
      </c>
      <c r="U1265" s="18" t="str">
        <f t="shared" si="105"/>
        <v>一勝</v>
      </c>
      <c r="V1265" s="12" t="s">
        <v>8596</v>
      </c>
      <c r="W1265" s="12" t="s">
        <v>8536</v>
      </c>
      <c r="X1265" s="12" t="str">
        <f>IF(OR(C1265="櫃間牧場",C1265="特捜フジ"),"hit",IF(OR(C1265="土井牧場",C1265="土井ムギムギ牧場",C1265="むぎむぎ",C1265="むぎ"),"doi",IF(OR(C1265="阪神",C1265="タイガースファーム"),"han",IF(OR(C1265="健康牧場",C1265="ＯＫ牧場"),"oke",VLOOKUP(C1265,[1]Owner!$A:$B,2,FALSE)))))</f>
        <v>har</v>
      </c>
    </row>
    <row r="1266" spans="1:24" ht="11.15" customHeight="1" x14ac:dyDescent="0.65">
      <c r="A1266" s="19" t="str">
        <f t="shared" si="104"/>
        <v>1112播磨03</v>
      </c>
      <c r="B1266" s="10" t="s">
        <v>4369</v>
      </c>
      <c r="C1266" s="20" t="s">
        <v>4105</v>
      </c>
      <c r="D1266" s="11">
        <v>3</v>
      </c>
      <c r="E1266" s="20" t="s">
        <v>4111</v>
      </c>
      <c r="F1266" s="10" t="s">
        <v>3905</v>
      </c>
      <c r="G1266" s="10" t="s">
        <v>3911</v>
      </c>
      <c r="H1266" s="20" t="s">
        <v>4009</v>
      </c>
      <c r="I1266" s="20" t="s">
        <v>2231</v>
      </c>
      <c r="J1266" s="20" t="s">
        <v>4112</v>
      </c>
      <c r="K1266" s="20" t="s">
        <v>4113</v>
      </c>
      <c r="L1266" s="20" t="s">
        <v>3993</v>
      </c>
      <c r="M1266" s="21">
        <v>80</v>
      </c>
      <c r="N1266" s="22">
        <v>3</v>
      </c>
      <c r="O1266" s="23">
        <v>1</v>
      </c>
      <c r="P1266" s="24">
        <v>960</v>
      </c>
      <c r="Q1266" s="25">
        <f>IF(M1266="","",IF(M1266&lt;=0,P1266/10,P1266/M1266))</f>
        <v>12</v>
      </c>
      <c r="R1266" s="12">
        <v>0</v>
      </c>
      <c r="S1266" s="12">
        <v>0</v>
      </c>
      <c r="U1266" s="18" t="str">
        <f t="shared" si="105"/>
        <v>一勝</v>
      </c>
      <c r="X1266" s="12" t="str">
        <f>IF(OR(C1266="櫃間牧場",C1266="特捜フジ"),"hit",IF(OR(C1266="土井牧場",C1266="土井ムギムギ牧場",C1266="むぎむぎ",C1266="むぎ"),"doi",IF(OR(C1266="阪神",C1266="タイガースファーム"),"han",IF(OR(C1266="健康牧場",C1266="ＯＫ牧場"),"oke",VLOOKUP(C1266,[1]Owner!$A:$B,2,FALSE)))))</f>
        <v>har</v>
      </c>
    </row>
    <row r="1267" spans="1:24" ht="11.15" customHeight="1" x14ac:dyDescent="0.65">
      <c r="A1267" s="19" t="str">
        <f t="shared" si="104"/>
        <v>2223永之01</v>
      </c>
      <c r="B1267" s="10" t="s">
        <v>9192</v>
      </c>
      <c r="C1267" s="20" t="s">
        <v>9310</v>
      </c>
      <c r="D1267" s="11">
        <v>1</v>
      </c>
      <c r="E1267" s="20" t="s">
        <v>9311</v>
      </c>
      <c r="F1267" s="10" t="s">
        <v>4407</v>
      </c>
      <c r="G1267" s="10" t="s">
        <v>4408</v>
      </c>
      <c r="H1267" s="20" t="s">
        <v>9373</v>
      </c>
      <c r="I1267" s="20" t="s">
        <v>1755</v>
      </c>
      <c r="J1267" s="20" t="s">
        <v>7879</v>
      </c>
      <c r="K1267" s="20" t="s">
        <v>791</v>
      </c>
      <c r="L1267" s="20" t="s">
        <v>1913</v>
      </c>
      <c r="M1267" s="32">
        <v>8</v>
      </c>
      <c r="N1267" s="22">
        <v>3</v>
      </c>
      <c r="O1267" s="23">
        <v>1</v>
      </c>
      <c r="P1267" s="24">
        <v>960</v>
      </c>
      <c r="Q1267" s="25">
        <v>98.928571428571431</v>
      </c>
      <c r="U1267" s="18" t="str">
        <f t="shared" si="105"/>
        <v>一勝</v>
      </c>
      <c r="V1267" s="12" t="s">
        <v>9727</v>
      </c>
      <c r="W1267" s="12" t="s">
        <v>9599</v>
      </c>
      <c r="X1267" s="12" t="str">
        <f>IF(OR(C1267="櫃間牧場",C1267="特捜フジ"),"hit",IF(OR(C1267="土井牧場",C1267="土井ムギムギ牧場",C1267="むぎむぎ",C1267="むぎ"),"doi",IF(OR(C1267="阪神",C1267="タイガースファーム"),"han",IF(OR(C1267="健康牧場",C1267="ＯＫ牧場"),"oke",VLOOKUP(C1267,[1]Owner!$A:$B,2,FALSE)))))</f>
        <v>yhi</v>
      </c>
    </row>
    <row r="1268" spans="1:24" ht="11.15" customHeight="1" x14ac:dyDescent="0.65">
      <c r="A1268" s="19" t="str">
        <f t="shared" si="104"/>
        <v>1617心平01</v>
      </c>
      <c r="B1268" s="10" t="s">
        <v>5840</v>
      </c>
      <c r="C1268" s="20" t="s">
        <v>4760</v>
      </c>
      <c r="D1268" s="11">
        <v>1</v>
      </c>
      <c r="E1268" s="20" t="s">
        <v>5856</v>
      </c>
      <c r="F1268" s="10" t="s">
        <v>5848</v>
      </c>
      <c r="G1268" s="10" t="s">
        <v>5996</v>
      </c>
      <c r="H1268" s="20" t="s">
        <v>5998</v>
      </c>
      <c r="I1268" s="20" t="s">
        <v>2231</v>
      </c>
      <c r="J1268" s="20" t="s">
        <v>5751</v>
      </c>
      <c r="K1268" s="20" t="s">
        <v>6136</v>
      </c>
      <c r="L1268" s="20" t="s">
        <v>1913</v>
      </c>
      <c r="M1268" s="21">
        <v>200</v>
      </c>
      <c r="N1268" s="22">
        <v>4</v>
      </c>
      <c r="O1268" s="23">
        <v>1</v>
      </c>
      <c r="P1268" s="24">
        <v>960</v>
      </c>
      <c r="Q1268" s="25">
        <f>IF(M1268="","",IF(M1268&lt;=0,P1268/10,P1268/M1268))</f>
        <v>4.8</v>
      </c>
      <c r="R1268" s="12">
        <v>0</v>
      </c>
      <c r="S1268" s="12">
        <v>0</v>
      </c>
      <c r="U1268" s="18" t="str">
        <f t="shared" si="105"/>
        <v>一勝</v>
      </c>
      <c r="X1268" s="12" t="str">
        <f>IF(OR(C1268="櫃間牧場",C1268="特捜フジ"),"hit",IF(OR(C1268="土井牧場",C1268="土井ムギムギ牧場",C1268="むぎむぎ",C1268="むぎ"),"doi",IF(OR(C1268="阪神",C1268="タイガースファーム"),"han",IF(OR(C1268="健康牧場",C1268="ＯＫ牧場"),"oke",VLOOKUP(C1268,[1]Owner!$A:$B,2,FALSE)))))</f>
        <v>hsi</v>
      </c>
    </row>
    <row r="1269" spans="1:24" ht="11.15" customHeight="1" x14ac:dyDescent="0.65">
      <c r="A1269" s="19" t="str">
        <f t="shared" si="104"/>
        <v>0910土井05</v>
      </c>
      <c r="B1269" s="10" t="s">
        <v>3418</v>
      </c>
      <c r="C1269" s="20" t="s">
        <v>2713</v>
      </c>
      <c r="D1269" s="11">
        <v>5</v>
      </c>
      <c r="E1269" s="20" t="s">
        <v>3559</v>
      </c>
      <c r="F1269" s="10" t="s">
        <v>14</v>
      </c>
      <c r="G1269" s="10" t="s">
        <v>520</v>
      </c>
      <c r="H1269" s="20" t="s">
        <v>2484</v>
      </c>
      <c r="I1269" s="20" t="s">
        <v>1832</v>
      </c>
      <c r="J1269" s="20" t="s">
        <v>3560</v>
      </c>
      <c r="K1269" s="20" t="s">
        <v>795</v>
      </c>
      <c r="L1269" s="20" t="s">
        <v>2558</v>
      </c>
      <c r="M1269" s="21">
        <v>130</v>
      </c>
      <c r="N1269" s="22">
        <v>6</v>
      </c>
      <c r="O1269" s="23">
        <v>1</v>
      </c>
      <c r="P1269" s="24">
        <v>960</v>
      </c>
      <c r="Q1269" s="25">
        <f>IF(M1269="","",IF(M1269&lt;=0,P1269/10,P1269/M1269))</f>
        <v>7.384615384615385</v>
      </c>
      <c r="R1269" s="12">
        <v>0</v>
      </c>
      <c r="S1269" s="12">
        <v>0</v>
      </c>
      <c r="U1269" s="18" t="str">
        <f t="shared" si="105"/>
        <v>一勝</v>
      </c>
      <c r="X1269" s="12" t="str">
        <f>IF(OR(C1269="櫃間牧場",C1269="特捜フジ"),"hit",IF(OR(C1269="土井牧場",C1269="土井ムギムギ牧場",C1269="むぎむぎ",C1269="むぎ"),"doi",IF(OR(C1269="阪神",C1269="タイガースファーム"),"han",IF(OR(C1269="健康牧場",C1269="ＯＫ牧場"),"oke",VLOOKUP(C1269,[1]Owner!$A:$B,2,FALSE)))))</f>
        <v>doi</v>
      </c>
    </row>
    <row r="1270" spans="1:24" ht="11.15" customHeight="1" x14ac:dyDescent="0.65">
      <c r="A1270" s="19" t="str">
        <f t="shared" si="104"/>
        <v>0809大類04</v>
      </c>
      <c r="B1270" s="10" t="s">
        <v>3162</v>
      </c>
      <c r="C1270" s="20" t="s">
        <v>3320</v>
      </c>
      <c r="D1270" s="11">
        <v>4</v>
      </c>
      <c r="E1270" s="20" t="s">
        <v>3324</v>
      </c>
      <c r="F1270" s="10" t="s">
        <v>2279</v>
      </c>
      <c r="G1270" s="10" t="s">
        <v>520</v>
      </c>
      <c r="H1270" s="20" t="s">
        <v>2041</v>
      </c>
      <c r="I1270" s="20" t="s">
        <v>1995</v>
      </c>
      <c r="J1270" s="20" t="s">
        <v>352</v>
      </c>
      <c r="K1270" s="20" t="s">
        <v>791</v>
      </c>
      <c r="L1270" s="20" t="s">
        <v>1913</v>
      </c>
      <c r="M1270" s="21">
        <v>170</v>
      </c>
      <c r="N1270" s="22">
        <v>7</v>
      </c>
      <c r="O1270" s="23">
        <v>1</v>
      </c>
      <c r="P1270" s="24">
        <v>960</v>
      </c>
      <c r="Q1270" s="25">
        <f>IF(M1270="","",IF(M1270&lt;=0,P1270/10,P1270/M1270))</f>
        <v>5.6470588235294121</v>
      </c>
      <c r="R1270" s="12">
        <v>0</v>
      </c>
      <c r="S1270" s="12">
        <v>0</v>
      </c>
      <c r="U1270" s="18" t="str">
        <f t="shared" si="105"/>
        <v>一勝</v>
      </c>
      <c r="X1270" s="12" t="str">
        <f>IF(OR(C1270="櫃間牧場",C1270="特捜フジ"),"hit",IF(OR(C1270="土井牧場",C1270="土井ムギムギ牧場",C1270="むぎむぎ",C1270="むぎ"),"doi",IF(OR(C1270="阪神",C1270="タイガースファーム"),"han",IF(OR(C1270="健康牧場",C1270="ＯＫ牧場"),"oke",VLOOKUP(C1270,[1]Owner!$A:$B,2,FALSE)))))</f>
        <v>oru</v>
      </c>
    </row>
    <row r="1271" spans="1:24" ht="11.15" customHeight="1" x14ac:dyDescent="0.65">
      <c r="A1271" s="19" t="str">
        <f t="shared" si="104"/>
        <v>1213健太09</v>
      </c>
      <c r="B1271" s="10" t="s">
        <v>4405</v>
      </c>
      <c r="C1271" s="20" t="s">
        <v>4732</v>
      </c>
      <c r="D1271" s="11">
        <v>9</v>
      </c>
      <c r="E1271" s="20" t="s">
        <v>4522</v>
      </c>
      <c r="F1271" s="10" t="s">
        <v>4478</v>
      </c>
      <c r="G1271" s="10" t="s">
        <v>4408</v>
      </c>
      <c r="H1271" s="20" t="s">
        <v>4512</v>
      </c>
      <c r="I1271" s="20" t="s">
        <v>2231</v>
      </c>
      <c r="J1271" s="20" t="s">
        <v>2463</v>
      </c>
      <c r="K1271" s="20" t="s">
        <v>2378</v>
      </c>
      <c r="L1271" s="20" t="s">
        <v>1913</v>
      </c>
      <c r="M1271" s="21">
        <v>30</v>
      </c>
      <c r="N1271" s="22">
        <v>7</v>
      </c>
      <c r="O1271" s="23">
        <v>1</v>
      </c>
      <c r="P1271" s="24">
        <v>960</v>
      </c>
      <c r="Q1271" s="25">
        <f>IF(M1271="","",IF(M1271&lt;=0,P1271/10,P1271/M1271))</f>
        <v>32</v>
      </c>
      <c r="R1271" s="12">
        <v>0</v>
      </c>
      <c r="S1271" s="12">
        <v>0</v>
      </c>
      <c r="U1271" s="18" t="str">
        <f t="shared" si="105"/>
        <v>一勝</v>
      </c>
      <c r="X1271" s="12" t="str">
        <f>IF(OR(C1271="櫃間牧場",C1271="特捜フジ"),"hit",IF(OR(C1271="土井牧場",C1271="土井ムギムギ牧場",C1271="むぎむぎ",C1271="むぎ"),"doi",IF(OR(C1271="阪神",C1271="タイガースファーム"),"han",IF(OR(C1271="健康牧場",C1271="ＯＫ牧場"),"oke",VLOOKUP(C1271,[1]Owner!$A:$B,2,FALSE)))))</f>
        <v>tke</v>
      </c>
    </row>
    <row r="1272" spans="1:24" ht="11.15" customHeight="1" x14ac:dyDescent="0.65">
      <c r="A1272" s="19" t="str">
        <f t="shared" si="104"/>
        <v>1920福石09</v>
      </c>
      <c r="B1272" s="10" t="s">
        <v>7651</v>
      </c>
      <c r="C1272" s="20" t="s">
        <v>4884</v>
      </c>
      <c r="D1272" s="11">
        <v>9</v>
      </c>
      <c r="E1272" s="20" t="s">
        <v>7767</v>
      </c>
      <c r="F1272" s="10" t="s">
        <v>4766</v>
      </c>
      <c r="G1272" s="10" t="s">
        <v>4767</v>
      </c>
      <c r="H1272" s="20" t="s">
        <v>4784</v>
      </c>
      <c r="I1272" s="20" t="s">
        <v>4657</v>
      </c>
      <c r="J1272" s="20" t="s">
        <v>7913</v>
      </c>
      <c r="K1272" s="20" t="s">
        <v>4810</v>
      </c>
      <c r="L1272" s="20" t="s">
        <v>1913</v>
      </c>
      <c r="M1272" s="32">
        <v>4</v>
      </c>
      <c r="N1272" s="22">
        <v>7</v>
      </c>
      <c r="O1272" s="23">
        <v>1</v>
      </c>
      <c r="P1272" s="24">
        <v>960</v>
      </c>
      <c r="Q1272" s="25">
        <v>11.076923076923077</v>
      </c>
      <c r="R1272" s="12">
        <v>0</v>
      </c>
      <c r="S1272" s="12">
        <v>0</v>
      </c>
      <c r="T1272" s="12">
        <v>0</v>
      </c>
      <c r="U1272" s="18" t="str">
        <f t="shared" si="105"/>
        <v>一勝</v>
      </c>
      <c r="V1272" s="12" t="s">
        <v>8005</v>
      </c>
      <c r="W1272" s="12" t="s">
        <v>8145</v>
      </c>
      <c r="X1272" s="12" t="str">
        <f>IF(OR(C1272="櫃間牧場",C1272="特捜フジ"),"hit",IF(OR(C1272="土井牧場",C1272="土井ムギムギ牧場",C1272="むぎむぎ",C1272="むぎ"),"doi",IF(OR(C1272="阪神",C1272="タイガースファーム"),"han",IF(OR(C1272="健康牧場",C1272="ＯＫ牧場"),"oke",VLOOKUP(C1272,[1]Owner!$A:$B,2,FALSE)))))</f>
        <v>fuk</v>
      </c>
    </row>
    <row r="1273" spans="1:24" ht="11.15" customHeight="1" x14ac:dyDescent="0.65">
      <c r="A1273" s="19" t="str">
        <f t="shared" si="104"/>
        <v>0506伸吾05</v>
      </c>
      <c r="B1273" s="10" t="s">
        <v>2274</v>
      </c>
      <c r="C1273" s="20" t="s">
        <v>768</v>
      </c>
      <c r="D1273" s="11">
        <v>5</v>
      </c>
      <c r="E1273" s="20" t="s">
        <v>2381</v>
      </c>
      <c r="F1273" s="10" t="s">
        <v>14</v>
      </c>
      <c r="G1273" s="10" t="s">
        <v>520</v>
      </c>
      <c r="H1273" s="20" t="s">
        <v>1267</v>
      </c>
      <c r="I1273" s="20" t="s">
        <v>2280</v>
      </c>
      <c r="J1273" s="20" t="s">
        <v>2101</v>
      </c>
      <c r="K1273" s="20" t="s">
        <v>2382</v>
      </c>
      <c r="L1273" s="20" t="s">
        <v>2102</v>
      </c>
      <c r="M1273" s="21">
        <v>30</v>
      </c>
      <c r="N1273" s="22">
        <v>8</v>
      </c>
      <c r="O1273" s="23">
        <v>1</v>
      </c>
      <c r="P1273" s="24">
        <v>960</v>
      </c>
      <c r="Q1273" s="25">
        <f t="shared" ref="Q1273:Q1285" si="107">IF(M1273="","",IF(M1273&lt;=0,P1273/10,P1273/M1273))</f>
        <v>32</v>
      </c>
      <c r="R1273" s="12">
        <v>0</v>
      </c>
      <c r="S1273" s="12">
        <v>0</v>
      </c>
      <c r="U1273" s="18" t="str">
        <f t="shared" si="105"/>
        <v>一勝</v>
      </c>
      <c r="X1273" s="12" t="str">
        <f>IF(OR(C1273="櫃間牧場",C1273="特捜フジ"),"hit",IF(OR(C1273="土井牧場",C1273="土井ムギムギ牧場",C1273="むぎむぎ",C1273="むぎ"),"doi",IF(OR(C1273="阪神",C1273="タイガースファーム"),"han",IF(OR(C1273="健康牧場",C1273="ＯＫ牧場"),"oke",VLOOKUP(C1273,[1]Owner!$A:$B,2,FALSE)))))</f>
        <v>tsi</v>
      </c>
    </row>
    <row r="1274" spans="1:24" ht="11.15" customHeight="1" x14ac:dyDescent="0.65">
      <c r="A1274" s="19" t="str">
        <f t="shared" si="104"/>
        <v>1819みど04</v>
      </c>
      <c r="B1274" s="10" t="s">
        <v>7067</v>
      </c>
      <c r="C1274" s="20" t="s">
        <v>4754</v>
      </c>
      <c r="D1274" s="11">
        <v>4</v>
      </c>
      <c r="E1274" s="20" t="s">
        <v>7101</v>
      </c>
      <c r="F1274" s="10" t="s">
        <v>4407</v>
      </c>
      <c r="G1274" s="10" t="s">
        <v>4421</v>
      </c>
      <c r="H1274" s="20" t="s">
        <v>4721</v>
      </c>
      <c r="I1274" s="20" t="s">
        <v>2231</v>
      </c>
      <c r="J1274" s="20" t="s">
        <v>5720</v>
      </c>
      <c r="K1274" s="20" t="s">
        <v>791</v>
      </c>
      <c r="L1274" s="20" t="s">
        <v>1913</v>
      </c>
      <c r="M1274" s="21">
        <v>150</v>
      </c>
      <c r="N1274" s="22">
        <v>4</v>
      </c>
      <c r="O1274" s="23">
        <v>1</v>
      </c>
      <c r="P1274" s="24">
        <v>955</v>
      </c>
      <c r="Q1274" s="25">
        <f t="shared" si="107"/>
        <v>6.3666666666666663</v>
      </c>
      <c r="R1274" s="12">
        <v>0</v>
      </c>
      <c r="S1274" s="12">
        <v>0</v>
      </c>
      <c r="T1274" s="12">
        <v>0</v>
      </c>
      <c r="U1274" s="18" t="str">
        <f t="shared" si="105"/>
        <v>一勝</v>
      </c>
      <c r="V1274" s="12" t="s">
        <v>7438</v>
      </c>
      <c r="W1274" s="12" t="s">
        <v>7569</v>
      </c>
      <c r="X1274" s="12" t="str">
        <f>IF(OR(C1274="櫃間牧場",C1274="特捜フジ"),"hit",IF(OR(C1274="土井牧場",C1274="土井ムギムギ牧場",C1274="むぎむぎ",C1274="むぎ"),"doi",IF(OR(C1274="阪神",C1274="タイガースファーム"),"han",IF(OR(C1274="健康牧場",C1274="ＯＫ牧場"),"oke",VLOOKUP(C1274,[1]Owner!$A:$B,2,FALSE)))))</f>
        <v>mid</v>
      </c>
    </row>
    <row r="1275" spans="1:24" ht="11.15" customHeight="1" x14ac:dyDescent="0.65">
      <c r="A1275" s="19" t="str">
        <f t="shared" si="104"/>
        <v>1314健太07</v>
      </c>
      <c r="B1275" s="10" t="s">
        <v>5133</v>
      </c>
      <c r="C1275" s="20" t="s">
        <v>4401</v>
      </c>
      <c r="D1275" s="11">
        <v>7</v>
      </c>
      <c r="E1275" s="20" t="s">
        <v>5089</v>
      </c>
      <c r="F1275" s="10" t="s">
        <v>4766</v>
      </c>
      <c r="G1275" s="10" t="s">
        <v>4767</v>
      </c>
      <c r="H1275" s="20" t="s">
        <v>4900</v>
      </c>
      <c r="I1275" s="20" t="s">
        <v>2231</v>
      </c>
      <c r="J1275" s="20" t="s">
        <v>3869</v>
      </c>
      <c r="K1275" s="20" t="s">
        <v>3023</v>
      </c>
      <c r="L1275" s="20" t="s">
        <v>4770</v>
      </c>
      <c r="M1275" s="21">
        <v>60</v>
      </c>
      <c r="N1275" s="22">
        <v>5</v>
      </c>
      <c r="O1275" s="23">
        <v>1</v>
      </c>
      <c r="P1275" s="24">
        <v>955</v>
      </c>
      <c r="Q1275" s="25">
        <f t="shared" si="107"/>
        <v>15.916666666666666</v>
      </c>
      <c r="R1275" s="12">
        <v>0</v>
      </c>
      <c r="S1275" s="12">
        <v>0</v>
      </c>
      <c r="U1275" s="18" t="str">
        <f t="shared" si="105"/>
        <v>一勝</v>
      </c>
      <c r="X1275" s="12" t="str">
        <f>IF(OR(C1275="櫃間牧場",C1275="特捜フジ"),"hit",IF(OR(C1275="土井牧場",C1275="土井ムギムギ牧場",C1275="むぎむぎ",C1275="むぎ"),"doi",IF(OR(C1275="阪神",C1275="タイガースファーム"),"han",IF(OR(C1275="健康牧場",C1275="ＯＫ牧場"),"oke",VLOOKUP(C1275,[1]Owner!$A:$B,2,FALSE)))))</f>
        <v>tke</v>
      </c>
    </row>
    <row r="1276" spans="1:24" ht="11.15" customHeight="1" x14ac:dyDescent="0.65">
      <c r="A1276" s="19" t="str">
        <f t="shared" si="104"/>
        <v>1415若井04</v>
      </c>
      <c r="B1276" s="10" t="s">
        <v>5140</v>
      </c>
      <c r="C1276" s="28" t="s">
        <v>4763</v>
      </c>
      <c r="D1276" s="29">
        <v>4</v>
      </c>
      <c r="E1276" s="20" t="s">
        <v>5286</v>
      </c>
      <c r="F1276" s="10" t="s">
        <v>5142</v>
      </c>
      <c r="G1276" s="10" t="s">
        <v>5295</v>
      </c>
      <c r="H1276" s="20" t="s">
        <v>5365</v>
      </c>
      <c r="I1276" s="20" t="s">
        <v>2231</v>
      </c>
      <c r="J1276" s="20" t="s">
        <v>2449</v>
      </c>
      <c r="K1276" s="20" t="s">
        <v>5449</v>
      </c>
      <c r="L1276" s="20" t="s">
        <v>1913</v>
      </c>
      <c r="M1276" s="21">
        <v>40</v>
      </c>
      <c r="N1276" s="22">
        <v>6</v>
      </c>
      <c r="O1276" s="23">
        <v>1</v>
      </c>
      <c r="P1276" s="24">
        <v>955</v>
      </c>
      <c r="Q1276" s="25">
        <f t="shared" si="107"/>
        <v>23.875</v>
      </c>
      <c r="R1276" s="12">
        <v>0</v>
      </c>
      <c r="S1276" s="12">
        <v>0</v>
      </c>
      <c r="U1276" s="18" t="str">
        <f t="shared" si="105"/>
        <v>一勝</v>
      </c>
      <c r="X1276" s="12" t="str">
        <f>IF(OR(C1276="櫃間牧場",C1276="特捜フジ"),"hit",IF(OR(C1276="土井牧場",C1276="土井ムギムギ牧場",C1276="むぎむぎ",C1276="むぎ"),"doi",IF(OR(C1276="阪神",C1276="タイガースファーム"),"han",IF(OR(C1276="健康牧場",C1276="ＯＫ牧場"),"oke",VLOOKUP(C1276,[1]Owner!$A:$B,2,FALSE)))))</f>
        <v>wak</v>
      </c>
    </row>
    <row r="1277" spans="1:24" ht="11.15" customHeight="1" x14ac:dyDescent="0.65">
      <c r="A1277" s="19" t="str">
        <f t="shared" si="104"/>
        <v>0506伸吾03</v>
      </c>
      <c r="B1277" s="10" t="s">
        <v>2274</v>
      </c>
      <c r="C1277" s="20" t="s">
        <v>768</v>
      </c>
      <c r="D1277" s="11">
        <v>3</v>
      </c>
      <c r="E1277" s="20" t="s">
        <v>2376</v>
      </c>
      <c r="F1277" s="10" t="s">
        <v>2279</v>
      </c>
      <c r="G1277" s="10" t="s">
        <v>520</v>
      </c>
      <c r="H1277" s="20" t="s">
        <v>2377</v>
      </c>
      <c r="I1277" s="20" t="s">
        <v>38</v>
      </c>
      <c r="J1277" s="20" t="s">
        <v>1300</v>
      </c>
      <c r="K1277" s="20" t="s">
        <v>2378</v>
      </c>
      <c r="L1277" s="20" t="s">
        <v>1913</v>
      </c>
      <c r="M1277" s="21">
        <v>90</v>
      </c>
      <c r="N1277" s="22">
        <v>8</v>
      </c>
      <c r="O1277" s="23">
        <v>1</v>
      </c>
      <c r="P1277" s="24">
        <v>955</v>
      </c>
      <c r="Q1277" s="25">
        <f t="shared" si="107"/>
        <v>10.611111111111111</v>
      </c>
      <c r="R1277" s="12">
        <v>0</v>
      </c>
      <c r="S1277" s="12">
        <v>0</v>
      </c>
      <c r="U1277" s="18" t="str">
        <f t="shared" si="105"/>
        <v>一勝</v>
      </c>
      <c r="X1277" s="12" t="str">
        <f>IF(OR(C1277="櫃間牧場",C1277="特捜フジ"),"hit",IF(OR(C1277="土井牧場",C1277="土井ムギムギ牧場",C1277="むぎむぎ",C1277="むぎ"),"doi",IF(OR(C1277="阪神",C1277="タイガースファーム"),"han",IF(OR(C1277="健康牧場",C1277="ＯＫ牧場"),"oke",VLOOKUP(C1277,[1]Owner!$A:$B,2,FALSE)))))</f>
        <v>tsi</v>
      </c>
    </row>
    <row r="1278" spans="1:24" ht="11.15" customHeight="1" x14ac:dyDescent="0.65">
      <c r="A1278" s="19" t="str">
        <f t="shared" si="104"/>
        <v>1718播磨07</v>
      </c>
      <c r="B1278" s="10" t="s">
        <v>6476</v>
      </c>
      <c r="C1278" s="20" t="s">
        <v>4371</v>
      </c>
      <c r="D1278" s="11">
        <v>7</v>
      </c>
      <c r="E1278" s="20" t="s">
        <v>6503</v>
      </c>
      <c r="F1278" s="10" t="s">
        <v>5144</v>
      </c>
      <c r="G1278" s="10" t="s">
        <v>5293</v>
      </c>
      <c r="H1278" s="20" t="s">
        <v>5359</v>
      </c>
      <c r="I1278" s="20" t="s">
        <v>1755</v>
      </c>
      <c r="J1278" s="20" t="s">
        <v>4909</v>
      </c>
      <c r="K1278" s="20" t="s">
        <v>5454</v>
      </c>
      <c r="L1278" s="20" t="s">
        <v>1913</v>
      </c>
      <c r="M1278" s="21">
        <v>80</v>
      </c>
      <c r="N1278" s="22">
        <v>3</v>
      </c>
      <c r="O1278" s="23">
        <v>1</v>
      </c>
      <c r="P1278" s="24">
        <v>954.9</v>
      </c>
      <c r="Q1278" s="25">
        <f t="shared" si="107"/>
        <v>11.936249999999999</v>
      </c>
      <c r="R1278" s="12">
        <v>0</v>
      </c>
      <c r="S1278" s="12">
        <v>0</v>
      </c>
      <c r="U1278" s="18" t="str">
        <f t="shared" si="105"/>
        <v>一勝</v>
      </c>
      <c r="V1278" s="12" t="s">
        <v>6943</v>
      </c>
      <c r="W1278" s="12" t="s">
        <v>6792</v>
      </c>
      <c r="X1278" s="12" t="str">
        <f>IF(OR(C1278="櫃間牧場",C1278="特捜フジ"),"hit",IF(OR(C1278="土井牧場",C1278="土井ムギムギ牧場",C1278="むぎむぎ",C1278="むぎ"),"doi",IF(OR(C1278="阪神",C1278="タイガースファーム"),"han",IF(OR(C1278="健康牧場",C1278="ＯＫ牧場"),"oke",VLOOKUP(C1278,[1]Owner!$A:$B,2,FALSE)))))</f>
        <v>har</v>
      </c>
    </row>
    <row r="1279" spans="1:24" ht="11.15" customHeight="1" x14ac:dyDescent="0.65">
      <c r="A1279" s="19" t="str">
        <f t="shared" si="104"/>
        <v>1617光生08</v>
      </c>
      <c r="B1279" s="10" t="s">
        <v>5840</v>
      </c>
      <c r="C1279" s="20" t="s">
        <v>5843</v>
      </c>
      <c r="D1279" s="11">
        <v>8</v>
      </c>
      <c r="E1279" s="20" t="s">
        <v>5953</v>
      </c>
      <c r="F1279" s="10" t="s">
        <v>5848</v>
      </c>
      <c r="G1279" s="10" t="s">
        <v>5996</v>
      </c>
      <c r="H1279" s="20" t="s">
        <v>6103</v>
      </c>
      <c r="I1279" s="20" t="s">
        <v>5371</v>
      </c>
      <c r="J1279" s="20" t="s">
        <v>6104</v>
      </c>
      <c r="K1279" s="20" t="s">
        <v>6182</v>
      </c>
      <c r="L1279" s="20" t="s">
        <v>6183</v>
      </c>
      <c r="M1279" s="21">
        <v>40</v>
      </c>
      <c r="N1279" s="22">
        <v>3</v>
      </c>
      <c r="O1279" s="23">
        <v>1</v>
      </c>
      <c r="P1279" s="24">
        <v>953.5</v>
      </c>
      <c r="Q1279" s="25">
        <f t="shared" si="107"/>
        <v>23.837499999999999</v>
      </c>
      <c r="R1279" s="12">
        <v>0</v>
      </c>
      <c r="S1279" s="12">
        <v>0</v>
      </c>
      <c r="U1279" s="18" t="str">
        <f t="shared" si="105"/>
        <v>一勝</v>
      </c>
      <c r="X1279" s="12" t="str">
        <f>IF(OR(C1279="櫃間牧場",C1279="特捜フジ"),"hit",IF(OR(C1279="土井牧場",C1279="土井ムギムギ牧場",C1279="むぎむぎ",C1279="むぎ"),"doi",IF(OR(C1279="阪神",C1279="タイガースファーム"),"han",IF(OR(C1279="健康牧場",C1279="ＯＫ牧場"),"oke",VLOOKUP(C1279,[1]Owner!$A:$B,2,FALSE)))))</f>
        <v>ymi</v>
      </c>
    </row>
    <row r="1280" spans="1:24" ht="11.15" customHeight="1" x14ac:dyDescent="0.65">
      <c r="A1280" s="19" t="str">
        <f t="shared" si="104"/>
        <v>1516永之06</v>
      </c>
      <c r="B1280" s="10" t="s">
        <v>5510</v>
      </c>
      <c r="C1280" s="20" t="s">
        <v>5513</v>
      </c>
      <c r="D1280" s="11">
        <v>6</v>
      </c>
      <c r="E1280" s="20" t="s">
        <v>5580</v>
      </c>
      <c r="F1280" s="10" t="s">
        <v>3910</v>
      </c>
      <c r="G1280" s="10" t="s">
        <v>3906</v>
      </c>
      <c r="H1280" s="20" t="s">
        <v>5665</v>
      </c>
      <c r="I1280" s="20" t="s">
        <v>2231</v>
      </c>
      <c r="J1280" s="20" t="s">
        <v>5746</v>
      </c>
      <c r="K1280" s="20" t="s">
        <v>4344</v>
      </c>
      <c r="L1280" s="20" t="s">
        <v>3922</v>
      </c>
      <c r="M1280" s="21">
        <v>150</v>
      </c>
      <c r="N1280" s="22">
        <v>3</v>
      </c>
      <c r="O1280" s="23">
        <v>1</v>
      </c>
      <c r="P1280" s="24">
        <v>953.2</v>
      </c>
      <c r="Q1280" s="25">
        <f t="shared" si="107"/>
        <v>6.3546666666666667</v>
      </c>
      <c r="R1280" s="12">
        <v>0</v>
      </c>
      <c r="S1280" s="12">
        <v>0</v>
      </c>
      <c r="U1280" s="18" t="str">
        <f t="shared" si="105"/>
        <v>一勝</v>
      </c>
      <c r="X1280" s="12" t="str">
        <f>IF(OR(C1280="櫃間牧場",C1280="特捜フジ"),"hit",IF(OR(C1280="土井牧場",C1280="土井ムギムギ牧場",C1280="むぎむぎ",C1280="むぎ"),"doi",IF(OR(C1280="阪神",C1280="タイガースファーム"),"han",IF(OR(C1280="健康牧場",C1280="ＯＫ牧場"),"oke",VLOOKUP(C1280,[1]Owner!$A:$B,2,FALSE)))))</f>
        <v>yhi</v>
      </c>
    </row>
    <row r="1281" spans="1:24" ht="11.15" customHeight="1" x14ac:dyDescent="0.65">
      <c r="A1281" s="19" t="str">
        <f t="shared" si="104"/>
        <v>1415村山01</v>
      </c>
      <c r="B1281" s="10" t="s">
        <v>5140</v>
      </c>
      <c r="C1281" s="28" t="s">
        <v>4764</v>
      </c>
      <c r="D1281" s="29">
        <v>1</v>
      </c>
      <c r="E1281" s="20" t="s">
        <v>5273</v>
      </c>
      <c r="F1281" s="10" t="s">
        <v>5142</v>
      </c>
      <c r="G1281" s="10" t="s">
        <v>5295</v>
      </c>
      <c r="H1281" s="20" t="s">
        <v>5314</v>
      </c>
      <c r="I1281" s="20" t="s">
        <v>2231</v>
      </c>
      <c r="J1281" s="20" t="s">
        <v>3783</v>
      </c>
      <c r="K1281" s="20" t="s">
        <v>823</v>
      </c>
      <c r="L1281" s="20" t="s">
        <v>3283</v>
      </c>
      <c r="M1281" s="21">
        <v>90</v>
      </c>
      <c r="N1281" s="22">
        <v>2</v>
      </c>
      <c r="O1281" s="23">
        <v>1</v>
      </c>
      <c r="P1281" s="24">
        <v>952.9</v>
      </c>
      <c r="Q1281" s="25">
        <f t="shared" si="107"/>
        <v>10.587777777777777</v>
      </c>
      <c r="R1281" s="12">
        <v>0</v>
      </c>
      <c r="S1281" s="12">
        <v>0</v>
      </c>
      <c r="U1281" s="18" t="str">
        <f t="shared" si="105"/>
        <v>一勝</v>
      </c>
      <c r="X1281" s="12" t="str">
        <f>IF(OR(C1281="櫃間牧場",C1281="特捜フジ"),"hit",IF(OR(C1281="土井牧場",C1281="土井ムギムギ牧場",C1281="むぎむぎ",C1281="むぎ"),"doi",IF(OR(C1281="阪神",C1281="タイガースファーム"),"han",IF(OR(C1281="健康牧場",C1281="ＯＫ牧場"),"oke",VLOOKUP(C1281,[1]Owner!$A:$B,2,FALSE)))))</f>
        <v>mur</v>
      </c>
    </row>
    <row r="1282" spans="1:24" ht="11.15" customHeight="1" x14ac:dyDescent="0.65">
      <c r="A1282" s="19" t="str">
        <f t="shared" ref="A1282:A1345" si="108">MID(B1282,3,2)&amp;MID(B1282,8,2)&amp;MID(C1282,1,2)&amp;TEXT(D1282,"00")</f>
        <v>1819福石05</v>
      </c>
      <c r="B1282" s="10" t="s">
        <v>7067</v>
      </c>
      <c r="C1282" s="20" t="s">
        <v>4757</v>
      </c>
      <c r="D1282" s="11">
        <v>5</v>
      </c>
      <c r="E1282" s="20" t="s">
        <v>7184</v>
      </c>
      <c r="F1282" s="10" t="s">
        <v>4407</v>
      </c>
      <c r="G1282" s="10" t="s">
        <v>4408</v>
      </c>
      <c r="H1282" s="20" t="s">
        <v>7230</v>
      </c>
      <c r="I1282" s="20" t="s">
        <v>2231</v>
      </c>
      <c r="J1282" s="20" t="s">
        <v>7348</v>
      </c>
      <c r="K1282" s="20" t="s">
        <v>7349</v>
      </c>
      <c r="L1282" s="20" t="s">
        <v>7282</v>
      </c>
      <c r="M1282" s="21">
        <v>70</v>
      </c>
      <c r="N1282" s="22">
        <v>4</v>
      </c>
      <c r="O1282" s="23">
        <v>1</v>
      </c>
      <c r="P1282" s="24">
        <v>952.9</v>
      </c>
      <c r="Q1282" s="25">
        <f t="shared" si="107"/>
        <v>13.612857142857143</v>
      </c>
      <c r="R1282" s="12">
        <v>0</v>
      </c>
      <c r="S1282" s="12">
        <v>0</v>
      </c>
      <c r="T1282" s="12">
        <v>0</v>
      </c>
      <c r="U1282" s="18" t="str">
        <f t="shared" ref="U1282:U1345" si="109">IF(S1282&gt;=1,"G1",IF(R1282&gt;=1,"重賞",IF(O1282&gt;=2,"二勝",IF(O1282=1,"一勝",IF(AND(O1282=0,N1282&gt;=1),"未勝利","未出走")))))</f>
        <v>一勝</v>
      </c>
      <c r="V1282" s="12" t="s">
        <v>7439</v>
      </c>
      <c r="W1282" s="12" t="s">
        <v>7570</v>
      </c>
      <c r="X1282" s="12" t="str">
        <f>IF(OR(C1282="櫃間牧場",C1282="特捜フジ"),"hit",IF(OR(C1282="土井牧場",C1282="土井ムギムギ牧場",C1282="むぎむぎ",C1282="むぎ"),"doi",IF(OR(C1282="阪神",C1282="タイガースファーム"),"han",IF(OR(C1282="健康牧場",C1282="ＯＫ牧場"),"oke",VLOOKUP(C1282,[1]Owner!$A:$B,2,FALSE)))))</f>
        <v>fuk</v>
      </c>
    </row>
    <row r="1283" spans="1:24" ht="11.15" customHeight="1" x14ac:dyDescent="0.65">
      <c r="A1283" s="19" t="str">
        <f t="shared" si="108"/>
        <v>1819阪神04</v>
      </c>
      <c r="B1283" s="10" t="s">
        <v>7067</v>
      </c>
      <c r="C1283" s="20" t="s">
        <v>4756</v>
      </c>
      <c r="D1283" s="11">
        <v>4</v>
      </c>
      <c r="E1283" s="20" t="s">
        <v>7071</v>
      </c>
      <c r="F1283" s="10" t="s">
        <v>4407</v>
      </c>
      <c r="G1283" s="10" t="s">
        <v>4408</v>
      </c>
      <c r="H1283" s="20" t="s">
        <v>7221</v>
      </c>
      <c r="I1283" s="20" t="s">
        <v>3491</v>
      </c>
      <c r="J1283" s="20" t="s">
        <v>7258</v>
      </c>
      <c r="K1283" s="20" t="s">
        <v>791</v>
      </c>
      <c r="L1283" s="20" t="s">
        <v>1913</v>
      </c>
      <c r="M1283" s="21">
        <v>80</v>
      </c>
      <c r="N1283" s="22">
        <v>2</v>
      </c>
      <c r="O1283" s="23">
        <v>1</v>
      </c>
      <c r="P1283" s="24">
        <v>952.3</v>
      </c>
      <c r="Q1283" s="25">
        <f t="shared" si="107"/>
        <v>11.903749999999999</v>
      </c>
      <c r="R1283" s="12">
        <v>0</v>
      </c>
      <c r="S1283" s="12">
        <v>0</v>
      </c>
      <c r="T1283" s="12">
        <v>0</v>
      </c>
      <c r="U1283" s="18" t="str">
        <f t="shared" si="109"/>
        <v>一勝</v>
      </c>
      <c r="V1283" s="12" t="s">
        <v>7440</v>
      </c>
      <c r="W1283" s="12" t="s">
        <v>7571</v>
      </c>
      <c r="X1283" s="12" t="str">
        <f>IF(OR(C1283="櫃間牧場",C1283="特捜フジ"),"hit",IF(OR(C1283="土井牧場",C1283="土井ムギムギ牧場",C1283="むぎむぎ",C1283="むぎ"),"doi",IF(OR(C1283="阪神",C1283="タイガースファーム"),"han",IF(OR(C1283="健康牧場",C1283="ＯＫ牧場"),"oke",VLOOKUP(C1283,[1]Owner!$A:$B,2,FALSE)))))</f>
        <v>han</v>
      </c>
    </row>
    <row r="1284" spans="1:24" ht="11.15" customHeight="1" x14ac:dyDescent="0.65">
      <c r="A1284" s="19" t="str">
        <f t="shared" si="108"/>
        <v>0910西原05</v>
      </c>
      <c r="B1284" s="10" t="s">
        <v>3418</v>
      </c>
      <c r="C1284" s="20" t="s">
        <v>2673</v>
      </c>
      <c r="D1284" s="11">
        <v>5</v>
      </c>
      <c r="E1284" s="20" t="s">
        <v>3522</v>
      </c>
      <c r="F1284" s="10" t="s">
        <v>2279</v>
      </c>
      <c r="G1284" s="10" t="s">
        <v>510</v>
      </c>
      <c r="H1284" s="20" t="s">
        <v>1291</v>
      </c>
      <c r="I1284" s="20" t="s">
        <v>1551</v>
      </c>
      <c r="J1284" s="20" t="s">
        <v>2399</v>
      </c>
      <c r="K1284" s="20" t="s">
        <v>2378</v>
      </c>
      <c r="L1284" s="20" t="s">
        <v>1913</v>
      </c>
      <c r="M1284" s="21">
        <v>130</v>
      </c>
      <c r="N1284" s="22">
        <v>2</v>
      </c>
      <c r="O1284" s="23">
        <v>1</v>
      </c>
      <c r="P1284" s="24">
        <v>950</v>
      </c>
      <c r="Q1284" s="25">
        <f t="shared" si="107"/>
        <v>7.3076923076923075</v>
      </c>
      <c r="R1284" s="12">
        <v>0</v>
      </c>
      <c r="S1284" s="12">
        <v>0</v>
      </c>
      <c r="U1284" s="18" t="str">
        <f t="shared" si="109"/>
        <v>一勝</v>
      </c>
      <c r="X1284" s="12" t="str">
        <f>IF(OR(C1284="櫃間牧場",C1284="特捜フジ"),"hit",IF(OR(C1284="土井牧場",C1284="土井ムギムギ牧場",C1284="むぎむぎ",C1284="むぎ"),"doi",IF(OR(C1284="阪神",C1284="タイガースファーム"),"han",IF(OR(C1284="健康牧場",C1284="ＯＫ牧場"),"oke",VLOOKUP(C1284,[1]Owner!$A:$B,2,FALSE)))))</f>
        <v>nis</v>
      </c>
    </row>
    <row r="1285" spans="1:24" ht="11.15" customHeight="1" x14ac:dyDescent="0.65">
      <c r="A1285" s="19" t="str">
        <f t="shared" si="108"/>
        <v>9900戸田03</v>
      </c>
      <c r="B1285" s="10" t="s">
        <v>683</v>
      </c>
      <c r="C1285" s="20" t="s">
        <v>320</v>
      </c>
      <c r="D1285" s="31">
        <v>3</v>
      </c>
      <c r="E1285" s="20" t="s">
        <v>874</v>
      </c>
      <c r="F1285" s="10" t="s">
        <v>14</v>
      </c>
      <c r="G1285" s="10" t="s">
        <v>33</v>
      </c>
      <c r="H1285" s="20" t="s">
        <v>596</v>
      </c>
      <c r="I1285" s="20" t="s">
        <v>38</v>
      </c>
      <c r="J1285" s="20" t="s">
        <v>356</v>
      </c>
      <c r="N1285" s="22">
        <v>4</v>
      </c>
      <c r="O1285" s="23">
        <v>1</v>
      </c>
      <c r="P1285" s="24">
        <v>950</v>
      </c>
      <c r="Q1285" s="25" t="str">
        <f t="shared" si="107"/>
        <v/>
      </c>
      <c r="R1285" s="12">
        <v>0</v>
      </c>
      <c r="S1285" s="12">
        <v>0</v>
      </c>
      <c r="U1285" s="18" t="str">
        <f t="shared" si="109"/>
        <v>一勝</v>
      </c>
      <c r="X1285" s="12" t="str">
        <f>IF(OR(C1285="櫃間牧場",C1285="特捜フジ"),"hit",IF(OR(C1285="土井牧場",C1285="土井ムギムギ牧場",C1285="むぎむぎ",C1285="むぎ"),"doi",IF(OR(C1285="阪神",C1285="タイガースファーム"),"han",IF(OR(C1285="健康牧場",C1285="ＯＫ牧場"),"oke",VLOOKUP(C1285,[1]Owner!$A:$B,2,FALSE)))))</f>
        <v>tod</v>
      </c>
    </row>
    <row r="1286" spans="1:24" ht="11.15" customHeight="1" x14ac:dyDescent="0.65">
      <c r="A1286" s="19" t="str">
        <f t="shared" si="108"/>
        <v>1920健太10</v>
      </c>
      <c r="B1286" s="10" t="s">
        <v>7651</v>
      </c>
      <c r="C1286" s="20" t="s">
        <v>7654</v>
      </c>
      <c r="D1286" s="11">
        <v>10</v>
      </c>
      <c r="E1286" s="20" t="s">
        <v>7688</v>
      </c>
      <c r="F1286" s="10" t="s">
        <v>4766</v>
      </c>
      <c r="G1286" s="10" t="s">
        <v>4767</v>
      </c>
      <c r="H1286" s="20" t="s">
        <v>4784</v>
      </c>
      <c r="I1286" s="20" t="s">
        <v>1755</v>
      </c>
      <c r="J1286" s="20" t="s">
        <v>7829</v>
      </c>
      <c r="K1286" s="20" t="s">
        <v>2378</v>
      </c>
      <c r="L1286" s="20" t="s">
        <v>1913</v>
      </c>
      <c r="M1286" s="32">
        <v>5</v>
      </c>
      <c r="N1286" s="22">
        <v>4</v>
      </c>
      <c r="O1286" s="23">
        <v>1</v>
      </c>
      <c r="P1286" s="24">
        <v>950</v>
      </c>
      <c r="Q1286" s="25">
        <v>29.26923076923077</v>
      </c>
      <c r="R1286" s="12">
        <v>0</v>
      </c>
      <c r="S1286" s="12">
        <v>0</v>
      </c>
      <c r="T1286" s="12">
        <v>0</v>
      </c>
      <c r="U1286" s="18" t="str">
        <f t="shared" si="109"/>
        <v>一勝</v>
      </c>
      <c r="V1286" s="12" t="s">
        <v>7460</v>
      </c>
      <c r="W1286" s="12" t="s">
        <v>8066</v>
      </c>
      <c r="X1286" s="12" t="str">
        <f>IF(OR(C1286="櫃間牧場",C1286="特捜フジ"),"hit",IF(OR(C1286="土井牧場",C1286="土井ムギムギ牧場",C1286="むぎむぎ",C1286="むぎ"),"doi",IF(OR(C1286="阪神",C1286="タイガースファーム"),"han",IF(OR(C1286="健康牧場",C1286="ＯＫ牧場"),"oke",VLOOKUP(C1286,[1]Owner!$A:$B,2,FALSE)))))</f>
        <v>tke</v>
      </c>
    </row>
    <row r="1287" spans="1:24" ht="11.15" customHeight="1" x14ac:dyDescent="0.65">
      <c r="A1287" s="19" t="str">
        <f t="shared" si="108"/>
        <v>1617光生01</v>
      </c>
      <c r="B1287" s="10" t="s">
        <v>5840</v>
      </c>
      <c r="C1287" s="20" t="s">
        <v>5843</v>
      </c>
      <c r="D1287" s="11">
        <v>1</v>
      </c>
      <c r="E1287" s="20" t="s">
        <v>5946</v>
      </c>
      <c r="F1287" s="10" t="s">
        <v>5848</v>
      </c>
      <c r="G1287" s="10" t="s">
        <v>6012</v>
      </c>
      <c r="H1287" s="20" t="s">
        <v>6028</v>
      </c>
      <c r="I1287" s="20" t="s">
        <v>2231</v>
      </c>
      <c r="J1287" s="20" t="s">
        <v>5752</v>
      </c>
      <c r="K1287" s="20" t="s">
        <v>6177</v>
      </c>
      <c r="L1287" s="20" t="s">
        <v>6178</v>
      </c>
      <c r="M1287" s="21">
        <v>110</v>
      </c>
      <c r="N1287" s="22">
        <v>5</v>
      </c>
      <c r="O1287" s="23">
        <v>1</v>
      </c>
      <c r="P1287" s="24">
        <v>950</v>
      </c>
      <c r="Q1287" s="25">
        <f>IF(M1287="","",IF(M1287&lt;=0,P1287/10,P1287/M1287))</f>
        <v>8.6363636363636367</v>
      </c>
      <c r="R1287" s="12">
        <v>0</v>
      </c>
      <c r="S1287" s="12">
        <v>0</v>
      </c>
      <c r="U1287" s="18" t="str">
        <f t="shared" si="109"/>
        <v>一勝</v>
      </c>
      <c r="X1287" s="12" t="str">
        <f>IF(OR(C1287="櫃間牧場",C1287="特捜フジ"),"hit",IF(OR(C1287="土井牧場",C1287="土井ムギムギ牧場",C1287="むぎむぎ",C1287="むぎ"),"doi",IF(OR(C1287="阪神",C1287="タイガースファーム"),"han",IF(OR(C1287="健康牧場",C1287="ＯＫ牧場"),"oke",VLOOKUP(C1287,[1]Owner!$A:$B,2,FALSE)))))</f>
        <v>ymi</v>
      </c>
    </row>
    <row r="1288" spans="1:24" ht="11.15" customHeight="1" x14ac:dyDescent="0.65">
      <c r="A1288" s="19" t="str">
        <f t="shared" si="108"/>
        <v>2324播磨05</v>
      </c>
      <c r="B1288" s="10" t="s">
        <v>9878</v>
      </c>
      <c r="C1288" s="20" t="s">
        <v>4740</v>
      </c>
      <c r="D1288" s="11">
        <v>5</v>
      </c>
      <c r="E1288" s="20" t="s">
        <v>9842</v>
      </c>
      <c r="F1288" s="10" t="s">
        <v>4407</v>
      </c>
      <c r="G1288" s="10" t="s">
        <v>4421</v>
      </c>
      <c r="H1288" s="20" t="s">
        <v>7229</v>
      </c>
      <c r="I1288" s="20" t="s">
        <v>5930</v>
      </c>
      <c r="J1288" s="20" t="s">
        <v>4703</v>
      </c>
      <c r="K1288" s="20" t="s">
        <v>2378</v>
      </c>
      <c r="L1288" s="20" t="s">
        <v>1913</v>
      </c>
      <c r="M1288" s="37">
        <v>5</v>
      </c>
      <c r="N1288" s="22">
        <v>5</v>
      </c>
      <c r="O1288" s="23">
        <v>1</v>
      </c>
      <c r="P1288" s="24">
        <v>950</v>
      </c>
      <c r="Q1288" s="25">
        <f>IF(M1288="","",IF(M1288&lt;=0,P1288/10,P1288/M1288))</f>
        <v>190</v>
      </c>
      <c r="U1288" s="18" t="str">
        <f t="shared" si="109"/>
        <v>一勝</v>
      </c>
      <c r="V1288" s="12" t="s">
        <v>10192</v>
      </c>
      <c r="W1288" s="12" t="s">
        <v>10119</v>
      </c>
      <c r="X1288" s="12" t="str">
        <f>IF(OR(C1288="櫃間牧場",C1288="特捜フジ"),"hit",IF(OR(C1288="土井牧場",C1288="土井ムギムギ牧場",C1288="むぎむぎ",C1288="むぎ"),"doi",IF(OR(C1288="阪神",C1288="タイガースファーム"),"han",IF(OR(C1288="健康牧場",C1288="ＯＫ牧場"),"oke",VLOOKUP(C1288,[1]Owner!$A:$B,2,FALSE)))))</f>
        <v>har</v>
      </c>
    </row>
    <row r="1289" spans="1:24" ht="11.15" customHeight="1" x14ac:dyDescent="0.65">
      <c r="A1289" s="19" t="str">
        <f t="shared" si="108"/>
        <v>1920村山06</v>
      </c>
      <c r="B1289" s="10" t="s">
        <v>7651</v>
      </c>
      <c r="C1289" s="20" t="s">
        <v>7658</v>
      </c>
      <c r="D1289" s="11">
        <v>6</v>
      </c>
      <c r="E1289" s="20" t="s">
        <v>7794</v>
      </c>
      <c r="F1289" s="10" t="s">
        <v>4766</v>
      </c>
      <c r="G1289" s="10" t="s">
        <v>5339</v>
      </c>
      <c r="H1289" s="20" t="s">
        <v>4896</v>
      </c>
      <c r="I1289" s="20" t="s">
        <v>1755</v>
      </c>
      <c r="J1289" s="20" t="s">
        <v>6750</v>
      </c>
      <c r="K1289" s="20" t="s">
        <v>3023</v>
      </c>
      <c r="L1289" s="20" t="s">
        <v>1913</v>
      </c>
      <c r="M1289" s="32">
        <v>7</v>
      </c>
      <c r="N1289" s="22">
        <v>4</v>
      </c>
      <c r="O1289" s="23">
        <v>1</v>
      </c>
      <c r="P1289" s="24">
        <v>945</v>
      </c>
      <c r="Q1289" s="25">
        <v>6.9450549450549453</v>
      </c>
      <c r="R1289" s="12">
        <v>0</v>
      </c>
      <c r="S1289" s="12">
        <v>0</v>
      </c>
      <c r="T1289" s="12">
        <v>0</v>
      </c>
      <c r="U1289" s="18" t="str">
        <f t="shared" si="109"/>
        <v>一勝</v>
      </c>
      <c r="V1289" s="12" t="s">
        <v>8032</v>
      </c>
      <c r="W1289" s="12" t="s">
        <v>8172</v>
      </c>
      <c r="X1289" s="12" t="str">
        <f>IF(OR(C1289="櫃間牧場",C1289="特捜フジ"),"hit",IF(OR(C1289="土井牧場",C1289="土井ムギムギ牧場",C1289="むぎむぎ",C1289="むぎ"),"doi",IF(OR(C1289="阪神",C1289="タイガースファーム"),"han",IF(OR(C1289="健康牧場",C1289="ＯＫ牧場"),"oke",VLOOKUP(C1289,[1]Owner!$A:$B,2,FALSE)))))</f>
        <v>mur</v>
      </c>
    </row>
    <row r="1290" spans="1:24" ht="11.15" customHeight="1" x14ac:dyDescent="0.65">
      <c r="A1290" s="19" t="str">
        <f t="shared" si="108"/>
        <v>2324播磨10</v>
      </c>
      <c r="B1290" s="10" t="s">
        <v>9878</v>
      </c>
      <c r="C1290" s="20" t="s">
        <v>4740</v>
      </c>
      <c r="D1290" s="11">
        <v>10</v>
      </c>
      <c r="E1290" s="20" t="s">
        <v>9847</v>
      </c>
      <c r="F1290" s="10" t="s">
        <v>4413</v>
      </c>
      <c r="G1290" s="10" t="s">
        <v>4421</v>
      </c>
      <c r="H1290" s="20" t="s">
        <v>9903</v>
      </c>
      <c r="I1290" s="20" t="s">
        <v>6718</v>
      </c>
      <c r="J1290" s="20" t="s">
        <v>2776</v>
      </c>
      <c r="K1290" s="20" t="s">
        <v>4671</v>
      </c>
      <c r="L1290" s="20" t="s">
        <v>9996</v>
      </c>
      <c r="M1290" s="37">
        <v>2</v>
      </c>
      <c r="N1290" s="22">
        <v>10</v>
      </c>
      <c r="O1290" s="23">
        <v>0</v>
      </c>
      <c r="P1290" s="24">
        <v>943</v>
      </c>
      <c r="Q1290" s="25">
        <f>IF(M1290="","",IF(M1290&lt;=0,P1290/10,P1290/M1290))</f>
        <v>471.5</v>
      </c>
      <c r="U1290" s="18" t="str">
        <f t="shared" si="109"/>
        <v>未勝利</v>
      </c>
      <c r="V1290" s="12" t="s">
        <v>10197</v>
      </c>
      <c r="W1290" s="12" t="s">
        <v>10124</v>
      </c>
      <c r="X1290" s="12" t="str">
        <f>IF(OR(C1290="櫃間牧場",C1290="特捜フジ"),"hit",IF(OR(C1290="土井牧場",C1290="土井ムギムギ牧場",C1290="むぎむぎ",C1290="むぎ"),"doi",IF(OR(C1290="阪神",C1290="タイガースファーム"),"han",IF(OR(C1290="健康牧場",C1290="ＯＫ牧場"),"oke",VLOOKUP(C1290,[1]Owner!$A:$B,2,FALSE)))))</f>
        <v>har</v>
      </c>
    </row>
    <row r="1291" spans="1:24" ht="11.15" customHeight="1" x14ac:dyDescent="0.65">
      <c r="A1291" s="19" t="str">
        <f t="shared" si="108"/>
        <v>2021福石02</v>
      </c>
      <c r="B1291" s="10" t="s">
        <v>8314</v>
      </c>
      <c r="C1291" s="20" t="s">
        <v>8313</v>
      </c>
      <c r="D1291" s="11">
        <v>2</v>
      </c>
      <c r="E1291" s="20" t="s">
        <v>8279</v>
      </c>
      <c r="F1291" s="10" t="s">
        <v>29</v>
      </c>
      <c r="G1291" s="10" t="s">
        <v>15</v>
      </c>
      <c r="H1291" s="20" t="s">
        <v>8342</v>
      </c>
      <c r="I1291" s="20" t="s">
        <v>2231</v>
      </c>
      <c r="J1291" s="20" t="s">
        <v>3243</v>
      </c>
      <c r="K1291" s="20" t="s">
        <v>4612</v>
      </c>
      <c r="L1291" s="20" t="s">
        <v>1913</v>
      </c>
      <c r="M1291" s="32">
        <v>9</v>
      </c>
      <c r="N1291" s="22">
        <v>5</v>
      </c>
      <c r="O1291" s="23">
        <v>1</v>
      </c>
      <c r="P1291" s="24">
        <v>941</v>
      </c>
      <c r="Q1291" s="25">
        <v>1.1589743589743591</v>
      </c>
      <c r="R1291" s="12">
        <v>0</v>
      </c>
      <c r="S1291" s="12">
        <v>0</v>
      </c>
      <c r="T1291" s="12">
        <v>0</v>
      </c>
      <c r="U1291" s="18" t="str">
        <f t="shared" si="109"/>
        <v>一勝</v>
      </c>
      <c r="V1291" s="12" t="s">
        <v>8666</v>
      </c>
      <c r="W1291" s="12" t="s">
        <v>8564</v>
      </c>
      <c r="X1291" s="12" t="str">
        <f>IF(OR(C1291="櫃間牧場",C1291="特捜フジ"),"hit",IF(OR(C1291="土井牧場",C1291="土井ムギムギ牧場",C1291="むぎむぎ",C1291="むぎ"),"doi",IF(OR(C1291="阪神",C1291="タイガースファーム"),"han",IF(OR(C1291="健康牧場",C1291="ＯＫ牧場"),"oke",VLOOKUP(C1291,[1]Owner!$A:$B,2,FALSE)))))</f>
        <v>fuk</v>
      </c>
    </row>
    <row r="1292" spans="1:24" ht="11.15" customHeight="1" x14ac:dyDescent="0.65">
      <c r="A1292" s="19" t="str">
        <f t="shared" si="108"/>
        <v>2021むぎ05</v>
      </c>
      <c r="B1292" s="10" t="s">
        <v>8314</v>
      </c>
      <c r="C1292" s="20" t="s">
        <v>4396</v>
      </c>
      <c r="D1292" s="11">
        <v>5</v>
      </c>
      <c r="E1292" s="20" t="s">
        <v>8292</v>
      </c>
      <c r="F1292" s="10" t="s">
        <v>4478</v>
      </c>
      <c r="G1292" s="10" t="s">
        <v>33</v>
      </c>
      <c r="H1292" s="20" t="s">
        <v>5300</v>
      </c>
      <c r="I1292" s="20" t="s">
        <v>6009</v>
      </c>
      <c r="J1292" s="20" t="s">
        <v>8448</v>
      </c>
      <c r="K1292" s="20" t="s">
        <v>5446</v>
      </c>
      <c r="L1292" s="20" t="s">
        <v>8449</v>
      </c>
      <c r="M1292" s="32">
        <v>5</v>
      </c>
      <c r="N1292" s="22">
        <v>2</v>
      </c>
      <c r="O1292" s="23">
        <v>1</v>
      </c>
      <c r="P1292" s="24">
        <v>940</v>
      </c>
      <c r="Q1292" s="25">
        <v>14.676923076923076</v>
      </c>
      <c r="R1292" s="12">
        <v>0</v>
      </c>
      <c r="S1292" s="12">
        <v>0</v>
      </c>
      <c r="T1292" s="12">
        <v>0</v>
      </c>
      <c r="U1292" s="18" t="str">
        <f t="shared" si="109"/>
        <v>一勝</v>
      </c>
      <c r="V1292" s="12" t="s">
        <v>8679</v>
      </c>
      <c r="W1292" s="12" t="s">
        <v>8577</v>
      </c>
      <c r="X1292" s="12" t="str">
        <f>IF(OR(C1292="櫃間牧場",C1292="特捜フジ"),"hit",IF(OR(C1292="土井牧場",C1292="土井ムギムギ牧場",C1292="むぎむぎ",C1292="むぎ"),"doi",IF(OR(C1292="阪神",C1292="タイガースファーム"),"han",IF(OR(C1292="健康牧場",C1292="ＯＫ牧場"),"oke",VLOOKUP(C1292,[1]Owner!$A:$B,2,FALSE)))))</f>
        <v>doi</v>
      </c>
    </row>
    <row r="1293" spans="1:24" ht="11.15" customHeight="1" x14ac:dyDescent="0.65">
      <c r="A1293" s="19" t="str">
        <f t="shared" si="108"/>
        <v>9900青木08</v>
      </c>
      <c r="B1293" s="10" t="s">
        <v>683</v>
      </c>
      <c r="C1293" s="20" t="s">
        <v>12</v>
      </c>
      <c r="D1293" s="31">
        <v>8</v>
      </c>
      <c r="E1293" s="20" t="s">
        <v>704</v>
      </c>
      <c r="F1293" s="10" t="s">
        <v>29</v>
      </c>
      <c r="G1293" s="10" t="s">
        <v>15</v>
      </c>
      <c r="H1293" s="20" t="s">
        <v>705</v>
      </c>
      <c r="I1293" s="20" t="s">
        <v>706</v>
      </c>
      <c r="J1293" s="20" t="s">
        <v>707</v>
      </c>
      <c r="N1293" s="22">
        <v>4</v>
      </c>
      <c r="O1293" s="23">
        <v>1</v>
      </c>
      <c r="P1293" s="24">
        <v>940</v>
      </c>
      <c r="Q1293" s="25" t="str">
        <f>IF(M1293="","",IF(M1293&lt;=0,P1293/10,P1293/M1293))</f>
        <v/>
      </c>
      <c r="R1293" s="12">
        <v>0</v>
      </c>
      <c r="S1293" s="12">
        <v>0</v>
      </c>
      <c r="U1293" s="18" t="str">
        <f t="shared" si="109"/>
        <v>一勝</v>
      </c>
      <c r="X1293" s="12" t="str">
        <f>IF(OR(C1293="櫃間牧場",C1293="特捜フジ"),"hit",IF(OR(C1293="土井牧場",C1293="土井ムギムギ牧場",C1293="むぎむぎ",C1293="むぎ"),"doi",IF(OR(C1293="阪神",C1293="タイガースファーム"),"han",IF(OR(C1293="健康牧場",C1293="ＯＫ牧場"),"oke",VLOOKUP(C1293,[1]Owner!$A:$B,2,FALSE)))))</f>
        <v>aok</v>
      </c>
    </row>
    <row r="1294" spans="1:24" ht="11.15" customHeight="1" x14ac:dyDescent="0.65">
      <c r="A1294" s="19" t="str">
        <f t="shared" si="108"/>
        <v>0607土井06</v>
      </c>
      <c r="B1294" s="10" t="s">
        <v>2579</v>
      </c>
      <c r="C1294" s="20" t="s">
        <v>2713</v>
      </c>
      <c r="D1294" s="11">
        <v>6</v>
      </c>
      <c r="E1294" s="20" t="s">
        <v>2728</v>
      </c>
      <c r="F1294" s="10" t="s">
        <v>14</v>
      </c>
      <c r="G1294" s="10" t="s">
        <v>520</v>
      </c>
      <c r="H1294" s="21" t="s">
        <v>2314</v>
      </c>
      <c r="I1294" s="20" t="s">
        <v>2648</v>
      </c>
      <c r="J1294" s="20" t="s">
        <v>2729</v>
      </c>
      <c r="K1294" s="20" t="s">
        <v>2685</v>
      </c>
      <c r="L1294" s="20" t="s">
        <v>2126</v>
      </c>
      <c r="M1294" s="21">
        <v>0</v>
      </c>
      <c r="N1294" s="22">
        <v>4</v>
      </c>
      <c r="O1294" s="23">
        <v>1</v>
      </c>
      <c r="P1294" s="24">
        <v>940</v>
      </c>
      <c r="Q1294" s="25">
        <f>IF(M1294="","",IF(M1294&lt;=0,P1294/10,P1294/M1294))</f>
        <v>94</v>
      </c>
      <c r="R1294" s="12">
        <v>0</v>
      </c>
      <c r="S1294" s="12">
        <v>0</v>
      </c>
      <c r="U1294" s="18" t="str">
        <f t="shared" si="109"/>
        <v>一勝</v>
      </c>
      <c r="X1294" s="12" t="str">
        <f>IF(OR(C1294="櫃間牧場",C1294="特捜フジ"),"hit",IF(OR(C1294="土井牧場",C1294="土井ムギムギ牧場",C1294="むぎむぎ",C1294="むぎ"),"doi",IF(OR(C1294="阪神",C1294="タイガースファーム"),"han",IF(OR(C1294="健康牧場",C1294="ＯＫ牧場"),"oke",VLOOKUP(C1294,[1]Owner!$A:$B,2,FALSE)))))</f>
        <v>doi</v>
      </c>
    </row>
    <row r="1295" spans="1:24" ht="11.15" customHeight="1" x14ac:dyDescent="0.65">
      <c r="A1295" s="19" t="str">
        <f t="shared" si="108"/>
        <v>0910播磨05</v>
      </c>
      <c r="B1295" s="10" t="s">
        <v>3418</v>
      </c>
      <c r="C1295" s="20" t="s">
        <v>2767</v>
      </c>
      <c r="D1295" s="11">
        <v>5</v>
      </c>
      <c r="E1295" s="20" t="s">
        <v>3596</v>
      </c>
      <c r="F1295" s="10" t="s">
        <v>14</v>
      </c>
      <c r="G1295" s="10" t="s">
        <v>510</v>
      </c>
      <c r="H1295" s="20" t="s">
        <v>1988</v>
      </c>
      <c r="I1295" s="20" t="s">
        <v>2850</v>
      </c>
      <c r="J1295" s="20" t="s">
        <v>1190</v>
      </c>
      <c r="K1295" s="20" t="s">
        <v>846</v>
      </c>
      <c r="L1295" s="20" t="s">
        <v>515</v>
      </c>
      <c r="M1295" s="21">
        <v>170</v>
      </c>
      <c r="N1295" s="22">
        <v>4</v>
      </c>
      <c r="O1295" s="23">
        <v>1</v>
      </c>
      <c r="P1295" s="24">
        <v>940</v>
      </c>
      <c r="Q1295" s="25">
        <f>IF(M1295="","",IF(M1295&lt;=0,P1295/10,P1295/M1295))</f>
        <v>5.5294117647058822</v>
      </c>
      <c r="R1295" s="12">
        <v>0</v>
      </c>
      <c r="S1295" s="12">
        <v>0</v>
      </c>
      <c r="U1295" s="18" t="str">
        <f t="shared" si="109"/>
        <v>一勝</v>
      </c>
      <c r="X1295" s="12" t="str">
        <f>IF(OR(C1295="櫃間牧場",C1295="特捜フジ"),"hit",IF(OR(C1295="土井牧場",C1295="土井ムギムギ牧場",C1295="むぎむぎ",C1295="むぎ"),"doi",IF(OR(C1295="阪神",C1295="タイガースファーム"),"han",IF(OR(C1295="健康牧場",C1295="ＯＫ牧場"),"oke",VLOOKUP(C1295,[1]Owner!$A:$B,2,FALSE)))))</f>
        <v>har</v>
      </c>
    </row>
    <row r="1296" spans="1:24" ht="11.15" customHeight="1" x14ac:dyDescent="0.65">
      <c r="A1296" s="19" t="str">
        <f t="shared" si="108"/>
        <v>1718村山04</v>
      </c>
      <c r="B1296" s="10" t="s">
        <v>6476</v>
      </c>
      <c r="C1296" s="20" t="s">
        <v>4372</v>
      </c>
      <c r="D1296" s="11">
        <v>4</v>
      </c>
      <c r="E1296" s="20" t="s">
        <v>6541</v>
      </c>
      <c r="F1296" s="10" t="s">
        <v>5144</v>
      </c>
      <c r="G1296" s="10" t="s">
        <v>5295</v>
      </c>
      <c r="H1296" s="20" t="s">
        <v>5345</v>
      </c>
      <c r="I1296" s="20" t="s">
        <v>2231</v>
      </c>
      <c r="J1296" s="20" t="s">
        <v>5390</v>
      </c>
      <c r="K1296" s="20" t="s">
        <v>5446</v>
      </c>
      <c r="L1296" s="20" t="s">
        <v>1913</v>
      </c>
      <c r="M1296" s="21">
        <v>100</v>
      </c>
      <c r="N1296" s="22">
        <v>4</v>
      </c>
      <c r="O1296" s="23">
        <v>1</v>
      </c>
      <c r="P1296" s="24">
        <v>940</v>
      </c>
      <c r="Q1296" s="25">
        <f>IF(M1296="","",IF(M1296&lt;=0,P1296/10,P1296/M1296))</f>
        <v>9.4</v>
      </c>
      <c r="R1296" s="12">
        <v>0</v>
      </c>
      <c r="S1296" s="12">
        <v>0</v>
      </c>
      <c r="U1296" s="18" t="str">
        <f t="shared" si="109"/>
        <v>一勝</v>
      </c>
      <c r="V1296" s="12" t="s">
        <v>6971</v>
      </c>
      <c r="W1296" s="12" t="s">
        <v>6829</v>
      </c>
      <c r="X1296" s="12" t="str">
        <f>IF(OR(C1296="櫃間牧場",C1296="特捜フジ"),"hit",IF(OR(C1296="土井牧場",C1296="土井ムギムギ牧場",C1296="むぎむぎ",C1296="むぎ"),"doi",IF(OR(C1296="阪神",C1296="タイガースファーム"),"han",IF(OR(C1296="健康牧場",C1296="ＯＫ牧場"),"oke",VLOOKUP(C1296,[1]Owner!$A:$B,2,FALSE)))))</f>
        <v>mur</v>
      </c>
    </row>
    <row r="1297" spans="1:24" ht="11.15" customHeight="1" x14ac:dyDescent="0.65">
      <c r="A1297" s="19" t="str">
        <f t="shared" si="108"/>
        <v>1920みど08</v>
      </c>
      <c r="B1297" s="10" t="s">
        <v>7651</v>
      </c>
      <c r="C1297" s="20" t="s">
        <v>4403</v>
      </c>
      <c r="D1297" s="11">
        <v>8</v>
      </c>
      <c r="E1297" s="20" t="s">
        <v>7776</v>
      </c>
      <c r="F1297" s="10" t="s">
        <v>4766</v>
      </c>
      <c r="G1297" s="10" t="s">
        <v>5335</v>
      </c>
      <c r="H1297" s="20" t="s">
        <v>4795</v>
      </c>
      <c r="I1297" s="20" t="s">
        <v>1755</v>
      </c>
      <c r="J1297" s="20" t="s">
        <v>7062</v>
      </c>
      <c r="K1297" s="20" t="s">
        <v>7919</v>
      </c>
      <c r="L1297" s="20" t="s">
        <v>1913</v>
      </c>
      <c r="M1297" s="32">
        <v>7</v>
      </c>
      <c r="N1297" s="22">
        <v>4</v>
      </c>
      <c r="O1297" s="23">
        <v>1</v>
      </c>
      <c r="P1297" s="24">
        <v>940</v>
      </c>
      <c r="Q1297" s="25">
        <v>4.0549450549450556</v>
      </c>
      <c r="R1297" s="12">
        <v>0</v>
      </c>
      <c r="S1297" s="12">
        <v>0</v>
      </c>
      <c r="T1297" s="12">
        <v>0</v>
      </c>
      <c r="U1297" s="18" t="str">
        <f t="shared" si="109"/>
        <v>一勝</v>
      </c>
      <c r="V1297" s="12" t="s">
        <v>8014</v>
      </c>
      <c r="W1297" s="12" t="s">
        <v>8154</v>
      </c>
      <c r="X1297" s="12" t="str">
        <f>IF(OR(C1297="櫃間牧場",C1297="特捜フジ"),"hit",IF(OR(C1297="土井牧場",C1297="土井ムギムギ牧場",C1297="むぎむぎ",C1297="むぎ"),"doi",IF(OR(C1297="阪神",C1297="タイガースファーム"),"han",IF(OR(C1297="健康牧場",C1297="ＯＫ牧場"),"oke",VLOOKUP(C1297,[1]Owner!$A:$B,2,FALSE)))))</f>
        <v>mid</v>
      </c>
    </row>
    <row r="1298" spans="1:24" ht="11.15" customHeight="1" x14ac:dyDescent="0.65">
      <c r="A1298" s="19" t="str">
        <f t="shared" si="108"/>
        <v>0506土井06</v>
      </c>
      <c r="B1298" s="10" t="s">
        <v>2274</v>
      </c>
      <c r="C1298" s="20" t="s">
        <v>1601</v>
      </c>
      <c r="D1298" s="11">
        <v>6</v>
      </c>
      <c r="E1298" s="20" t="s">
        <v>2423</v>
      </c>
      <c r="F1298" s="10" t="s">
        <v>2279</v>
      </c>
      <c r="G1298" s="10" t="s">
        <v>520</v>
      </c>
      <c r="H1298" s="20" t="s">
        <v>995</v>
      </c>
      <c r="I1298" s="20" t="s">
        <v>2129</v>
      </c>
      <c r="J1298" s="20" t="s">
        <v>1013</v>
      </c>
      <c r="K1298" s="20" t="s">
        <v>997</v>
      </c>
      <c r="L1298" s="20" t="s">
        <v>2424</v>
      </c>
      <c r="M1298" s="21">
        <v>30</v>
      </c>
      <c r="N1298" s="22">
        <v>6</v>
      </c>
      <c r="O1298" s="23">
        <v>1</v>
      </c>
      <c r="P1298" s="24">
        <v>940</v>
      </c>
      <c r="Q1298" s="25">
        <f t="shared" ref="Q1298:Q1319" si="110">IF(M1298="","",IF(M1298&lt;=0,P1298/10,P1298/M1298))</f>
        <v>31.333333333333332</v>
      </c>
      <c r="R1298" s="12">
        <v>0</v>
      </c>
      <c r="S1298" s="12">
        <v>0</v>
      </c>
      <c r="U1298" s="18" t="str">
        <f t="shared" si="109"/>
        <v>一勝</v>
      </c>
      <c r="X1298" s="12" t="str">
        <f>IF(OR(C1298="櫃間牧場",C1298="特捜フジ"),"hit",IF(OR(C1298="土井牧場",C1298="土井ムギムギ牧場",C1298="むぎむぎ",C1298="むぎ"),"doi",IF(OR(C1298="阪神",C1298="タイガースファーム"),"han",IF(OR(C1298="健康牧場",C1298="ＯＫ牧場"),"oke",VLOOKUP(C1298,[1]Owner!$A:$B,2,FALSE)))))</f>
        <v>doi</v>
      </c>
    </row>
    <row r="1299" spans="1:24" ht="11.15" customHeight="1" x14ac:dyDescent="0.65">
      <c r="A1299" s="19" t="str">
        <f t="shared" si="108"/>
        <v>0708光生10</v>
      </c>
      <c r="B1299" s="10" t="s">
        <v>2844</v>
      </c>
      <c r="C1299" s="20" t="s">
        <v>3144</v>
      </c>
      <c r="D1299" s="11">
        <v>10</v>
      </c>
      <c r="E1299" s="20" t="s">
        <v>3160</v>
      </c>
      <c r="F1299" s="10" t="s">
        <v>2279</v>
      </c>
      <c r="G1299" s="10" t="s">
        <v>510</v>
      </c>
      <c r="H1299" s="20" t="s">
        <v>2577</v>
      </c>
      <c r="I1299" s="20" t="s">
        <v>2814</v>
      </c>
      <c r="J1299" s="20" t="s">
        <v>3161</v>
      </c>
      <c r="K1299" s="20" t="s">
        <v>2378</v>
      </c>
      <c r="L1299" s="20" t="s">
        <v>1913</v>
      </c>
      <c r="M1299" s="21">
        <v>110</v>
      </c>
      <c r="N1299" s="22">
        <v>6</v>
      </c>
      <c r="O1299" s="23">
        <v>1</v>
      </c>
      <c r="P1299" s="24">
        <v>940</v>
      </c>
      <c r="Q1299" s="25">
        <f t="shared" si="110"/>
        <v>8.545454545454545</v>
      </c>
      <c r="R1299" s="12">
        <v>0</v>
      </c>
      <c r="S1299" s="12">
        <v>0</v>
      </c>
      <c r="U1299" s="18" t="str">
        <f t="shared" si="109"/>
        <v>一勝</v>
      </c>
      <c r="X1299" s="12" t="str">
        <f>IF(OR(C1299="櫃間牧場",C1299="特捜フジ"),"hit",IF(OR(C1299="土井牧場",C1299="土井ムギムギ牧場",C1299="むぎむぎ",C1299="むぎ"),"doi",IF(OR(C1299="阪神",C1299="タイガースファーム"),"han",IF(OR(C1299="健康牧場",C1299="ＯＫ牧場"),"oke",VLOOKUP(C1299,[1]Owner!$A:$B,2,FALSE)))))</f>
        <v>ymi</v>
      </c>
    </row>
    <row r="1300" spans="1:24" ht="11.15" customHeight="1" x14ac:dyDescent="0.65">
      <c r="A1300" s="19" t="str">
        <f t="shared" si="108"/>
        <v>1112松山03</v>
      </c>
      <c r="B1300" s="10" t="s">
        <v>4369</v>
      </c>
      <c r="C1300" s="20" t="s">
        <v>4233</v>
      </c>
      <c r="D1300" s="11">
        <v>3</v>
      </c>
      <c r="E1300" s="20" t="s">
        <v>4239</v>
      </c>
      <c r="F1300" s="10" t="s">
        <v>3910</v>
      </c>
      <c r="G1300" s="10" t="s">
        <v>3906</v>
      </c>
      <c r="H1300" s="20" t="s">
        <v>4240</v>
      </c>
      <c r="I1300" s="20" t="s">
        <v>3165</v>
      </c>
      <c r="J1300" s="20" t="s">
        <v>4241</v>
      </c>
      <c r="K1300" s="20" t="s">
        <v>4242</v>
      </c>
      <c r="L1300" s="20" t="s">
        <v>3943</v>
      </c>
      <c r="M1300" s="21">
        <v>35</v>
      </c>
      <c r="N1300" s="22">
        <v>6</v>
      </c>
      <c r="O1300" s="23">
        <v>1</v>
      </c>
      <c r="P1300" s="24">
        <v>940</v>
      </c>
      <c r="Q1300" s="25">
        <f t="shared" si="110"/>
        <v>26.857142857142858</v>
      </c>
      <c r="R1300" s="12">
        <v>0</v>
      </c>
      <c r="S1300" s="12">
        <v>0</v>
      </c>
      <c r="U1300" s="18" t="str">
        <f t="shared" si="109"/>
        <v>一勝</v>
      </c>
      <c r="X1300" s="12" t="str">
        <f>IF(OR(C1300="櫃間牧場",C1300="特捜フジ"),"hit",IF(OR(C1300="土井牧場",C1300="土井ムギムギ牧場",C1300="むぎむぎ",C1300="むぎ"),"doi",IF(OR(C1300="阪神",C1300="タイガースファーム"),"han",IF(OR(C1300="健康牧場",C1300="ＯＫ牧場"),"oke",VLOOKUP(C1300,[1]Owner!$A:$B,2,FALSE)))))</f>
        <v>mat</v>
      </c>
    </row>
    <row r="1301" spans="1:24" ht="11.15" customHeight="1" x14ac:dyDescent="0.65">
      <c r="A1301" s="19" t="str">
        <f t="shared" si="108"/>
        <v>0809特捜03</v>
      </c>
      <c r="B1301" s="10" t="s">
        <v>3162</v>
      </c>
      <c r="C1301" s="20" t="s">
        <v>2740</v>
      </c>
      <c r="D1301" s="11">
        <v>3</v>
      </c>
      <c r="E1301" s="20" t="s">
        <v>3377</v>
      </c>
      <c r="F1301" s="10" t="s">
        <v>14</v>
      </c>
      <c r="G1301" s="10" t="s">
        <v>510</v>
      </c>
      <c r="H1301" s="20" t="s">
        <v>1291</v>
      </c>
      <c r="I1301" s="20" t="s">
        <v>2850</v>
      </c>
      <c r="J1301" s="20" t="s">
        <v>3378</v>
      </c>
      <c r="K1301" s="20" t="s">
        <v>1278</v>
      </c>
      <c r="L1301" s="20" t="s">
        <v>1774</v>
      </c>
      <c r="M1301" s="21">
        <v>80</v>
      </c>
      <c r="N1301" s="22">
        <v>7</v>
      </c>
      <c r="O1301" s="23">
        <v>1</v>
      </c>
      <c r="P1301" s="24">
        <v>940</v>
      </c>
      <c r="Q1301" s="25">
        <f t="shared" si="110"/>
        <v>11.75</v>
      </c>
      <c r="R1301" s="12">
        <v>0</v>
      </c>
      <c r="S1301" s="12">
        <v>0</v>
      </c>
      <c r="U1301" s="18" t="str">
        <f t="shared" si="109"/>
        <v>一勝</v>
      </c>
      <c r="X1301" s="12" t="str">
        <f>IF(OR(C1301="櫃間牧場",C1301="特捜フジ"),"hit",IF(OR(C1301="土井牧場",C1301="土井ムギムギ牧場",C1301="むぎむぎ",C1301="むぎ"),"doi",IF(OR(C1301="阪神",C1301="タイガースファーム"),"han",IF(OR(C1301="健康牧場",C1301="ＯＫ牧場"),"oke",VLOOKUP(C1301,[1]Owner!$A:$B,2,FALSE)))))</f>
        <v>hit</v>
      </c>
    </row>
    <row r="1302" spans="1:24" ht="11.15" customHeight="1" x14ac:dyDescent="0.65">
      <c r="A1302" s="19" t="str">
        <f t="shared" si="108"/>
        <v>1112心平10</v>
      </c>
      <c r="B1302" s="10" t="s">
        <v>4369</v>
      </c>
      <c r="C1302" s="20" t="s">
        <v>4011</v>
      </c>
      <c r="D1302" s="11">
        <v>10</v>
      </c>
      <c r="E1302" s="20" t="s">
        <v>4045</v>
      </c>
      <c r="F1302" s="10" t="s">
        <v>3905</v>
      </c>
      <c r="G1302" s="10" t="s">
        <v>3906</v>
      </c>
      <c r="H1302" s="20" t="s">
        <v>4046</v>
      </c>
      <c r="I1302" s="20" t="s">
        <v>2469</v>
      </c>
      <c r="J1302" s="20" t="s">
        <v>3265</v>
      </c>
      <c r="K1302" s="20" t="s">
        <v>4047</v>
      </c>
      <c r="L1302" s="20" t="s">
        <v>4048</v>
      </c>
      <c r="M1302" s="21">
        <v>10</v>
      </c>
      <c r="N1302" s="22">
        <v>9</v>
      </c>
      <c r="O1302" s="23">
        <v>1</v>
      </c>
      <c r="P1302" s="24">
        <v>940</v>
      </c>
      <c r="Q1302" s="25">
        <f t="shared" si="110"/>
        <v>94</v>
      </c>
      <c r="R1302" s="12">
        <v>0</v>
      </c>
      <c r="S1302" s="12">
        <v>0</v>
      </c>
      <c r="U1302" s="18" t="str">
        <f t="shared" si="109"/>
        <v>一勝</v>
      </c>
      <c r="X1302" s="12" t="str">
        <f>IF(OR(C1302="櫃間牧場",C1302="特捜フジ"),"hit",IF(OR(C1302="土井牧場",C1302="土井ムギムギ牧場",C1302="むぎむぎ",C1302="むぎ"),"doi",IF(OR(C1302="阪神",C1302="タイガースファーム"),"han",IF(OR(C1302="健康牧場",C1302="ＯＫ牧場"),"oke",VLOOKUP(C1302,[1]Owner!$A:$B,2,FALSE)))))</f>
        <v>hsi</v>
      </c>
    </row>
    <row r="1303" spans="1:24" ht="11.15" customHeight="1" x14ac:dyDescent="0.65">
      <c r="A1303" s="19" t="str">
        <f t="shared" si="108"/>
        <v>1314心平08</v>
      </c>
      <c r="B1303" s="10" t="s">
        <v>5133</v>
      </c>
      <c r="C1303" s="20" t="s">
        <v>4402</v>
      </c>
      <c r="D1303" s="11">
        <v>8</v>
      </c>
      <c r="E1303" s="20" t="s">
        <v>5121</v>
      </c>
      <c r="F1303" s="10" t="s">
        <v>4772</v>
      </c>
      <c r="G1303" s="10" t="s">
        <v>4767</v>
      </c>
      <c r="H1303" s="20" t="s">
        <v>5122</v>
      </c>
      <c r="I1303" s="20" t="s">
        <v>2276</v>
      </c>
      <c r="J1303" s="20" t="s">
        <v>5123</v>
      </c>
      <c r="K1303" s="20" t="s">
        <v>5124</v>
      </c>
      <c r="L1303" s="20" t="s">
        <v>5125</v>
      </c>
      <c r="M1303" s="21">
        <v>0</v>
      </c>
      <c r="N1303" s="22">
        <v>11</v>
      </c>
      <c r="O1303" s="23">
        <v>1</v>
      </c>
      <c r="P1303" s="24">
        <v>940</v>
      </c>
      <c r="Q1303" s="25">
        <f t="shared" si="110"/>
        <v>94</v>
      </c>
      <c r="R1303" s="12">
        <v>0</v>
      </c>
      <c r="S1303" s="12">
        <v>0</v>
      </c>
      <c r="U1303" s="18" t="str">
        <f t="shared" si="109"/>
        <v>一勝</v>
      </c>
      <c r="X1303" s="12" t="str">
        <f>IF(OR(C1303="櫃間牧場",C1303="特捜フジ"),"hit",IF(OR(C1303="土井牧場",C1303="土井ムギムギ牧場",C1303="むぎむぎ",C1303="むぎ"),"doi",IF(OR(C1303="阪神",C1303="タイガースファーム"),"han",IF(OR(C1303="健康牧場",C1303="ＯＫ牧場"),"oke",VLOOKUP(C1303,[1]Owner!$A:$B,2,FALSE)))))</f>
        <v>hsi</v>
      </c>
    </row>
    <row r="1304" spans="1:24" ht="11.15" customHeight="1" x14ac:dyDescent="0.65">
      <c r="A1304" s="19" t="str">
        <f t="shared" si="108"/>
        <v>1718福石04</v>
      </c>
      <c r="B1304" s="10" t="s">
        <v>6476</v>
      </c>
      <c r="C1304" s="20" t="s">
        <v>4375</v>
      </c>
      <c r="D1304" s="11">
        <v>4</v>
      </c>
      <c r="E1304" s="20" t="s">
        <v>6594</v>
      </c>
      <c r="F1304" s="10" t="s">
        <v>5142</v>
      </c>
      <c r="G1304" s="10" t="s">
        <v>5293</v>
      </c>
      <c r="H1304" s="20" t="s">
        <v>6633</v>
      </c>
      <c r="I1304" s="20" t="s">
        <v>2231</v>
      </c>
      <c r="J1304" s="20" t="s">
        <v>6758</v>
      </c>
      <c r="K1304" s="20" t="s">
        <v>6661</v>
      </c>
      <c r="L1304" s="20" t="s">
        <v>5485</v>
      </c>
      <c r="M1304" s="21">
        <v>90</v>
      </c>
      <c r="N1304" s="22">
        <v>7</v>
      </c>
      <c r="O1304" s="23">
        <v>0</v>
      </c>
      <c r="P1304" s="24">
        <v>935</v>
      </c>
      <c r="Q1304" s="25">
        <f t="shared" si="110"/>
        <v>10.388888888888889</v>
      </c>
      <c r="R1304" s="12">
        <v>0</v>
      </c>
      <c r="S1304" s="12">
        <v>0</v>
      </c>
      <c r="U1304" s="18" t="str">
        <f t="shared" si="109"/>
        <v>未勝利</v>
      </c>
      <c r="V1304" s="12" t="s">
        <v>7012</v>
      </c>
      <c r="W1304" s="12" t="s">
        <v>6879</v>
      </c>
      <c r="X1304" s="12" t="str">
        <f>IF(OR(C1304="櫃間牧場",C1304="特捜フジ"),"hit",IF(OR(C1304="土井牧場",C1304="土井ムギムギ牧場",C1304="むぎむぎ",C1304="むぎ"),"doi",IF(OR(C1304="阪神",C1304="タイガースファーム"),"han",IF(OR(C1304="健康牧場",C1304="ＯＫ牧場"),"oke",VLOOKUP(C1304,[1]Owner!$A:$B,2,FALSE)))))</f>
        <v>fuk</v>
      </c>
    </row>
    <row r="1305" spans="1:24" ht="11.15" customHeight="1" x14ac:dyDescent="0.65">
      <c r="A1305" s="19" t="str">
        <f t="shared" si="108"/>
        <v>1112みど01</v>
      </c>
      <c r="B1305" s="10" t="s">
        <v>4369</v>
      </c>
      <c r="C1305" s="20" t="s">
        <v>4292</v>
      </c>
      <c r="D1305" s="11">
        <v>1</v>
      </c>
      <c r="E1305" s="20" t="s">
        <v>4293</v>
      </c>
      <c r="F1305" s="10" t="s">
        <v>3905</v>
      </c>
      <c r="G1305" s="10" t="s">
        <v>3906</v>
      </c>
      <c r="H1305" s="20" t="s">
        <v>4294</v>
      </c>
      <c r="I1305" s="20" t="s">
        <v>2231</v>
      </c>
      <c r="J1305" s="20" t="s">
        <v>3656</v>
      </c>
      <c r="K1305" s="20" t="s">
        <v>3023</v>
      </c>
      <c r="L1305" s="20" t="s">
        <v>3914</v>
      </c>
      <c r="M1305" s="21">
        <v>80</v>
      </c>
      <c r="N1305" s="22">
        <v>3</v>
      </c>
      <c r="O1305" s="23">
        <v>1</v>
      </c>
      <c r="P1305" s="24">
        <v>933.5</v>
      </c>
      <c r="Q1305" s="25">
        <f t="shared" si="110"/>
        <v>11.668749999999999</v>
      </c>
      <c r="R1305" s="12">
        <v>0</v>
      </c>
      <c r="S1305" s="12">
        <v>0</v>
      </c>
      <c r="U1305" s="18" t="str">
        <f t="shared" si="109"/>
        <v>一勝</v>
      </c>
      <c r="X1305" s="12" t="str">
        <f>IF(OR(C1305="櫃間牧場",C1305="特捜フジ"),"hit",IF(OR(C1305="土井牧場",C1305="土井ムギムギ牧場",C1305="むぎむぎ",C1305="むぎ"),"doi",IF(OR(C1305="阪神",C1305="タイガースファーム"),"han",IF(OR(C1305="健康牧場",C1305="ＯＫ牧場"),"oke",VLOOKUP(C1305,[1]Owner!$A:$B,2,FALSE)))))</f>
        <v>mid</v>
      </c>
    </row>
    <row r="1306" spans="1:24" ht="11.15" customHeight="1" x14ac:dyDescent="0.65">
      <c r="A1306" s="19" t="str">
        <f t="shared" si="108"/>
        <v>0304本木06</v>
      </c>
      <c r="B1306" s="10" t="s">
        <v>1713</v>
      </c>
      <c r="C1306" s="20" t="s">
        <v>1161</v>
      </c>
      <c r="D1306" s="31">
        <v>6</v>
      </c>
      <c r="E1306" s="20" t="s">
        <v>1942</v>
      </c>
      <c r="F1306" s="10" t="s">
        <v>14</v>
      </c>
      <c r="G1306" s="10" t="s">
        <v>33</v>
      </c>
      <c r="H1306" s="20" t="s">
        <v>163</v>
      </c>
      <c r="I1306" s="20" t="s">
        <v>726</v>
      </c>
      <c r="J1306" s="20" t="s">
        <v>1943</v>
      </c>
      <c r="M1306" s="21">
        <v>0</v>
      </c>
      <c r="N1306" s="22">
        <v>3</v>
      </c>
      <c r="O1306" s="23">
        <v>1</v>
      </c>
      <c r="P1306" s="24">
        <v>930</v>
      </c>
      <c r="Q1306" s="25">
        <f t="shared" si="110"/>
        <v>93</v>
      </c>
      <c r="R1306" s="12">
        <v>0</v>
      </c>
      <c r="S1306" s="12">
        <v>0</v>
      </c>
      <c r="U1306" s="18" t="str">
        <f t="shared" si="109"/>
        <v>一勝</v>
      </c>
      <c r="X1306" s="12" t="str">
        <f>IF(OR(C1306="櫃間牧場",C1306="特捜フジ"),"hit",IF(OR(C1306="土井牧場",C1306="土井ムギムギ牧場",C1306="むぎむぎ",C1306="むぎ"),"doi",IF(OR(C1306="阪神",C1306="タイガースファーム"),"han",IF(OR(C1306="健康牧場",C1306="ＯＫ牧場"),"oke",VLOOKUP(C1306,[1]Owner!$A:$B,2,FALSE)))))</f>
        <v>mot</v>
      </c>
    </row>
    <row r="1307" spans="1:24" ht="11.15" customHeight="1" x14ac:dyDescent="0.65">
      <c r="A1307" s="19" t="str">
        <f t="shared" si="108"/>
        <v>1011播磨07</v>
      </c>
      <c r="B1307" s="10" t="s">
        <v>3649</v>
      </c>
      <c r="C1307" s="20" t="s">
        <v>626</v>
      </c>
      <c r="D1307" s="11">
        <v>7</v>
      </c>
      <c r="E1307" s="20" t="s">
        <v>3767</v>
      </c>
      <c r="F1307" s="10" t="s">
        <v>2279</v>
      </c>
      <c r="G1307" s="10" t="s">
        <v>510</v>
      </c>
      <c r="H1307" s="20" t="s">
        <v>2590</v>
      </c>
      <c r="I1307" s="20" t="s">
        <v>1832</v>
      </c>
      <c r="J1307" s="20" t="s">
        <v>3768</v>
      </c>
      <c r="K1307" s="20" t="s">
        <v>791</v>
      </c>
      <c r="L1307" s="20" t="s">
        <v>1913</v>
      </c>
      <c r="M1307" s="21">
        <v>45</v>
      </c>
      <c r="N1307" s="22">
        <v>4</v>
      </c>
      <c r="O1307" s="23">
        <v>1</v>
      </c>
      <c r="P1307" s="24">
        <v>930</v>
      </c>
      <c r="Q1307" s="25">
        <f t="shared" si="110"/>
        <v>20.666666666666668</v>
      </c>
      <c r="R1307" s="12">
        <v>0</v>
      </c>
      <c r="S1307" s="12">
        <v>0</v>
      </c>
      <c r="U1307" s="18" t="str">
        <f t="shared" si="109"/>
        <v>一勝</v>
      </c>
      <c r="X1307" s="12" t="str">
        <f>IF(OR(C1307="櫃間牧場",C1307="特捜フジ"),"hit",IF(OR(C1307="土井牧場",C1307="土井ムギムギ牧場",C1307="むぎむぎ",C1307="むぎ"),"doi",IF(OR(C1307="阪神",C1307="タイガースファーム"),"han",IF(OR(C1307="健康牧場",C1307="ＯＫ牧場"),"oke",VLOOKUP(C1307,[1]Owner!$A:$B,2,FALSE)))))</f>
        <v>har</v>
      </c>
    </row>
    <row r="1308" spans="1:24" ht="11.15" customHeight="1" x14ac:dyDescent="0.65">
      <c r="A1308" s="19" t="str">
        <f t="shared" si="108"/>
        <v>1516健太08</v>
      </c>
      <c r="B1308" s="10" t="s">
        <v>5510</v>
      </c>
      <c r="C1308" s="20" t="s">
        <v>5511</v>
      </c>
      <c r="D1308" s="11">
        <v>8</v>
      </c>
      <c r="E1308" s="20" t="s">
        <v>5522</v>
      </c>
      <c r="F1308" s="10" t="s">
        <v>3905</v>
      </c>
      <c r="G1308" s="10" t="s">
        <v>3911</v>
      </c>
      <c r="H1308" s="20" t="s">
        <v>5668</v>
      </c>
      <c r="I1308" s="20" t="s">
        <v>2231</v>
      </c>
      <c r="J1308" s="20" t="s">
        <v>5719</v>
      </c>
      <c r="K1308" s="20" t="s">
        <v>4344</v>
      </c>
      <c r="L1308" s="20" t="s">
        <v>3922</v>
      </c>
      <c r="M1308" s="21">
        <v>160</v>
      </c>
      <c r="N1308" s="22">
        <v>4</v>
      </c>
      <c r="O1308" s="23">
        <v>1</v>
      </c>
      <c r="P1308" s="24">
        <v>930</v>
      </c>
      <c r="Q1308" s="25">
        <f t="shared" si="110"/>
        <v>5.8125</v>
      </c>
      <c r="R1308" s="12">
        <v>0</v>
      </c>
      <c r="S1308" s="12">
        <v>0</v>
      </c>
      <c r="U1308" s="18" t="str">
        <f t="shared" si="109"/>
        <v>一勝</v>
      </c>
      <c r="X1308" s="12" t="str">
        <f>IF(OR(C1308="櫃間牧場",C1308="特捜フジ"),"hit",IF(OR(C1308="土井牧場",C1308="土井ムギムギ牧場",C1308="むぎむぎ",C1308="むぎ"),"doi",IF(OR(C1308="阪神",C1308="タイガースファーム"),"han",IF(OR(C1308="健康牧場",C1308="ＯＫ牧場"),"oke",VLOOKUP(C1308,[1]Owner!$A:$B,2,FALSE)))))</f>
        <v>tke</v>
      </c>
    </row>
    <row r="1309" spans="1:24" ht="11.15" customHeight="1" x14ac:dyDescent="0.65">
      <c r="A1309" s="19" t="str">
        <f t="shared" si="108"/>
        <v>1819西原04</v>
      </c>
      <c r="B1309" s="10" t="s">
        <v>7067</v>
      </c>
      <c r="C1309" s="20" t="s">
        <v>4759</v>
      </c>
      <c r="D1309" s="11">
        <v>4</v>
      </c>
      <c r="E1309" s="20" t="s">
        <v>7081</v>
      </c>
      <c r="F1309" s="10" t="s">
        <v>4413</v>
      </c>
      <c r="G1309" s="10" t="s">
        <v>4408</v>
      </c>
      <c r="H1309" s="20" t="s">
        <v>4418</v>
      </c>
      <c r="I1309" s="20" t="s">
        <v>6718</v>
      </c>
      <c r="J1309" s="20" t="s">
        <v>7269</v>
      </c>
      <c r="K1309" s="20" t="s">
        <v>7270</v>
      </c>
      <c r="L1309" s="20" t="s">
        <v>1913</v>
      </c>
      <c r="M1309" s="21">
        <v>100</v>
      </c>
      <c r="N1309" s="22">
        <v>6</v>
      </c>
      <c r="O1309" s="23">
        <v>1</v>
      </c>
      <c r="P1309" s="24">
        <v>930</v>
      </c>
      <c r="Q1309" s="25">
        <f t="shared" si="110"/>
        <v>9.3000000000000007</v>
      </c>
      <c r="R1309" s="12">
        <v>0</v>
      </c>
      <c r="S1309" s="12">
        <v>0</v>
      </c>
      <c r="T1309" s="12">
        <v>0</v>
      </c>
      <c r="U1309" s="18" t="str">
        <f t="shared" si="109"/>
        <v>一勝</v>
      </c>
      <c r="V1309" s="12" t="s">
        <v>7441</v>
      </c>
      <c r="W1309" s="12" t="s">
        <v>7572</v>
      </c>
      <c r="X1309" s="12" t="str">
        <f>IF(OR(C1309="櫃間牧場",C1309="特捜フジ"),"hit",IF(OR(C1309="土井牧場",C1309="土井ムギムギ牧場",C1309="むぎむぎ",C1309="むぎ"),"doi",IF(OR(C1309="阪神",C1309="タイガースファーム"),"han",IF(OR(C1309="健康牧場",C1309="ＯＫ牧場"),"oke",VLOOKUP(C1309,[1]Owner!$A:$B,2,FALSE)))))</f>
        <v>nis</v>
      </c>
    </row>
    <row r="1310" spans="1:24" ht="11.15" customHeight="1" x14ac:dyDescent="0.65">
      <c r="A1310" s="19" t="str">
        <f t="shared" si="108"/>
        <v>0102貴仁02</v>
      </c>
      <c r="B1310" s="10" t="s">
        <v>1206</v>
      </c>
      <c r="C1310" s="20" t="s">
        <v>216</v>
      </c>
      <c r="D1310" s="31">
        <v>2</v>
      </c>
      <c r="E1310" s="20" t="s">
        <v>1357</v>
      </c>
      <c r="F1310" s="10" t="s">
        <v>29</v>
      </c>
      <c r="G1310" s="10" t="s">
        <v>15</v>
      </c>
      <c r="H1310" s="20" t="s">
        <v>600</v>
      </c>
      <c r="I1310" s="20" t="s">
        <v>38</v>
      </c>
      <c r="J1310" s="20" t="s">
        <v>1358</v>
      </c>
      <c r="N1310" s="22">
        <v>7</v>
      </c>
      <c r="O1310" s="23">
        <v>1</v>
      </c>
      <c r="P1310" s="24">
        <v>930</v>
      </c>
      <c r="Q1310" s="25" t="str">
        <f t="shared" si="110"/>
        <v/>
      </c>
      <c r="R1310" s="12">
        <v>0</v>
      </c>
      <c r="S1310" s="12">
        <v>0</v>
      </c>
      <c r="U1310" s="18" t="str">
        <f t="shared" si="109"/>
        <v>一勝</v>
      </c>
      <c r="X1310" s="12" t="str">
        <f>IF(OR(C1310="櫃間牧場",C1310="特捜フジ"),"hit",IF(OR(C1310="土井牧場",C1310="土井ムギムギ牧場",C1310="むぎむぎ",C1310="むぎ"),"doi",IF(OR(C1310="阪神",C1310="タイガースファーム"),"han",IF(OR(C1310="健康牧場",C1310="ＯＫ牧場"),"oke",VLOOKUP(C1310,[1]Owner!$A:$B,2,FALSE)))))</f>
        <v>hta</v>
      </c>
    </row>
    <row r="1311" spans="1:24" ht="11.15" customHeight="1" x14ac:dyDescent="0.65">
      <c r="A1311" s="19" t="str">
        <f t="shared" si="108"/>
        <v>1314光生03</v>
      </c>
      <c r="B1311" s="10" t="s">
        <v>5133</v>
      </c>
      <c r="C1311" s="20" t="s">
        <v>4404</v>
      </c>
      <c r="D1311" s="11">
        <v>3</v>
      </c>
      <c r="E1311" s="20" t="s">
        <v>4941</v>
      </c>
      <c r="F1311" s="10" t="s">
        <v>4936</v>
      </c>
      <c r="G1311" s="10" t="s">
        <v>4408</v>
      </c>
      <c r="H1311" s="20" t="s">
        <v>4683</v>
      </c>
      <c r="I1311" s="20" t="s">
        <v>2720</v>
      </c>
      <c r="J1311" s="20" t="s">
        <v>4942</v>
      </c>
      <c r="K1311" s="20" t="s">
        <v>4671</v>
      </c>
      <c r="L1311" s="20" t="s">
        <v>4943</v>
      </c>
      <c r="M1311" s="21">
        <v>0</v>
      </c>
      <c r="N1311" s="22">
        <v>9</v>
      </c>
      <c r="O1311" s="23">
        <v>1</v>
      </c>
      <c r="P1311" s="24">
        <v>930</v>
      </c>
      <c r="Q1311" s="25">
        <f t="shared" si="110"/>
        <v>93</v>
      </c>
      <c r="R1311" s="12">
        <v>0</v>
      </c>
      <c r="S1311" s="12">
        <v>0</v>
      </c>
      <c r="U1311" s="18" t="str">
        <f t="shared" si="109"/>
        <v>一勝</v>
      </c>
      <c r="X1311" s="12" t="str">
        <f>IF(OR(C1311="櫃間牧場",C1311="特捜フジ"),"hit",IF(OR(C1311="土井牧場",C1311="土井ムギムギ牧場",C1311="むぎむぎ",C1311="むぎ"),"doi",IF(OR(C1311="阪神",C1311="タイガースファーム"),"han",IF(OR(C1311="健康牧場",C1311="ＯＫ牧場"),"oke",VLOOKUP(C1311,[1]Owner!$A:$B,2,FALSE)))))</f>
        <v>ymi</v>
      </c>
    </row>
    <row r="1312" spans="1:24" ht="11.15" customHeight="1" x14ac:dyDescent="0.65">
      <c r="A1312" s="19" t="str">
        <f t="shared" si="108"/>
        <v>9899大類01</v>
      </c>
      <c r="B1312" s="10" t="s">
        <v>377</v>
      </c>
      <c r="C1312" s="20" t="s">
        <v>91</v>
      </c>
      <c r="D1312" s="31">
        <v>1</v>
      </c>
      <c r="E1312" s="20" t="s">
        <v>403</v>
      </c>
      <c r="F1312" s="10" t="s">
        <v>29</v>
      </c>
      <c r="G1312" s="10" t="s">
        <v>15</v>
      </c>
      <c r="H1312" s="20" t="s">
        <v>404</v>
      </c>
      <c r="I1312" s="20" t="s">
        <v>405</v>
      </c>
      <c r="J1312" s="20" t="s">
        <v>406</v>
      </c>
      <c r="K1312" s="20" t="s">
        <v>4381</v>
      </c>
      <c r="L1312" s="20" t="s">
        <v>4382</v>
      </c>
      <c r="N1312" s="22">
        <v>14</v>
      </c>
      <c r="O1312" s="23">
        <v>1</v>
      </c>
      <c r="P1312" s="24">
        <v>930</v>
      </c>
      <c r="Q1312" s="25" t="str">
        <f t="shared" si="110"/>
        <v/>
      </c>
      <c r="R1312" s="12">
        <v>0</v>
      </c>
      <c r="S1312" s="12">
        <v>0</v>
      </c>
      <c r="U1312" s="18" t="str">
        <f t="shared" si="109"/>
        <v>一勝</v>
      </c>
      <c r="X1312" s="12" t="str">
        <f>IF(OR(C1312="櫃間牧場",C1312="特捜フジ"),"hit",IF(OR(C1312="土井牧場",C1312="土井ムギムギ牧場",C1312="むぎむぎ",C1312="むぎ"),"doi",IF(OR(C1312="阪神",C1312="タイガースファーム"),"han",IF(OR(C1312="健康牧場",C1312="ＯＫ牧場"),"oke",VLOOKUP(C1312,[1]Owner!$A:$B,2,FALSE)))))</f>
        <v>oru</v>
      </c>
    </row>
    <row r="1313" spans="1:24" ht="11.15" customHeight="1" x14ac:dyDescent="0.65">
      <c r="A1313" s="19" t="str">
        <f t="shared" si="108"/>
        <v>1112光生03</v>
      </c>
      <c r="B1313" s="10" t="s">
        <v>4369</v>
      </c>
      <c r="C1313" s="20" t="s">
        <v>4264</v>
      </c>
      <c r="D1313" s="11">
        <v>3</v>
      </c>
      <c r="E1313" s="20" t="s">
        <v>4268</v>
      </c>
      <c r="F1313" s="10" t="s">
        <v>3905</v>
      </c>
      <c r="G1313" s="10" t="s">
        <v>3906</v>
      </c>
      <c r="H1313" s="20" t="s">
        <v>4269</v>
      </c>
      <c r="I1313" s="20" t="s">
        <v>1739</v>
      </c>
      <c r="J1313" s="20" t="s">
        <v>4270</v>
      </c>
      <c r="K1313" s="20" t="s">
        <v>2378</v>
      </c>
      <c r="L1313" s="20" t="s">
        <v>1913</v>
      </c>
      <c r="M1313" s="21">
        <v>45</v>
      </c>
      <c r="N1313" s="22">
        <v>3</v>
      </c>
      <c r="O1313" s="23">
        <v>1</v>
      </c>
      <c r="P1313" s="24">
        <v>928.4</v>
      </c>
      <c r="Q1313" s="25">
        <f t="shared" si="110"/>
        <v>20.63111111111111</v>
      </c>
      <c r="R1313" s="12">
        <v>0</v>
      </c>
      <c r="S1313" s="12">
        <v>0</v>
      </c>
      <c r="U1313" s="18" t="str">
        <f t="shared" si="109"/>
        <v>一勝</v>
      </c>
      <c r="X1313" s="12" t="str">
        <f>IF(OR(C1313="櫃間牧場",C1313="特捜フジ"),"hit",IF(OR(C1313="土井牧場",C1313="土井ムギムギ牧場",C1313="むぎむぎ",C1313="むぎ"),"doi",IF(OR(C1313="阪神",C1313="タイガースファーム"),"han",IF(OR(C1313="健康牧場",C1313="ＯＫ牧場"),"oke",VLOOKUP(C1313,[1]Owner!$A:$B,2,FALSE)))))</f>
        <v>ymi</v>
      </c>
    </row>
    <row r="1314" spans="1:24" ht="11.15" customHeight="1" x14ac:dyDescent="0.65">
      <c r="A1314" s="19" t="str">
        <f t="shared" si="108"/>
        <v>1314光生02</v>
      </c>
      <c r="B1314" s="10" t="s">
        <v>5133</v>
      </c>
      <c r="C1314" s="20" t="s">
        <v>4404</v>
      </c>
      <c r="D1314" s="11">
        <v>2</v>
      </c>
      <c r="E1314" s="20" t="s">
        <v>4935</v>
      </c>
      <c r="F1314" s="10" t="s">
        <v>4936</v>
      </c>
      <c r="G1314" s="10" t="s">
        <v>4774</v>
      </c>
      <c r="H1314" s="20" t="s">
        <v>4937</v>
      </c>
      <c r="I1314" s="20" t="s">
        <v>2044</v>
      </c>
      <c r="J1314" s="20" t="s">
        <v>4938</v>
      </c>
      <c r="K1314" s="20" t="s">
        <v>4939</v>
      </c>
      <c r="L1314" s="20" t="s">
        <v>4940</v>
      </c>
      <c r="M1314" s="21">
        <v>0</v>
      </c>
      <c r="N1314" s="22">
        <v>5</v>
      </c>
      <c r="O1314" s="23">
        <v>1</v>
      </c>
      <c r="P1314" s="24">
        <v>923.6</v>
      </c>
      <c r="Q1314" s="25">
        <f t="shared" si="110"/>
        <v>92.36</v>
      </c>
      <c r="R1314" s="12">
        <v>0</v>
      </c>
      <c r="S1314" s="12">
        <v>0</v>
      </c>
      <c r="U1314" s="18" t="str">
        <f t="shared" si="109"/>
        <v>一勝</v>
      </c>
      <c r="X1314" s="12" t="str">
        <f>IF(OR(C1314="櫃間牧場",C1314="特捜フジ"),"hit",IF(OR(C1314="土井牧場",C1314="土井ムギムギ牧場",C1314="むぎむぎ",C1314="むぎ"),"doi",IF(OR(C1314="阪神",C1314="タイガースファーム"),"han",IF(OR(C1314="健康牧場",C1314="ＯＫ牧場"),"oke",VLOOKUP(C1314,[1]Owner!$A:$B,2,FALSE)))))</f>
        <v>ymi</v>
      </c>
    </row>
    <row r="1315" spans="1:24" ht="11.15" customHeight="1" x14ac:dyDescent="0.65">
      <c r="A1315" s="19" t="str">
        <f t="shared" si="108"/>
        <v>2324心平05</v>
      </c>
      <c r="B1315" s="10" t="s">
        <v>9878</v>
      </c>
      <c r="C1315" s="20" t="s">
        <v>4736</v>
      </c>
      <c r="D1315" s="11">
        <v>5</v>
      </c>
      <c r="E1315" s="20" t="s">
        <v>9802</v>
      </c>
      <c r="F1315" s="10" t="s">
        <v>4407</v>
      </c>
      <c r="G1315" s="10" t="s">
        <v>4408</v>
      </c>
      <c r="H1315" s="20" t="s">
        <v>9342</v>
      </c>
      <c r="I1315" s="20" t="s">
        <v>5235</v>
      </c>
      <c r="J1315" s="20" t="s">
        <v>9941</v>
      </c>
      <c r="K1315" s="20" t="s">
        <v>9982</v>
      </c>
      <c r="L1315" s="20" t="s">
        <v>1913</v>
      </c>
      <c r="M1315" s="37">
        <v>9</v>
      </c>
      <c r="N1315" s="22">
        <v>2</v>
      </c>
      <c r="O1315" s="23">
        <v>1</v>
      </c>
      <c r="P1315" s="24">
        <v>920</v>
      </c>
      <c r="Q1315" s="25">
        <f t="shared" si="110"/>
        <v>102.22222222222223</v>
      </c>
      <c r="U1315" s="18" t="str">
        <f t="shared" si="109"/>
        <v>一勝</v>
      </c>
      <c r="V1315" s="12" t="s">
        <v>10152</v>
      </c>
      <c r="W1315" s="12" t="s">
        <v>10086</v>
      </c>
      <c r="X1315" s="12" t="str">
        <f>IF(OR(C1315="櫃間牧場",C1315="特捜フジ"),"hit",IF(OR(C1315="土井牧場",C1315="土井ムギムギ牧場",C1315="むぎむぎ",C1315="むぎ"),"doi",IF(OR(C1315="阪神",C1315="タイガースファーム"),"han",IF(OR(C1315="健康牧場",C1315="ＯＫ牧場"),"oke",VLOOKUP(C1315,[1]Owner!$A:$B,2,FALSE)))))</f>
        <v>hsi</v>
      </c>
    </row>
    <row r="1316" spans="1:24" ht="11.15" customHeight="1" x14ac:dyDescent="0.65">
      <c r="A1316" s="19" t="str">
        <f t="shared" si="108"/>
        <v>1112大類07</v>
      </c>
      <c r="B1316" s="10" t="s">
        <v>4369</v>
      </c>
      <c r="C1316" s="20" t="s">
        <v>3948</v>
      </c>
      <c r="D1316" s="11">
        <v>7</v>
      </c>
      <c r="E1316" s="20" t="s">
        <v>3968</v>
      </c>
      <c r="F1316" s="10" t="s">
        <v>3905</v>
      </c>
      <c r="G1316" s="10" t="s">
        <v>3906</v>
      </c>
      <c r="H1316" s="20" t="s">
        <v>3969</v>
      </c>
      <c r="I1316" s="20" t="s">
        <v>2231</v>
      </c>
      <c r="J1316" s="20" t="s">
        <v>1851</v>
      </c>
      <c r="K1316" s="20" t="s">
        <v>750</v>
      </c>
      <c r="L1316" s="20" t="s">
        <v>3922</v>
      </c>
      <c r="M1316" s="21">
        <v>60</v>
      </c>
      <c r="N1316" s="22">
        <v>3</v>
      </c>
      <c r="O1316" s="23">
        <v>1</v>
      </c>
      <c r="P1316" s="24">
        <v>920</v>
      </c>
      <c r="Q1316" s="25">
        <f t="shared" si="110"/>
        <v>15.333333333333334</v>
      </c>
      <c r="R1316" s="12">
        <v>0</v>
      </c>
      <c r="S1316" s="12">
        <v>0</v>
      </c>
      <c r="U1316" s="18" t="str">
        <f t="shared" si="109"/>
        <v>一勝</v>
      </c>
      <c r="X1316" s="12" t="str">
        <f>IF(OR(C1316="櫃間牧場",C1316="特捜フジ"),"hit",IF(OR(C1316="土井牧場",C1316="土井ムギムギ牧場",C1316="むぎむぎ",C1316="むぎ"),"doi",IF(OR(C1316="阪神",C1316="タイガースファーム"),"han",IF(OR(C1316="健康牧場",C1316="ＯＫ牧場"),"oke",VLOOKUP(C1316,[1]Owner!$A:$B,2,FALSE)))))</f>
        <v>oru</v>
      </c>
    </row>
    <row r="1317" spans="1:24" ht="11.15" customHeight="1" x14ac:dyDescent="0.65">
      <c r="A1317" s="19" t="str">
        <f t="shared" si="108"/>
        <v>1112西原01</v>
      </c>
      <c r="B1317" s="10" t="s">
        <v>4369</v>
      </c>
      <c r="C1317" s="20" t="s">
        <v>4049</v>
      </c>
      <c r="D1317" s="11">
        <v>1</v>
      </c>
      <c r="E1317" s="20" t="s">
        <v>4050</v>
      </c>
      <c r="F1317" s="10" t="s">
        <v>3905</v>
      </c>
      <c r="G1317" s="10" t="s">
        <v>3953</v>
      </c>
      <c r="H1317" s="20" t="s">
        <v>4025</v>
      </c>
      <c r="I1317" s="20" t="s">
        <v>2850</v>
      </c>
      <c r="J1317" s="20" t="s">
        <v>1023</v>
      </c>
      <c r="K1317" s="20" t="s">
        <v>791</v>
      </c>
      <c r="L1317" s="20" t="s">
        <v>1913</v>
      </c>
      <c r="M1317" s="21">
        <v>75</v>
      </c>
      <c r="N1317" s="22">
        <v>4</v>
      </c>
      <c r="O1317" s="23">
        <v>1</v>
      </c>
      <c r="P1317" s="24">
        <v>920</v>
      </c>
      <c r="Q1317" s="25">
        <f t="shared" si="110"/>
        <v>12.266666666666667</v>
      </c>
      <c r="R1317" s="12">
        <v>0</v>
      </c>
      <c r="S1317" s="12">
        <v>0</v>
      </c>
      <c r="U1317" s="18" t="str">
        <f t="shared" si="109"/>
        <v>一勝</v>
      </c>
      <c r="X1317" s="12" t="str">
        <f>IF(OR(C1317="櫃間牧場",C1317="特捜フジ"),"hit",IF(OR(C1317="土井牧場",C1317="土井ムギムギ牧場",C1317="むぎむぎ",C1317="むぎ"),"doi",IF(OR(C1317="阪神",C1317="タイガースファーム"),"han",IF(OR(C1317="健康牧場",C1317="ＯＫ牧場"),"oke",VLOOKUP(C1317,[1]Owner!$A:$B,2,FALSE)))))</f>
        <v>nis</v>
      </c>
    </row>
    <row r="1318" spans="1:24" ht="11.15" customHeight="1" x14ac:dyDescent="0.65">
      <c r="A1318" s="19" t="str">
        <f t="shared" si="108"/>
        <v>2324福石08</v>
      </c>
      <c r="B1318" s="10" t="s">
        <v>9878</v>
      </c>
      <c r="C1318" s="20" t="s">
        <v>4741</v>
      </c>
      <c r="D1318" s="11">
        <v>8</v>
      </c>
      <c r="E1318" s="20" t="s">
        <v>9875</v>
      </c>
      <c r="F1318" s="10" t="s">
        <v>4413</v>
      </c>
      <c r="G1318" s="10" t="s">
        <v>4408</v>
      </c>
      <c r="H1318" s="20" t="s">
        <v>9907</v>
      </c>
      <c r="I1318" s="20" t="s">
        <v>9910</v>
      </c>
      <c r="J1318" s="20" t="s">
        <v>9974</v>
      </c>
      <c r="K1318" s="20" t="s">
        <v>9993</v>
      </c>
      <c r="L1318" s="20" t="s">
        <v>1913</v>
      </c>
      <c r="M1318" s="37">
        <v>4</v>
      </c>
      <c r="N1318" s="22">
        <v>6</v>
      </c>
      <c r="O1318" s="23">
        <v>1</v>
      </c>
      <c r="P1318" s="24">
        <v>920</v>
      </c>
      <c r="Q1318" s="25">
        <f t="shared" si="110"/>
        <v>230</v>
      </c>
      <c r="U1318" s="18" t="str">
        <f t="shared" si="109"/>
        <v>一勝</v>
      </c>
      <c r="V1318" s="12" t="s">
        <v>10216</v>
      </c>
      <c r="W1318" s="12" t="s">
        <v>10145</v>
      </c>
      <c r="X1318" s="12" t="str">
        <f>IF(OR(C1318="櫃間牧場",C1318="特捜フジ"),"hit",IF(OR(C1318="土井牧場",C1318="土井ムギムギ牧場",C1318="むぎむぎ",C1318="むぎ"),"doi",IF(OR(C1318="阪神",C1318="タイガースファーム"),"han",IF(OR(C1318="健康牧場",C1318="ＯＫ牧場"),"oke",VLOOKUP(C1318,[1]Owner!$A:$B,2,FALSE)))))</f>
        <v>fuk</v>
      </c>
    </row>
    <row r="1319" spans="1:24" ht="11.15" customHeight="1" x14ac:dyDescent="0.65">
      <c r="A1319" s="19" t="str">
        <f t="shared" si="108"/>
        <v>0708大熊10</v>
      </c>
      <c r="B1319" s="10" t="s">
        <v>2844</v>
      </c>
      <c r="C1319" s="20" t="s">
        <v>1481</v>
      </c>
      <c r="D1319" s="11">
        <v>10</v>
      </c>
      <c r="E1319" s="20" t="s">
        <v>2865</v>
      </c>
      <c r="F1319" s="10" t="s">
        <v>14</v>
      </c>
      <c r="G1319" s="10" t="s">
        <v>510</v>
      </c>
      <c r="H1319" s="20" t="s">
        <v>2866</v>
      </c>
      <c r="I1319" s="20" t="s">
        <v>26</v>
      </c>
      <c r="J1319" s="20" t="s">
        <v>2121</v>
      </c>
      <c r="K1319" s="20" t="s">
        <v>1836</v>
      </c>
      <c r="L1319" s="20" t="s">
        <v>2439</v>
      </c>
      <c r="M1319" s="21">
        <v>40</v>
      </c>
      <c r="N1319" s="22">
        <v>10</v>
      </c>
      <c r="O1319" s="23">
        <v>1</v>
      </c>
      <c r="P1319" s="24">
        <v>920</v>
      </c>
      <c r="Q1319" s="25">
        <f t="shared" si="110"/>
        <v>23</v>
      </c>
      <c r="R1319" s="12">
        <v>0</v>
      </c>
      <c r="S1319" s="12">
        <v>0</v>
      </c>
      <c r="U1319" s="18" t="str">
        <f t="shared" si="109"/>
        <v>一勝</v>
      </c>
      <c r="X1319" s="12" t="str">
        <f>IF(OR(C1319="櫃間牧場",C1319="特捜フジ"),"hit",IF(OR(C1319="土井牧場",C1319="土井ムギムギ牧場",C1319="むぎむぎ",C1319="むぎ"),"doi",IF(OR(C1319="阪神",C1319="タイガースファーム"),"han",IF(OR(C1319="健康牧場",C1319="ＯＫ牧場"),"oke",VLOOKUP(C1319,[1]Owner!$A:$B,2,FALSE)))))</f>
        <v>oku</v>
      </c>
    </row>
    <row r="1320" spans="1:24" ht="11.15" customHeight="1" x14ac:dyDescent="0.65">
      <c r="A1320" s="19" t="str">
        <f t="shared" si="108"/>
        <v>1920永之09</v>
      </c>
      <c r="B1320" s="10" t="s">
        <v>7651</v>
      </c>
      <c r="C1320" s="20" t="s">
        <v>5014</v>
      </c>
      <c r="D1320" s="11">
        <v>9</v>
      </c>
      <c r="E1320" s="20" t="s">
        <v>7757</v>
      </c>
      <c r="F1320" s="10" t="s">
        <v>4766</v>
      </c>
      <c r="G1320" s="10" t="s">
        <v>5339</v>
      </c>
      <c r="H1320" s="20" t="s">
        <v>7854</v>
      </c>
      <c r="I1320" s="20" t="s">
        <v>7905</v>
      </c>
      <c r="J1320" s="20" t="s">
        <v>7906</v>
      </c>
      <c r="K1320" s="20" t="s">
        <v>7812</v>
      </c>
      <c r="L1320" s="20" t="s">
        <v>7907</v>
      </c>
      <c r="M1320" s="32">
        <v>2</v>
      </c>
      <c r="N1320" s="22">
        <v>6</v>
      </c>
      <c r="O1320" s="23">
        <v>1</v>
      </c>
      <c r="P1320" s="24">
        <v>913</v>
      </c>
      <c r="Q1320" s="25">
        <v>16.069230769230771</v>
      </c>
      <c r="R1320" s="12">
        <v>0</v>
      </c>
      <c r="S1320" s="12">
        <v>0</v>
      </c>
      <c r="T1320" s="12">
        <v>0</v>
      </c>
      <c r="U1320" s="18" t="str">
        <f t="shared" si="109"/>
        <v>一勝</v>
      </c>
      <c r="V1320" s="12" t="s">
        <v>7996</v>
      </c>
      <c r="W1320" s="12" t="s">
        <v>8135</v>
      </c>
      <c r="X1320" s="12" t="str">
        <f>IF(OR(C1320="櫃間牧場",C1320="特捜フジ"),"hit",IF(OR(C1320="土井牧場",C1320="土井ムギムギ牧場",C1320="むぎむぎ",C1320="むぎ"),"doi",IF(OR(C1320="阪神",C1320="タイガースファーム"),"han",IF(OR(C1320="健康牧場",C1320="ＯＫ牧場"),"oke",VLOOKUP(C1320,[1]Owner!$A:$B,2,FALSE)))))</f>
        <v>yhi</v>
      </c>
    </row>
    <row r="1321" spans="1:24" ht="11.15" customHeight="1" x14ac:dyDescent="0.65">
      <c r="A1321" s="19" t="str">
        <f t="shared" si="108"/>
        <v>1112心平02</v>
      </c>
      <c r="B1321" s="10" t="s">
        <v>4369</v>
      </c>
      <c r="C1321" s="20" t="s">
        <v>4011</v>
      </c>
      <c r="D1321" s="11">
        <v>2</v>
      </c>
      <c r="E1321" s="20" t="s">
        <v>4014</v>
      </c>
      <c r="F1321" s="10" t="s">
        <v>3905</v>
      </c>
      <c r="G1321" s="10" t="s">
        <v>3906</v>
      </c>
      <c r="H1321" s="20" t="s">
        <v>4015</v>
      </c>
      <c r="I1321" s="20" t="s">
        <v>2850</v>
      </c>
      <c r="J1321" s="20" t="s">
        <v>4016</v>
      </c>
      <c r="K1321" s="20" t="s">
        <v>2378</v>
      </c>
      <c r="L1321" s="20" t="s">
        <v>1913</v>
      </c>
      <c r="M1321" s="21">
        <v>85</v>
      </c>
      <c r="N1321" s="22">
        <v>8</v>
      </c>
      <c r="O1321" s="23">
        <v>1</v>
      </c>
      <c r="P1321" s="24">
        <v>912.8</v>
      </c>
      <c r="Q1321" s="25">
        <f t="shared" ref="Q1321:Q1338" si="111">IF(M1321="","",IF(M1321&lt;=0,P1321/10,P1321/M1321))</f>
        <v>10.738823529411764</v>
      </c>
      <c r="R1321" s="12">
        <v>0</v>
      </c>
      <c r="S1321" s="12">
        <v>0</v>
      </c>
      <c r="U1321" s="18" t="str">
        <f t="shared" si="109"/>
        <v>一勝</v>
      </c>
      <c r="X1321" s="12" t="str">
        <f>IF(OR(C1321="櫃間牧場",C1321="特捜フジ"),"hit",IF(OR(C1321="土井牧場",C1321="土井ムギムギ牧場",C1321="むぎむぎ",C1321="むぎ"),"doi",IF(OR(C1321="阪神",C1321="タイガースファーム"),"han",IF(OR(C1321="健康牧場",C1321="ＯＫ牧場"),"oke",VLOOKUP(C1321,[1]Owner!$A:$B,2,FALSE)))))</f>
        <v>hsi</v>
      </c>
    </row>
    <row r="1322" spans="1:24" ht="11.15" customHeight="1" x14ac:dyDescent="0.65">
      <c r="A1322" s="19" t="str">
        <f t="shared" si="108"/>
        <v>1314松山01</v>
      </c>
      <c r="B1322" s="10" t="s">
        <v>5133</v>
      </c>
      <c r="C1322" s="20" t="s">
        <v>4910</v>
      </c>
      <c r="D1322" s="11">
        <v>1</v>
      </c>
      <c r="E1322" s="20" t="s">
        <v>4911</v>
      </c>
      <c r="F1322" s="10" t="s">
        <v>4772</v>
      </c>
      <c r="G1322" s="10" t="s">
        <v>4767</v>
      </c>
      <c r="H1322" s="20" t="s">
        <v>4912</v>
      </c>
      <c r="I1322" s="20" t="s">
        <v>2231</v>
      </c>
      <c r="J1322" s="20" t="s">
        <v>4609</v>
      </c>
      <c r="K1322" s="20" t="s">
        <v>4913</v>
      </c>
      <c r="L1322" s="20" t="s">
        <v>1913</v>
      </c>
      <c r="M1322" s="21">
        <v>90</v>
      </c>
      <c r="N1322" s="22">
        <v>6</v>
      </c>
      <c r="O1322" s="23">
        <v>1</v>
      </c>
      <c r="P1322" s="24">
        <v>912</v>
      </c>
      <c r="Q1322" s="25">
        <f t="shared" si="111"/>
        <v>10.133333333333333</v>
      </c>
      <c r="R1322" s="12">
        <v>0</v>
      </c>
      <c r="S1322" s="12">
        <v>0</v>
      </c>
      <c r="U1322" s="18" t="str">
        <f t="shared" si="109"/>
        <v>一勝</v>
      </c>
      <c r="X1322" s="12" t="str">
        <f>IF(OR(C1322="櫃間牧場",C1322="特捜フジ"),"hit",IF(OR(C1322="土井牧場",C1322="土井ムギムギ牧場",C1322="むぎむぎ",C1322="むぎ"),"doi",IF(OR(C1322="阪神",C1322="タイガースファーム"),"han",IF(OR(C1322="健康牧場",C1322="ＯＫ牧場"),"oke",VLOOKUP(C1322,[1]Owner!$A:$B,2,FALSE)))))</f>
        <v>mat</v>
      </c>
    </row>
    <row r="1323" spans="1:24" ht="11.15" customHeight="1" x14ac:dyDescent="0.65">
      <c r="A1323" s="19" t="str">
        <f t="shared" si="108"/>
        <v>0304播磨07</v>
      </c>
      <c r="B1323" s="10" t="s">
        <v>1713</v>
      </c>
      <c r="C1323" s="20" t="s">
        <v>626</v>
      </c>
      <c r="D1323" s="31">
        <v>7</v>
      </c>
      <c r="E1323" s="20" t="s">
        <v>1903</v>
      </c>
      <c r="F1323" s="10" t="s">
        <v>29</v>
      </c>
      <c r="G1323" s="10" t="s">
        <v>15</v>
      </c>
      <c r="H1323" s="20" t="s">
        <v>1904</v>
      </c>
      <c r="I1323" s="20" t="s">
        <v>1567</v>
      </c>
      <c r="J1323" s="20" t="s">
        <v>1436</v>
      </c>
      <c r="M1323" s="21">
        <v>0</v>
      </c>
      <c r="N1323" s="22">
        <v>4</v>
      </c>
      <c r="O1323" s="23">
        <v>1</v>
      </c>
      <c r="P1323" s="24">
        <v>910</v>
      </c>
      <c r="Q1323" s="25">
        <f t="shared" si="111"/>
        <v>91</v>
      </c>
      <c r="R1323" s="12">
        <v>0</v>
      </c>
      <c r="S1323" s="12">
        <v>0</v>
      </c>
      <c r="U1323" s="18" t="str">
        <f t="shared" si="109"/>
        <v>一勝</v>
      </c>
      <c r="X1323" s="12" t="str">
        <f>IF(OR(C1323="櫃間牧場",C1323="特捜フジ"),"hit",IF(OR(C1323="土井牧場",C1323="土井ムギムギ牧場",C1323="むぎむぎ",C1323="むぎ"),"doi",IF(OR(C1323="阪神",C1323="タイガースファーム"),"han",IF(OR(C1323="健康牧場",C1323="ＯＫ牧場"),"oke",VLOOKUP(C1323,[1]Owner!$A:$B,2,FALSE)))))</f>
        <v>har</v>
      </c>
    </row>
    <row r="1324" spans="1:24" ht="11.15" customHeight="1" x14ac:dyDescent="0.65">
      <c r="A1324" s="19" t="str">
        <f t="shared" si="108"/>
        <v>1415永之10</v>
      </c>
      <c r="B1324" s="10" t="s">
        <v>5140</v>
      </c>
      <c r="C1324" s="28" t="s">
        <v>5135</v>
      </c>
      <c r="D1324" s="29">
        <v>10</v>
      </c>
      <c r="E1324" s="20" t="s">
        <v>5212</v>
      </c>
      <c r="F1324" s="10" t="s">
        <v>4478</v>
      </c>
      <c r="G1324" s="10" t="s">
        <v>5339</v>
      </c>
      <c r="H1324" s="20" t="s">
        <v>5343</v>
      </c>
      <c r="I1324" s="20" t="s">
        <v>2231</v>
      </c>
      <c r="J1324" s="20" t="s">
        <v>5408</v>
      </c>
      <c r="K1324" s="20" t="s">
        <v>5464</v>
      </c>
      <c r="L1324" s="20" t="s">
        <v>1913</v>
      </c>
      <c r="M1324" s="21">
        <v>90</v>
      </c>
      <c r="N1324" s="22">
        <v>4</v>
      </c>
      <c r="O1324" s="23">
        <v>1</v>
      </c>
      <c r="P1324" s="24">
        <v>910</v>
      </c>
      <c r="Q1324" s="25">
        <f t="shared" si="111"/>
        <v>10.111111111111111</v>
      </c>
      <c r="R1324" s="12">
        <v>0</v>
      </c>
      <c r="S1324" s="12">
        <v>0</v>
      </c>
      <c r="U1324" s="18" t="str">
        <f t="shared" si="109"/>
        <v>一勝</v>
      </c>
      <c r="X1324" s="12" t="str">
        <f>IF(OR(C1324="櫃間牧場",C1324="特捜フジ"),"hit",IF(OR(C1324="土井牧場",C1324="土井ムギムギ牧場",C1324="むぎむぎ",C1324="むぎ"),"doi",IF(OR(C1324="阪神",C1324="タイガースファーム"),"han",IF(OR(C1324="健康牧場",C1324="ＯＫ牧場"),"oke",VLOOKUP(C1324,[1]Owner!$A:$B,2,FALSE)))))</f>
        <v>yhi</v>
      </c>
    </row>
    <row r="1325" spans="1:24" ht="11.15" customHeight="1" x14ac:dyDescent="0.65">
      <c r="A1325" s="19" t="str">
        <f t="shared" si="108"/>
        <v>9900戸田08</v>
      </c>
      <c r="B1325" s="10" t="s">
        <v>683</v>
      </c>
      <c r="C1325" s="20" t="s">
        <v>320</v>
      </c>
      <c r="D1325" s="31">
        <v>8</v>
      </c>
      <c r="E1325" s="20" t="s">
        <v>884</v>
      </c>
      <c r="F1325" s="10" t="s">
        <v>14</v>
      </c>
      <c r="G1325" s="10" t="s">
        <v>33</v>
      </c>
      <c r="H1325" s="20" t="s">
        <v>787</v>
      </c>
      <c r="I1325" s="20" t="s">
        <v>38</v>
      </c>
      <c r="J1325" s="20" t="s">
        <v>560</v>
      </c>
      <c r="N1325" s="22">
        <v>5</v>
      </c>
      <c r="O1325" s="23">
        <v>1</v>
      </c>
      <c r="P1325" s="24">
        <v>910</v>
      </c>
      <c r="Q1325" s="25" t="str">
        <f t="shared" si="111"/>
        <v/>
      </c>
      <c r="R1325" s="12">
        <v>0</v>
      </c>
      <c r="S1325" s="12">
        <v>0</v>
      </c>
      <c r="U1325" s="18" t="str">
        <f t="shared" si="109"/>
        <v>一勝</v>
      </c>
      <c r="X1325" s="12" t="str">
        <f>IF(OR(C1325="櫃間牧場",C1325="特捜フジ"),"hit",IF(OR(C1325="土井牧場",C1325="土井ムギムギ牧場",C1325="むぎむぎ",C1325="むぎ"),"doi",IF(OR(C1325="阪神",C1325="タイガースファーム"),"han",IF(OR(C1325="健康牧場",C1325="ＯＫ牧場"),"oke",VLOOKUP(C1325,[1]Owner!$A:$B,2,FALSE)))))</f>
        <v>tod</v>
      </c>
    </row>
    <row r="1326" spans="1:24" ht="11.15" customHeight="1" x14ac:dyDescent="0.65">
      <c r="A1326" s="19" t="str">
        <f t="shared" si="108"/>
        <v>0910播磨06</v>
      </c>
      <c r="B1326" s="10" t="s">
        <v>3418</v>
      </c>
      <c r="C1326" s="20" t="s">
        <v>2767</v>
      </c>
      <c r="D1326" s="11">
        <v>6</v>
      </c>
      <c r="E1326" s="20" t="s">
        <v>3597</v>
      </c>
      <c r="F1326" s="10" t="s">
        <v>14</v>
      </c>
      <c r="G1326" s="10" t="s">
        <v>520</v>
      </c>
      <c r="H1326" s="20" t="s">
        <v>948</v>
      </c>
      <c r="I1326" s="20" t="s">
        <v>2850</v>
      </c>
      <c r="J1326" s="20" t="s">
        <v>3598</v>
      </c>
      <c r="K1326" s="20" t="s">
        <v>3408</v>
      </c>
      <c r="L1326" s="20" t="s">
        <v>515</v>
      </c>
      <c r="M1326" s="21">
        <v>110</v>
      </c>
      <c r="N1326" s="22">
        <v>6</v>
      </c>
      <c r="O1326" s="23">
        <v>1</v>
      </c>
      <c r="P1326" s="24">
        <v>910</v>
      </c>
      <c r="Q1326" s="25">
        <f t="shared" si="111"/>
        <v>8.2727272727272734</v>
      </c>
      <c r="R1326" s="12">
        <v>0</v>
      </c>
      <c r="S1326" s="12">
        <v>0</v>
      </c>
      <c r="U1326" s="18" t="str">
        <f t="shared" si="109"/>
        <v>一勝</v>
      </c>
      <c r="X1326" s="12" t="str">
        <f>IF(OR(C1326="櫃間牧場",C1326="特捜フジ"),"hit",IF(OR(C1326="土井牧場",C1326="土井ムギムギ牧場",C1326="むぎむぎ",C1326="むぎ"),"doi",IF(OR(C1326="阪神",C1326="タイガースファーム"),"han",IF(OR(C1326="健康牧場",C1326="ＯＫ牧場"),"oke",VLOOKUP(C1326,[1]Owner!$A:$B,2,FALSE)))))</f>
        <v>har</v>
      </c>
    </row>
    <row r="1327" spans="1:24" ht="11.15" customHeight="1" x14ac:dyDescent="0.65">
      <c r="A1327" s="19" t="str">
        <f t="shared" si="108"/>
        <v>1112大熊08</v>
      </c>
      <c r="B1327" s="10" t="s">
        <v>4369</v>
      </c>
      <c r="C1327" s="20" t="s">
        <v>3903</v>
      </c>
      <c r="D1327" s="11">
        <v>8</v>
      </c>
      <c r="E1327" s="20" t="s">
        <v>3936</v>
      </c>
      <c r="F1327" s="10" t="s">
        <v>3910</v>
      </c>
      <c r="G1327" s="10" t="s">
        <v>3906</v>
      </c>
      <c r="H1327" s="20" t="s">
        <v>3937</v>
      </c>
      <c r="I1327" s="20" t="s">
        <v>436</v>
      </c>
      <c r="J1327" s="20" t="s">
        <v>2754</v>
      </c>
      <c r="K1327" s="20" t="s">
        <v>3938</v>
      </c>
      <c r="L1327" s="20" t="s">
        <v>3939</v>
      </c>
      <c r="M1327" s="21">
        <v>10</v>
      </c>
      <c r="N1327" s="22">
        <v>6</v>
      </c>
      <c r="O1327" s="23">
        <v>1</v>
      </c>
      <c r="P1327" s="24">
        <v>910</v>
      </c>
      <c r="Q1327" s="25">
        <f t="shared" si="111"/>
        <v>91</v>
      </c>
      <c r="R1327" s="12">
        <v>0</v>
      </c>
      <c r="S1327" s="12">
        <v>0</v>
      </c>
      <c r="U1327" s="18" t="str">
        <f t="shared" si="109"/>
        <v>一勝</v>
      </c>
      <c r="X1327" s="12" t="str">
        <f>IF(OR(C1327="櫃間牧場",C1327="特捜フジ"),"hit",IF(OR(C1327="土井牧場",C1327="土井ムギムギ牧場",C1327="むぎむぎ",C1327="むぎ"),"doi",IF(OR(C1327="阪神",C1327="タイガースファーム"),"han",IF(OR(C1327="健康牧場",C1327="ＯＫ牧場"),"oke",VLOOKUP(C1327,[1]Owner!$A:$B,2,FALSE)))))</f>
        <v>oku</v>
      </c>
    </row>
    <row r="1328" spans="1:24" ht="11.15" customHeight="1" x14ac:dyDescent="0.65">
      <c r="A1328" s="19" t="str">
        <f t="shared" si="108"/>
        <v>0809藤田02</v>
      </c>
      <c r="B1328" s="10" t="s">
        <v>3162</v>
      </c>
      <c r="C1328" s="20" t="s">
        <v>3353</v>
      </c>
      <c r="D1328" s="11">
        <v>2</v>
      </c>
      <c r="E1328" s="20" t="s">
        <v>3355</v>
      </c>
      <c r="F1328" s="10" t="s">
        <v>14</v>
      </c>
      <c r="G1328" s="10" t="s">
        <v>510</v>
      </c>
      <c r="H1328" s="20" t="s">
        <v>1291</v>
      </c>
      <c r="I1328" s="20" t="s">
        <v>2614</v>
      </c>
      <c r="J1328" s="20" t="s">
        <v>3356</v>
      </c>
      <c r="K1328" s="20" t="s">
        <v>1278</v>
      </c>
      <c r="L1328" s="20" t="s">
        <v>1913</v>
      </c>
      <c r="M1328" s="21">
        <v>90</v>
      </c>
      <c r="N1328" s="22">
        <v>7</v>
      </c>
      <c r="O1328" s="23">
        <v>1</v>
      </c>
      <c r="P1328" s="24">
        <v>910</v>
      </c>
      <c r="Q1328" s="25">
        <f t="shared" si="111"/>
        <v>10.111111111111111</v>
      </c>
      <c r="R1328" s="12">
        <v>0</v>
      </c>
      <c r="S1328" s="12">
        <v>0</v>
      </c>
      <c r="U1328" s="18" t="str">
        <f t="shared" si="109"/>
        <v>一勝</v>
      </c>
      <c r="X1328" s="12" t="str">
        <f>IF(OR(C1328="櫃間牧場",C1328="特捜フジ"),"hit",IF(OR(C1328="土井牧場",C1328="土井ムギムギ牧場",C1328="むぎむぎ",C1328="むぎ"),"doi",IF(OR(C1328="阪神",C1328="タイガースファーム"),"han",IF(OR(C1328="健康牧場",C1328="ＯＫ牧場"),"oke",VLOOKUP(C1328,[1]Owner!$A:$B,2,FALSE)))))</f>
        <v>fut</v>
      </c>
    </row>
    <row r="1329" spans="1:24" ht="11.15" customHeight="1" x14ac:dyDescent="0.65">
      <c r="A1329" s="19" t="str">
        <f t="shared" si="108"/>
        <v>0203福石04</v>
      </c>
      <c r="B1329" s="10" t="s">
        <v>1480</v>
      </c>
      <c r="C1329" s="20" t="s">
        <v>913</v>
      </c>
      <c r="D1329" s="31">
        <v>4</v>
      </c>
      <c r="E1329" s="20" t="s">
        <v>1695</v>
      </c>
      <c r="F1329" s="10" t="s">
        <v>29</v>
      </c>
      <c r="G1329" s="10" t="s">
        <v>520</v>
      </c>
      <c r="H1329" s="20" t="s">
        <v>1550</v>
      </c>
      <c r="I1329" s="20" t="s">
        <v>1567</v>
      </c>
      <c r="J1329" s="20" t="s">
        <v>950</v>
      </c>
      <c r="N1329" s="22">
        <v>9</v>
      </c>
      <c r="O1329" s="23">
        <v>1</v>
      </c>
      <c r="P1329" s="24">
        <v>910</v>
      </c>
      <c r="Q1329" s="25" t="str">
        <f t="shared" si="111"/>
        <v/>
      </c>
      <c r="R1329" s="12">
        <v>0</v>
      </c>
      <c r="S1329" s="12">
        <v>0</v>
      </c>
      <c r="U1329" s="18" t="str">
        <f t="shared" si="109"/>
        <v>一勝</v>
      </c>
      <c r="X1329" s="12" t="str">
        <f>IF(OR(C1329="櫃間牧場",C1329="特捜フジ"),"hit",IF(OR(C1329="土井牧場",C1329="土井ムギムギ牧場",C1329="むぎむぎ",C1329="むぎ"),"doi",IF(OR(C1329="阪神",C1329="タイガースファーム"),"han",IF(OR(C1329="健康牧場",C1329="ＯＫ牧場"),"oke",VLOOKUP(C1329,[1]Owner!$A:$B,2,FALSE)))))</f>
        <v>fuk</v>
      </c>
    </row>
    <row r="1330" spans="1:24" ht="11.15" customHeight="1" x14ac:dyDescent="0.65">
      <c r="A1330" s="19" t="str">
        <f t="shared" si="108"/>
        <v>1819小金06</v>
      </c>
      <c r="B1330" s="10" t="s">
        <v>7067</v>
      </c>
      <c r="C1330" s="20" t="s">
        <v>7149</v>
      </c>
      <c r="D1330" s="11">
        <v>6</v>
      </c>
      <c r="E1330" s="20" t="s">
        <v>7155</v>
      </c>
      <c r="F1330" s="10" t="s">
        <v>4413</v>
      </c>
      <c r="G1330" s="10" t="s">
        <v>4408</v>
      </c>
      <c r="H1330" s="20" t="s">
        <v>7234</v>
      </c>
      <c r="I1330" s="20" t="s">
        <v>3165</v>
      </c>
      <c r="J1330" s="20" t="s">
        <v>3374</v>
      </c>
      <c r="K1330" s="20" t="s">
        <v>791</v>
      </c>
      <c r="L1330" s="20" t="s">
        <v>1913</v>
      </c>
      <c r="M1330" s="21">
        <v>120</v>
      </c>
      <c r="N1330" s="22">
        <v>4</v>
      </c>
      <c r="O1330" s="23">
        <v>1</v>
      </c>
      <c r="P1330" s="24">
        <v>906.4</v>
      </c>
      <c r="Q1330" s="25">
        <f t="shared" si="111"/>
        <v>7.5533333333333328</v>
      </c>
      <c r="R1330" s="12">
        <v>0</v>
      </c>
      <c r="S1330" s="12">
        <v>0</v>
      </c>
      <c r="T1330" s="12">
        <v>0</v>
      </c>
      <c r="U1330" s="18" t="str">
        <f t="shared" si="109"/>
        <v>一勝</v>
      </c>
      <c r="V1330" s="12" t="s">
        <v>7442</v>
      </c>
      <c r="W1330" s="12" t="s">
        <v>7573</v>
      </c>
      <c r="X1330" s="12" t="str">
        <f>IF(OR(C1330="櫃間牧場",C1330="特捜フジ"),"hit",IF(OR(C1330="土井牧場",C1330="土井ムギムギ牧場",C1330="むぎむぎ",C1330="むぎ"),"doi",IF(OR(C1330="阪神",C1330="タイガースファーム"),"han",IF(OR(C1330="健康牧場",C1330="ＯＫ牧場"),"oke",VLOOKUP(C1330,[1]Owner!$A:$B,2,FALSE)))))</f>
        <v>kog</v>
      </c>
    </row>
    <row r="1331" spans="1:24" ht="11.15" customHeight="1" x14ac:dyDescent="0.65">
      <c r="A1331" s="19" t="str">
        <f t="shared" si="108"/>
        <v>1516西原06</v>
      </c>
      <c r="B1331" s="10" t="s">
        <v>5510</v>
      </c>
      <c r="C1331" s="20" t="s">
        <v>4049</v>
      </c>
      <c r="D1331" s="11">
        <v>6</v>
      </c>
      <c r="E1331" s="20" t="s">
        <v>5550</v>
      </c>
      <c r="F1331" s="10" t="s">
        <v>3910</v>
      </c>
      <c r="G1331" s="10" t="s">
        <v>3906</v>
      </c>
      <c r="H1331" s="20" t="s">
        <v>5685</v>
      </c>
      <c r="I1331" s="20" t="s">
        <v>1755</v>
      </c>
      <c r="J1331" s="20" t="s">
        <v>5390</v>
      </c>
      <c r="K1331" s="20" t="s">
        <v>5790</v>
      </c>
      <c r="L1331" s="20" t="s">
        <v>1913</v>
      </c>
      <c r="M1331" s="21">
        <v>50</v>
      </c>
      <c r="N1331" s="22">
        <v>6</v>
      </c>
      <c r="O1331" s="23">
        <v>1</v>
      </c>
      <c r="P1331" s="24">
        <v>905</v>
      </c>
      <c r="Q1331" s="25">
        <f t="shared" si="111"/>
        <v>18.100000000000001</v>
      </c>
      <c r="R1331" s="12">
        <v>0</v>
      </c>
      <c r="S1331" s="12">
        <v>0</v>
      </c>
      <c r="U1331" s="18" t="str">
        <f t="shared" si="109"/>
        <v>一勝</v>
      </c>
      <c r="X1331" s="12" t="str">
        <f>IF(OR(C1331="櫃間牧場",C1331="特捜フジ"),"hit",IF(OR(C1331="土井牧場",C1331="土井ムギムギ牧場",C1331="むぎむぎ",C1331="むぎ"),"doi",IF(OR(C1331="阪神",C1331="タイガースファーム"),"han",IF(OR(C1331="健康牧場",C1331="ＯＫ牧場"),"oke",VLOOKUP(C1331,[1]Owner!$A:$B,2,FALSE)))))</f>
        <v>nis</v>
      </c>
    </row>
    <row r="1332" spans="1:24" ht="11.15" customHeight="1" x14ac:dyDescent="0.65">
      <c r="A1332" s="19" t="str">
        <f t="shared" si="108"/>
        <v>0809大類03</v>
      </c>
      <c r="B1332" s="10" t="s">
        <v>3162</v>
      </c>
      <c r="C1332" s="20" t="s">
        <v>3320</v>
      </c>
      <c r="D1332" s="11">
        <v>3</v>
      </c>
      <c r="E1332" s="20" t="s">
        <v>3323</v>
      </c>
      <c r="F1332" s="10" t="s">
        <v>14</v>
      </c>
      <c r="G1332" s="10" t="s">
        <v>510</v>
      </c>
      <c r="H1332" s="20" t="s">
        <v>1291</v>
      </c>
      <c r="I1332" s="20" t="s">
        <v>2850</v>
      </c>
      <c r="J1332" s="20" t="s">
        <v>2780</v>
      </c>
      <c r="K1332" s="20" t="s">
        <v>2859</v>
      </c>
      <c r="L1332" s="20" t="s">
        <v>515</v>
      </c>
      <c r="M1332" s="21">
        <v>170</v>
      </c>
      <c r="N1332" s="22">
        <v>7</v>
      </c>
      <c r="O1332" s="23">
        <v>1</v>
      </c>
      <c r="P1332" s="24">
        <v>905</v>
      </c>
      <c r="Q1332" s="25">
        <f t="shared" si="111"/>
        <v>5.3235294117647056</v>
      </c>
      <c r="R1332" s="12">
        <v>0</v>
      </c>
      <c r="S1332" s="12">
        <v>0</v>
      </c>
      <c r="U1332" s="18" t="str">
        <f t="shared" si="109"/>
        <v>一勝</v>
      </c>
      <c r="X1332" s="12" t="str">
        <f>IF(OR(C1332="櫃間牧場",C1332="特捜フジ"),"hit",IF(OR(C1332="土井牧場",C1332="土井ムギムギ牧場",C1332="むぎむぎ",C1332="むぎ"),"doi",IF(OR(C1332="阪神",C1332="タイガースファーム"),"han",IF(OR(C1332="健康牧場",C1332="ＯＫ牧場"),"oke",VLOOKUP(C1332,[1]Owner!$A:$B,2,FALSE)))))</f>
        <v>oru</v>
      </c>
    </row>
    <row r="1333" spans="1:24" ht="11.15" customHeight="1" x14ac:dyDescent="0.65">
      <c r="A1333" s="19" t="str">
        <f t="shared" si="108"/>
        <v>0809福石07</v>
      </c>
      <c r="B1333" s="10" t="s">
        <v>3162</v>
      </c>
      <c r="C1333" s="20" t="s">
        <v>2791</v>
      </c>
      <c r="D1333" s="11">
        <v>7</v>
      </c>
      <c r="E1333" s="20" t="s">
        <v>3400</v>
      </c>
      <c r="F1333" s="10" t="s">
        <v>14</v>
      </c>
      <c r="G1333" s="10" t="s">
        <v>510</v>
      </c>
      <c r="H1333" s="20" t="s">
        <v>3401</v>
      </c>
      <c r="I1333" s="20" t="s">
        <v>3402</v>
      </c>
      <c r="J1333" s="20" t="s">
        <v>3403</v>
      </c>
      <c r="K1333" s="20" t="s">
        <v>3404</v>
      </c>
      <c r="L1333" s="20" t="s">
        <v>3405</v>
      </c>
      <c r="M1333" s="21">
        <v>-10</v>
      </c>
      <c r="N1333" s="22">
        <v>8</v>
      </c>
      <c r="O1333" s="23">
        <v>0</v>
      </c>
      <c r="P1333" s="24">
        <v>905</v>
      </c>
      <c r="Q1333" s="25">
        <f t="shared" si="111"/>
        <v>90.5</v>
      </c>
      <c r="R1333" s="12">
        <v>0</v>
      </c>
      <c r="S1333" s="12">
        <v>0</v>
      </c>
      <c r="U1333" s="18" t="str">
        <f t="shared" si="109"/>
        <v>未勝利</v>
      </c>
      <c r="X1333" s="12" t="str">
        <f>IF(OR(C1333="櫃間牧場",C1333="特捜フジ"),"hit",IF(OR(C1333="土井牧場",C1333="土井ムギムギ牧場",C1333="むぎむぎ",C1333="むぎ"),"doi",IF(OR(C1333="阪神",C1333="タイガースファーム"),"han",IF(OR(C1333="健康牧場",C1333="ＯＫ牧場"),"oke",VLOOKUP(C1333,[1]Owner!$A:$B,2,FALSE)))))</f>
        <v>fuk</v>
      </c>
    </row>
    <row r="1334" spans="1:24" ht="11.15" customHeight="1" x14ac:dyDescent="0.65">
      <c r="A1334" s="19" t="str">
        <f t="shared" si="108"/>
        <v>0708光生01</v>
      </c>
      <c r="B1334" s="10" t="s">
        <v>2844</v>
      </c>
      <c r="C1334" s="20" t="s">
        <v>3144</v>
      </c>
      <c r="D1334" s="11">
        <v>1</v>
      </c>
      <c r="E1334" s="20" t="s">
        <v>3145</v>
      </c>
      <c r="F1334" s="10" t="s">
        <v>14</v>
      </c>
      <c r="G1334" s="10" t="s">
        <v>510</v>
      </c>
      <c r="H1334" s="20" t="s">
        <v>1291</v>
      </c>
      <c r="I1334" s="20" t="s">
        <v>2850</v>
      </c>
      <c r="J1334" s="20" t="s">
        <v>3146</v>
      </c>
      <c r="K1334" s="20" t="s">
        <v>3023</v>
      </c>
      <c r="L1334" s="20" t="s">
        <v>1913</v>
      </c>
      <c r="M1334" s="21">
        <v>250</v>
      </c>
      <c r="N1334" s="22">
        <v>10</v>
      </c>
      <c r="O1334" s="23">
        <v>1</v>
      </c>
      <c r="P1334" s="24">
        <v>905</v>
      </c>
      <c r="Q1334" s="25">
        <f t="shared" si="111"/>
        <v>3.62</v>
      </c>
      <c r="R1334" s="12">
        <v>0</v>
      </c>
      <c r="S1334" s="12">
        <v>0</v>
      </c>
      <c r="U1334" s="18" t="str">
        <f t="shared" si="109"/>
        <v>一勝</v>
      </c>
      <c r="X1334" s="12" t="str">
        <f>IF(OR(C1334="櫃間牧場",C1334="特捜フジ"),"hit",IF(OR(C1334="土井牧場",C1334="土井ムギムギ牧場",C1334="むぎむぎ",C1334="むぎ"),"doi",IF(OR(C1334="阪神",C1334="タイガースファーム"),"han",IF(OR(C1334="健康牧場",C1334="ＯＫ牧場"),"oke",VLOOKUP(C1334,[1]Owner!$A:$B,2,FALSE)))))</f>
        <v>ymi</v>
      </c>
    </row>
    <row r="1335" spans="1:24" ht="11.15" customHeight="1" x14ac:dyDescent="0.65">
      <c r="A1335" s="19" t="str">
        <f t="shared" si="108"/>
        <v>1011福石09</v>
      </c>
      <c r="B1335" s="10" t="s">
        <v>3649</v>
      </c>
      <c r="C1335" s="20" t="s">
        <v>913</v>
      </c>
      <c r="D1335" s="11">
        <v>9</v>
      </c>
      <c r="E1335" s="20" t="s">
        <v>3792</v>
      </c>
      <c r="F1335" s="10" t="s">
        <v>2279</v>
      </c>
      <c r="G1335" s="10" t="s">
        <v>520</v>
      </c>
      <c r="H1335" s="20" t="s">
        <v>1956</v>
      </c>
      <c r="I1335" s="20" t="s">
        <v>436</v>
      </c>
      <c r="J1335" s="20" t="s">
        <v>3793</v>
      </c>
      <c r="K1335" s="20" t="s">
        <v>3794</v>
      </c>
      <c r="L1335" s="20" t="s">
        <v>3795</v>
      </c>
      <c r="M1335" s="21">
        <v>15</v>
      </c>
      <c r="N1335" s="22">
        <v>5</v>
      </c>
      <c r="O1335" s="23">
        <v>1</v>
      </c>
      <c r="P1335" s="24">
        <v>903.1</v>
      </c>
      <c r="Q1335" s="25">
        <f t="shared" si="111"/>
        <v>60.206666666666671</v>
      </c>
      <c r="R1335" s="12">
        <v>0</v>
      </c>
      <c r="S1335" s="12">
        <v>0</v>
      </c>
      <c r="U1335" s="18" t="str">
        <f t="shared" si="109"/>
        <v>一勝</v>
      </c>
      <c r="X1335" s="12" t="str">
        <f>IF(OR(C1335="櫃間牧場",C1335="特捜フジ"),"hit",IF(OR(C1335="土井牧場",C1335="土井ムギムギ牧場",C1335="むぎむぎ",C1335="むぎ"),"doi",IF(OR(C1335="阪神",C1335="タイガースファーム"),"han",IF(OR(C1335="健康牧場",C1335="ＯＫ牧場"),"oke",VLOOKUP(C1335,[1]Owner!$A:$B,2,FALSE)))))</f>
        <v>fuk</v>
      </c>
    </row>
    <row r="1336" spans="1:24" ht="11.15" customHeight="1" x14ac:dyDescent="0.65">
      <c r="A1336" s="19" t="str">
        <f t="shared" si="108"/>
        <v>1617心平06</v>
      </c>
      <c r="B1336" s="10" t="s">
        <v>5840</v>
      </c>
      <c r="C1336" s="20" t="s">
        <v>4760</v>
      </c>
      <c r="D1336" s="11">
        <v>6</v>
      </c>
      <c r="E1336" s="20" t="s">
        <v>5861</v>
      </c>
      <c r="F1336" s="10" t="s">
        <v>5845</v>
      </c>
      <c r="G1336" s="10" t="s">
        <v>5996</v>
      </c>
      <c r="H1336" s="20" t="s">
        <v>6015</v>
      </c>
      <c r="I1336" s="20" t="s">
        <v>2276</v>
      </c>
      <c r="J1336" s="20" t="s">
        <v>4642</v>
      </c>
      <c r="K1336" s="20" t="s">
        <v>6138</v>
      </c>
      <c r="L1336" s="20" t="s">
        <v>6139</v>
      </c>
      <c r="M1336" s="21">
        <v>60</v>
      </c>
      <c r="N1336" s="22">
        <v>3</v>
      </c>
      <c r="O1336" s="23">
        <v>1</v>
      </c>
      <c r="P1336" s="24">
        <v>900</v>
      </c>
      <c r="Q1336" s="25">
        <f t="shared" si="111"/>
        <v>15</v>
      </c>
      <c r="R1336" s="12">
        <v>0</v>
      </c>
      <c r="S1336" s="12">
        <v>0</v>
      </c>
      <c r="U1336" s="18" t="str">
        <f t="shared" si="109"/>
        <v>一勝</v>
      </c>
      <c r="X1336" s="12" t="str">
        <f>IF(OR(C1336="櫃間牧場",C1336="特捜フジ"),"hit",IF(OR(C1336="土井牧場",C1336="土井ムギムギ牧場",C1336="むぎむぎ",C1336="むぎ"),"doi",IF(OR(C1336="阪神",C1336="タイガースファーム"),"han",IF(OR(C1336="健康牧場",C1336="ＯＫ牧場"),"oke",VLOOKUP(C1336,[1]Owner!$A:$B,2,FALSE)))))</f>
        <v>hsi</v>
      </c>
    </row>
    <row r="1337" spans="1:24" ht="11.15" customHeight="1" x14ac:dyDescent="0.65">
      <c r="A1337" s="19" t="str">
        <f t="shared" si="108"/>
        <v>1819若井05</v>
      </c>
      <c r="B1337" s="10" t="s">
        <v>7067</v>
      </c>
      <c r="C1337" s="20" t="s">
        <v>4763</v>
      </c>
      <c r="D1337" s="11">
        <v>5</v>
      </c>
      <c r="E1337" s="20" t="s">
        <v>7122</v>
      </c>
      <c r="F1337" s="10" t="s">
        <v>4407</v>
      </c>
      <c r="G1337" s="10" t="s">
        <v>4408</v>
      </c>
      <c r="H1337" s="20" t="s">
        <v>7237</v>
      </c>
      <c r="I1337" s="20" t="s">
        <v>2231</v>
      </c>
      <c r="J1337" s="20" t="s">
        <v>7299</v>
      </c>
      <c r="K1337" s="20" t="s">
        <v>4202</v>
      </c>
      <c r="L1337" s="20" t="s">
        <v>4202</v>
      </c>
      <c r="M1337" s="21">
        <v>60</v>
      </c>
      <c r="N1337" s="22">
        <v>5</v>
      </c>
      <c r="O1337" s="23">
        <v>1</v>
      </c>
      <c r="P1337" s="24">
        <v>900</v>
      </c>
      <c r="Q1337" s="25">
        <f t="shared" si="111"/>
        <v>15</v>
      </c>
      <c r="R1337" s="12">
        <v>0</v>
      </c>
      <c r="S1337" s="12">
        <v>0</v>
      </c>
      <c r="T1337" s="12">
        <v>0</v>
      </c>
      <c r="U1337" s="18" t="str">
        <f t="shared" si="109"/>
        <v>一勝</v>
      </c>
      <c r="V1337" s="12" t="s">
        <v>7443</v>
      </c>
      <c r="W1337" s="12" t="s">
        <v>7574</v>
      </c>
      <c r="X1337" s="12" t="str">
        <f>IF(OR(C1337="櫃間牧場",C1337="特捜フジ"),"hit",IF(OR(C1337="土井牧場",C1337="土井ムギムギ牧場",C1337="むぎむぎ",C1337="むぎ"),"doi",IF(OR(C1337="阪神",C1337="タイガースファーム"),"han",IF(OR(C1337="健康牧場",C1337="ＯＫ牧場"),"oke",VLOOKUP(C1337,[1]Owner!$A:$B,2,FALSE)))))</f>
        <v>wak</v>
      </c>
    </row>
    <row r="1338" spans="1:24" ht="11.15" customHeight="1" x14ac:dyDescent="0.65">
      <c r="A1338" s="19" t="str">
        <f t="shared" si="108"/>
        <v>9798戸田02</v>
      </c>
      <c r="B1338" s="10" t="s">
        <v>11</v>
      </c>
      <c r="C1338" s="20" t="s">
        <v>320</v>
      </c>
      <c r="D1338" s="31">
        <v>2</v>
      </c>
      <c r="E1338" s="20" t="s">
        <v>324</v>
      </c>
      <c r="F1338" s="10" t="s">
        <v>14</v>
      </c>
      <c r="G1338" s="10" t="s">
        <v>33</v>
      </c>
      <c r="H1338" s="20" t="s">
        <v>325</v>
      </c>
      <c r="I1338" s="20" t="s">
        <v>38</v>
      </c>
      <c r="J1338" s="20" t="s">
        <v>326</v>
      </c>
      <c r="N1338" s="22">
        <v>6</v>
      </c>
      <c r="O1338" s="23">
        <v>1</v>
      </c>
      <c r="P1338" s="24">
        <v>900</v>
      </c>
      <c r="Q1338" s="25" t="str">
        <f t="shared" si="111"/>
        <v/>
      </c>
      <c r="R1338" s="12">
        <v>0</v>
      </c>
      <c r="S1338" s="12">
        <v>0</v>
      </c>
      <c r="U1338" s="18" t="str">
        <f t="shared" si="109"/>
        <v>一勝</v>
      </c>
      <c r="X1338" s="12" t="str">
        <f>IF(OR(C1338="櫃間牧場",C1338="特捜フジ"),"hit",IF(OR(C1338="土井牧場",C1338="土井ムギムギ牧場",C1338="むぎむぎ",C1338="むぎ"),"doi",IF(OR(C1338="阪神",C1338="タイガースファーム"),"han",IF(OR(C1338="健康牧場",C1338="ＯＫ牧場"),"oke",VLOOKUP(C1338,[1]Owner!$A:$B,2,FALSE)))))</f>
        <v>tod</v>
      </c>
    </row>
    <row r="1339" spans="1:24" ht="11.15" customHeight="1" x14ac:dyDescent="0.65">
      <c r="A1339" s="19" t="str">
        <f t="shared" si="108"/>
        <v>1920播磨05</v>
      </c>
      <c r="B1339" s="10" t="s">
        <v>7651</v>
      </c>
      <c r="C1339" s="20" t="s">
        <v>4397</v>
      </c>
      <c r="D1339" s="11">
        <v>5</v>
      </c>
      <c r="E1339" s="20" t="s">
        <v>7733</v>
      </c>
      <c r="F1339" s="10" t="s">
        <v>4766</v>
      </c>
      <c r="G1339" s="10" t="s">
        <v>4774</v>
      </c>
      <c r="H1339" s="20" t="s">
        <v>4876</v>
      </c>
      <c r="I1339" s="20" t="s">
        <v>3165</v>
      </c>
      <c r="J1339" s="20" t="s">
        <v>7883</v>
      </c>
      <c r="K1339" s="20" t="s">
        <v>4769</v>
      </c>
      <c r="L1339" s="20" t="s">
        <v>4770</v>
      </c>
      <c r="M1339" s="32">
        <v>3</v>
      </c>
      <c r="N1339" s="22">
        <v>7</v>
      </c>
      <c r="O1339" s="23">
        <v>1</v>
      </c>
      <c r="P1339" s="24">
        <v>900</v>
      </c>
      <c r="Q1339" s="25">
        <v>6.3461538461538449</v>
      </c>
      <c r="R1339" s="12">
        <v>0</v>
      </c>
      <c r="S1339" s="12">
        <v>0</v>
      </c>
      <c r="T1339" s="12">
        <v>0</v>
      </c>
      <c r="U1339" s="18" t="str">
        <f t="shared" si="109"/>
        <v>一勝</v>
      </c>
      <c r="V1339" s="12" t="s">
        <v>7980</v>
      </c>
      <c r="W1339" s="12" t="s">
        <v>8111</v>
      </c>
      <c r="X1339" s="12" t="str">
        <f>IF(OR(C1339="櫃間牧場",C1339="特捜フジ"),"hit",IF(OR(C1339="土井牧場",C1339="土井ムギムギ牧場",C1339="むぎむぎ",C1339="むぎ"),"doi",IF(OR(C1339="阪神",C1339="タイガースファーム"),"han",IF(OR(C1339="健康牧場",C1339="ＯＫ牧場"),"oke",VLOOKUP(C1339,[1]Owner!$A:$B,2,FALSE)))))</f>
        <v>har</v>
      </c>
    </row>
    <row r="1340" spans="1:24" ht="11.15" customHeight="1" x14ac:dyDescent="0.65">
      <c r="A1340" s="19" t="str">
        <f t="shared" si="108"/>
        <v>0203大熊06</v>
      </c>
      <c r="B1340" s="10" t="s">
        <v>1480</v>
      </c>
      <c r="C1340" s="20" t="s">
        <v>1481</v>
      </c>
      <c r="D1340" s="31">
        <v>6</v>
      </c>
      <c r="E1340" s="20" t="s">
        <v>1493</v>
      </c>
      <c r="F1340" s="10" t="s">
        <v>29</v>
      </c>
      <c r="G1340" s="10" t="s">
        <v>520</v>
      </c>
      <c r="H1340" s="20" t="s">
        <v>1494</v>
      </c>
      <c r="I1340" s="20" t="s">
        <v>148</v>
      </c>
      <c r="J1340" s="20" t="s">
        <v>1495</v>
      </c>
      <c r="N1340" s="22">
        <v>8</v>
      </c>
      <c r="O1340" s="23">
        <v>1</v>
      </c>
      <c r="P1340" s="24">
        <v>900</v>
      </c>
      <c r="Q1340" s="25" t="str">
        <f t="shared" ref="Q1340:Q1345" si="112">IF(M1340="","",IF(M1340&lt;=0,P1340/10,P1340/M1340))</f>
        <v/>
      </c>
      <c r="R1340" s="12">
        <v>0</v>
      </c>
      <c r="S1340" s="12">
        <v>0</v>
      </c>
      <c r="U1340" s="18" t="str">
        <f t="shared" si="109"/>
        <v>一勝</v>
      </c>
      <c r="X1340" s="12" t="str">
        <f>IF(OR(C1340="櫃間牧場",C1340="特捜フジ"),"hit",IF(OR(C1340="土井牧場",C1340="土井ムギムギ牧場",C1340="むぎむぎ",C1340="むぎ"),"doi",IF(OR(C1340="阪神",C1340="タイガースファーム"),"han",IF(OR(C1340="健康牧場",C1340="ＯＫ牧場"),"oke",VLOOKUP(C1340,[1]Owner!$A:$B,2,FALSE)))))</f>
        <v>oku</v>
      </c>
    </row>
    <row r="1341" spans="1:24" ht="11.15" customHeight="1" x14ac:dyDescent="0.65">
      <c r="A1341" s="19" t="str">
        <f t="shared" si="108"/>
        <v>0304本木03</v>
      </c>
      <c r="B1341" s="10" t="s">
        <v>1713</v>
      </c>
      <c r="C1341" s="20" t="s">
        <v>1161</v>
      </c>
      <c r="D1341" s="31">
        <v>3</v>
      </c>
      <c r="E1341" s="20" t="s">
        <v>1937</v>
      </c>
      <c r="F1341" s="10" t="s">
        <v>29</v>
      </c>
      <c r="G1341" s="10" t="s">
        <v>33</v>
      </c>
      <c r="H1341" s="20" t="s">
        <v>111</v>
      </c>
      <c r="I1341" s="20" t="s">
        <v>38</v>
      </c>
      <c r="J1341" s="20" t="s">
        <v>1938</v>
      </c>
      <c r="M1341" s="21">
        <v>100</v>
      </c>
      <c r="N1341" s="22">
        <v>2</v>
      </c>
      <c r="O1341" s="23">
        <v>1</v>
      </c>
      <c r="P1341" s="24">
        <v>890</v>
      </c>
      <c r="Q1341" s="25">
        <f t="shared" si="112"/>
        <v>8.9</v>
      </c>
      <c r="R1341" s="12">
        <v>0</v>
      </c>
      <c r="S1341" s="12">
        <v>0</v>
      </c>
      <c r="U1341" s="18" t="str">
        <f t="shared" si="109"/>
        <v>一勝</v>
      </c>
      <c r="X1341" s="12" t="str">
        <f>IF(OR(C1341="櫃間牧場",C1341="特捜フジ"),"hit",IF(OR(C1341="土井牧場",C1341="土井ムギムギ牧場",C1341="むぎむぎ",C1341="むぎ"),"doi",IF(OR(C1341="阪神",C1341="タイガースファーム"),"han",IF(OR(C1341="健康牧場",C1341="ＯＫ牧場"),"oke",VLOOKUP(C1341,[1]Owner!$A:$B,2,FALSE)))))</f>
        <v>mot</v>
      </c>
    </row>
    <row r="1342" spans="1:24" ht="11.15" customHeight="1" x14ac:dyDescent="0.65">
      <c r="A1342" s="19" t="str">
        <f t="shared" si="108"/>
        <v>1415健太05</v>
      </c>
      <c r="B1342" s="10" t="s">
        <v>5140</v>
      </c>
      <c r="C1342" s="28" t="s">
        <v>4758</v>
      </c>
      <c r="D1342" s="29">
        <v>5</v>
      </c>
      <c r="E1342" s="20" t="s">
        <v>5157</v>
      </c>
      <c r="F1342" s="10" t="s">
        <v>5142</v>
      </c>
      <c r="G1342" s="10" t="s">
        <v>5295</v>
      </c>
      <c r="H1342" s="20" t="s">
        <v>5308</v>
      </c>
      <c r="I1342" s="20" t="s">
        <v>2231</v>
      </c>
      <c r="J1342" s="20" t="s">
        <v>4322</v>
      </c>
      <c r="K1342" s="20" t="s">
        <v>5447</v>
      </c>
      <c r="L1342" s="20" t="s">
        <v>5487</v>
      </c>
      <c r="M1342" s="21">
        <v>70</v>
      </c>
      <c r="N1342" s="22">
        <v>3</v>
      </c>
      <c r="O1342" s="23">
        <v>1</v>
      </c>
      <c r="P1342" s="24">
        <v>890</v>
      </c>
      <c r="Q1342" s="25">
        <f t="shared" si="112"/>
        <v>12.714285714285714</v>
      </c>
      <c r="R1342" s="12">
        <v>0</v>
      </c>
      <c r="S1342" s="12">
        <v>0</v>
      </c>
      <c r="U1342" s="18" t="str">
        <f t="shared" si="109"/>
        <v>一勝</v>
      </c>
      <c r="X1342" s="12" t="str">
        <f>IF(OR(C1342="櫃間牧場",C1342="特捜フジ"),"hit",IF(OR(C1342="土井牧場",C1342="土井ムギムギ牧場",C1342="むぎむぎ",C1342="むぎ"),"doi",IF(OR(C1342="阪神",C1342="タイガースファーム"),"han",IF(OR(C1342="健康牧場",C1342="ＯＫ牧場"),"oke",VLOOKUP(C1342,[1]Owner!$A:$B,2,FALSE)))))</f>
        <v>tke</v>
      </c>
    </row>
    <row r="1343" spans="1:24" ht="11.15" customHeight="1" x14ac:dyDescent="0.65">
      <c r="A1343" s="19" t="str">
        <f t="shared" si="108"/>
        <v>1011藤田03</v>
      </c>
      <c r="B1343" s="10" t="s">
        <v>3649</v>
      </c>
      <c r="C1343" s="20" t="s">
        <v>3112</v>
      </c>
      <c r="D1343" s="11">
        <v>3</v>
      </c>
      <c r="E1343" s="20" t="s">
        <v>3806</v>
      </c>
      <c r="F1343" s="10" t="s">
        <v>14</v>
      </c>
      <c r="G1343" s="10" t="s">
        <v>520</v>
      </c>
      <c r="H1343" s="20" t="s">
        <v>948</v>
      </c>
      <c r="I1343" s="20" t="s">
        <v>2280</v>
      </c>
      <c r="J1343" s="20" t="s">
        <v>3807</v>
      </c>
      <c r="K1343" s="20" t="s">
        <v>1967</v>
      </c>
      <c r="L1343" s="20" t="s">
        <v>1893</v>
      </c>
      <c r="M1343" s="21">
        <v>30</v>
      </c>
      <c r="N1343" s="22">
        <v>4</v>
      </c>
      <c r="O1343" s="23">
        <v>1</v>
      </c>
      <c r="P1343" s="24">
        <v>890</v>
      </c>
      <c r="Q1343" s="25">
        <f t="shared" si="112"/>
        <v>29.666666666666668</v>
      </c>
      <c r="R1343" s="12">
        <v>0</v>
      </c>
      <c r="S1343" s="12">
        <v>0</v>
      </c>
      <c r="U1343" s="18" t="str">
        <f t="shared" si="109"/>
        <v>一勝</v>
      </c>
      <c r="X1343" s="12" t="str">
        <f>IF(OR(C1343="櫃間牧場",C1343="特捜フジ"),"hit",IF(OR(C1343="土井牧場",C1343="土井ムギムギ牧場",C1343="むぎむぎ",C1343="むぎ"),"doi",IF(OR(C1343="阪神",C1343="タイガースファーム"),"han",IF(OR(C1343="健康牧場",C1343="ＯＫ牧場"),"oke",VLOOKUP(C1343,[1]Owner!$A:$B,2,FALSE)))))</f>
        <v>fut</v>
      </c>
    </row>
    <row r="1344" spans="1:24" ht="11.15" customHeight="1" x14ac:dyDescent="0.65">
      <c r="A1344" s="19" t="str">
        <f t="shared" si="108"/>
        <v>0708光生03</v>
      </c>
      <c r="B1344" s="10" t="s">
        <v>2844</v>
      </c>
      <c r="C1344" s="20" t="s">
        <v>3144</v>
      </c>
      <c r="D1344" s="11">
        <v>3</v>
      </c>
      <c r="E1344" s="20" t="s">
        <v>3147</v>
      </c>
      <c r="F1344" s="10" t="s">
        <v>2279</v>
      </c>
      <c r="G1344" s="10" t="s">
        <v>510</v>
      </c>
      <c r="H1344" s="20" t="s">
        <v>1291</v>
      </c>
      <c r="I1344" s="20" t="s">
        <v>2850</v>
      </c>
      <c r="J1344" s="20" t="s">
        <v>1160</v>
      </c>
      <c r="K1344" s="20" t="s">
        <v>3027</v>
      </c>
      <c r="L1344" s="20" t="s">
        <v>3148</v>
      </c>
      <c r="M1344" s="21">
        <v>80</v>
      </c>
      <c r="N1344" s="22">
        <v>5</v>
      </c>
      <c r="O1344" s="23">
        <v>1</v>
      </c>
      <c r="P1344" s="24">
        <v>890</v>
      </c>
      <c r="Q1344" s="25">
        <f t="shared" si="112"/>
        <v>11.125</v>
      </c>
      <c r="R1344" s="12">
        <v>0</v>
      </c>
      <c r="S1344" s="12">
        <v>0</v>
      </c>
      <c r="U1344" s="18" t="str">
        <f t="shared" si="109"/>
        <v>一勝</v>
      </c>
      <c r="X1344" s="12" t="str">
        <f>IF(OR(C1344="櫃間牧場",C1344="特捜フジ"),"hit",IF(OR(C1344="土井牧場",C1344="土井ムギムギ牧場",C1344="むぎむぎ",C1344="むぎ"),"doi",IF(OR(C1344="阪神",C1344="タイガースファーム"),"han",IF(OR(C1344="健康牧場",C1344="ＯＫ牧場"),"oke",VLOOKUP(C1344,[1]Owner!$A:$B,2,FALSE)))))</f>
        <v>ymi</v>
      </c>
    </row>
    <row r="1345" spans="1:24" ht="11.15" customHeight="1" x14ac:dyDescent="0.65">
      <c r="A1345" s="19" t="str">
        <f t="shared" si="108"/>
        <v>1112西原02</v>
      </c>
      <c r="B1345" s="10" t="s">
        <v>4369</v>
      </c>
      <c r="C1345" s="20" t="s">
        <v>4049</v>
      </c>
      <c r="D1345" s="11">
        <v>2</v>
      </c>
      <c r="E1345" s="20" t="s">
        <v>4051</v>
      </c>
      <c r="F1345" s="10" t="s">
        <v>3905</v>
      </c>
      <c r="G1345" s="10" t="s">
        <v>3911</v>
      </c>
      <c r="H1345" s="20" t="s">
        <v>4052</v>
      </c>
      <c r="I1345" s="20" t="s">
        <v>2231</v>
      </c>
      <c r="J1345" s="20" t="s">
        <v>4053</v>
      </c>
      <c r="K1345" s="20" t="s">
        <v>2378</v>
      </c>
      <c r="L1345" s="20" t="s">
        <v>1913</v>
      </c>
      <c r="M1345" s="21">
        <v>90</v>
      </c>
      <c r="N1345" s="22">
        <v>5</v>
      </c>
      <c r="O1345" s="23">
        <v>1</v>
      </c>
      <c r="P1345" s="24">
        <v>890</v>
      </c>
      <c r="Q1345" s="25">
        <f t="shared" si="112"/>
        <v>9.8888888888888893</v>
      </c>
      <c r="R1345" s="12">
        <v>0</v>
      </c>
      <c r="S1345" s="12">
        <v>0</v>
      </c>
      <c r="U1345" s="18" t="str">
        <f t="shared" si="109"/>
        <v>一勝</v>
      </c>
      <c r="X1345" s="12" t="str">
        <f>IF(OR(C1345="櫃間牧場",C1345="特捜フジ"),"hit",IF(OR(C1345="土井牧場",C1345="土井ムギムギ牧場",C1345="むぎむぎ",C1345="むぎ"),"doi",IF(OR(C1345="阪神",C1345="タイガースファーム"),"han",IF(OR(C1345="健康牧場",C1345="ＯＫ牧場"),"oke",VLOOKUP(C1345,[1]Owner!$A:$B,2,FALSE)))))</f>
        <v>nis</v>
      </c>
    </row>
    <row r="1346" spans="1:24" ht="11.15" customHeight="1" x14ac:dyDescent="0.65">
      <c r="A1346" s="19" t="str">
        <f t="shared" ref="A1346:A1409" si="113">MID(B1346,3,2)&amp;MID(B1346,8,2)&amp;MID(C1346,1,2)&amp;TEXT(D1346,"00")</f>
        <v>2021西原03</v>
      </c>
      <c r="B1346" s="10" t="s">
        <v>8314</v>
      </c>
      <c r="C1346" s="20" t="s">
        <v>4989</v>
      </c>
      <c r="D1346" s="11">
        <v>3</v>
      </c>
      <c r="E1346" s="20" t="s">
        <v>8240</v>
      </c>
      <c r="F1346" s="10" t="s">
        <v>29</v>
      </c>
      <c r="G1346" s="10" t="s">
        <v>15</v>
      </c>
      <c r="H1346" s="20" t="s">
        <v>8358</v>
      </c>
      <c r="I1346" s="20" t="s">
        <v>8317</v>
      </c>
      <c r="J1346" s="20" t="s">
        <v>4062</v>
      </c>
      <c r="K1346" s="20" t="s">
        <v>791</v>
      </c>
      <c r="L1346" s="20" t="s">
        <v>1913</v>
      </c>
      <c r="M1346" s="32">
        <v>4</v>
      </c>
      <c r="N1346" s="22">
        <v>5</v>
      </c>
      <c r="O1346" s="23">
        <v>1</v>
      </c>
      <c r="P1346" s="24">
        <v>890</v>
      </c>
      <c r="Q1346" s="25">
        <v>12.01923076923077</v>
      </c>
      <c r="R1346" s="12">
        <v>0</v>
      </c>
      <c r="S1346" s="12">
        <v>0</v>
      </c>
      <c r="T1346" s="12">
        <v>0</v>
      </c>
      <c r="U1346" s="18" t="str">
        <f t="shared" ref="U1346:U1409" si="114">IF(S1346&gt;=1,"G1",IF(R1346&gt;=1,"重賞",IF(O1346&gt;=2,"二勝",IF(O1346=1,"一勝",IF(AND(O1346=0,N1346&gt;=1),"未勝利","未出走")))))</f>
        <v>一勝</v>
      </c>
      <c r="V1346" s="12" t="s">
        <v>8646</v>
      </c>
      <c r="W1346" s="12" t="s">
        <v>8525</v>
      </c>
      <c r="X1346" s="12" t="str">
        <f>IF(OR(C1346="櫃間牧場",C1346="特捜フジ"),"hit",IF(OR(C1346="土井牧場",C1346="土井ムギムギ牧場",C1346="むぎむぎ",C1346="むぎ"),"doi",IF(OR(C1346="阪神",C1346="タイガースファーム"),"han",IF(OR(C1346="健康牧場",C1346="ＯＫ牧場"),"oke",VLOOKUP(C1346,[1]Owner!$A:$B,2,FALSE)))))</f>
        <v>nis</v>
      </c>
    </row>
    <row r="1347" spans="1:24" ht="11.15" customHeight="1" x14ac:dyDescent="0.65">
      <c r="A1347" s="19" t="str">
        <f t="shared" si="113"/>
        <v>2021村山09</v>
      </c>
      <c r="B1347" s="10" t="s">
        <v>8314</v>
      </c>
      <c r="C1347" s="20" t="s">
        <v>7658</v>
      </c>
      <c r="D1347" s="11">
        <v>9</v>
      </c>
      <c r="E1347" s="20" t="s">
        <v>8306</v>
      </c>
      <c r="F1347" s="10" t="s">
        <v>4478</v>
      </c>
      <c r="G1347" s="10" t="s">
        <v>15</v>
      </c>
      <c r="H1347" s="20" t="s">
        <v>8320</v>
      </c>
      <c r="I1347" s="20" t="s">
        <v>1755</v>
      </c>
      <c r="J1347" s="20" t="s">
        <v>4653</v>
      </c>
      <c r="K1347" s="20" t="s">
        <v>7281</v>
      </c>
      <c r="L1347" s="20" t="s">
        <v>4484</v>
      </c>
      <c r="M1347" s="32">
        <v>4</v>
      </c>
      <c r="N1347" s="22">
        <v>5</v>
      </c>
      <c r="O1347" s="23">
        <v>1</v>
      </c>
      <c r="P1347" s="24">
        <v>890</v>
      </c>
      <c r="Q1347" s="25">
        <v>11.51923076923077</v>
      </c>
      <c r="R1347" s="12">
        <v>0</v>
      </c>
      <c r="S1347" s="12">
        <v>0</v>
      </c>
      <c r="T1347" s="12">
        <v>0</v>
      </c>
      <c r="U1347" s="18" t="str">
        <f t="shared" si="114"/>
        <v>一勝</v>
      </c>
      <c r="V1347" s="12" t="s">
        <v>8693</v>
      </c>
      <c r="W1347" s="12" t="s">
        <v>8591</v>
      </c>
      <c r="X1347" s="12" t="str">
        <f>IF(OR(C1347="櫃間牧場",C1347="特捜フジ"),"hit",IF(OR(C1347="土井牧場",C1347="土井ムギムギ牧場",C1347="むぎむぎ",C1347="むぎ"),"doi",IF(OR(C1347="阪神",C1347="タイガースファーム"),"han",IF(OR(C1347="健康牧場",C1347="ＯＫ牧場"),"oke",VLOOKUP(C1347,[1]Owner!$A:$B,2,FALSE)))))</f>
        <v>mur</v>
      </c>
    </row>
    <row r="1348" spans="1:24" ht="11.15" customHeight="1" x14ac:dyDescent="0.65">
      <c r="A1348" s="19" t="str">
        <f t="shared" si="113"/>
        <v>2223播磨02</v>
      </c>
      <c r="B1348" s="10" t="s">
        <v>9192</v>
      </c>
      <c r="C1348" s="20" t="s">
        <v>4740</v>
      </c>
      <c r="D1348" s="11">
        <v>2</v>
      </c>
      <c r="E1348" s="20" t="s">
        <v>9291</v>
      </c>
      <c r="F1348" s="10" t="s">
        <v>4413</v>
      </c>
      <c r="G1348" s="10" t="s">
        <v>4421</v>
      </c>
      <c r="H1348" s="20" t="s">
        <v>8884</v>
      </c>
      <c r="I1348" s="20" t="s">
        <v>1739</v>
      </c>
      <c r="J1348" s="20" t="s">
        <v>8916</v>
      </c>
      <c r="K1348" s="20" t="s">
        <v>3929</v>
      </c>
      <c r="L1348" s="20" t="s">
        <v>4432</v>
      </c>
      <c r="M1348" s="32">
        <v>3</v>
      </c>
      <c r="N1348" s="22">
        <v>6</v>
      </c>
      <c r="O1348" s="23">
        <v>1</v>
      </c>
      <c r="P1348" s="24">
        <v>890</v>
      </c>
      <c r="Q1348" s="25">
        <v>305.47619047619048</v>
      </c>
      <c r="U1348" s="18" t="str">
        <f t="shared" si="114"/>
        <v>一勝</v>
      </c>
      <c r="V1348" s="12" t="s">
        <v>9708</v>
      </c>
      <c r="W1348" s="12" t="s">
        <v>9580</v>
      </c>
      <c r="X1348" s="12" t="str">
        <f>IF(OR(C1348="櫃間牧場",C1348="特捜フジ"),"hit",IF(OR(C1348="土井牧場",C1348="土井ムギムギ牧場",C1348="むぎむぎ",C1348="むぎ"),"doi",IF(OR(C1348="阪神",C1348="タイガースファーム"),"han",IF(OR(C1348="健康牧場",C1348="ＯＫ牧場"),"oke",VLOOKUP(C1348,[1]Owner!$A:$B,2,FALSE)))))</f>
        <v>har</v>
      </c>
    </row>
    <row r="1349" spans="1:24" ht="11.15" customHeight="1" x14ac:dyDescent="0.65">
      <c r="A1349" s="19" t="str">
        <f t="shared" si="113"/>
        <v>2223小金02</v>
      </c>
      <c r="B1349" s="10" t="s">
        <v>9192</v>
      </c>
      <c r="C1349" s="20" t="s">
        <v>9237</v>
      </c>
      <c r="D1349" s="11">
        <v>2</v>
      </c>
      <c r="E1349" s="20" t="s">
        <v>9239</v>
      </c>
      <c r="F1349" s="10" t="s">
        <v>4407</v>
      </c>
      <c r="G1349" s="10" t="s">
        <v>4421</v>
      </c>
      <c r="H1349" s="20" t="s">
        <v>4436</v>
      </c>
      <c r="I1349" s="20" t="s">
        <v>8836</v>
      </c>
      <c r="J1349" s="20" t="s">
        <v>9401</v>
      </c>
      <c r="K1349" s="20" t="s">
        <v>9448</v>
      </c>
      <c r="L1349" s="20" t="s">
        <v>1913</v>
      </c>
      <c r="M1349" s="32">
        <v>7</v>
      </c>
      <c r="N1349" s="22">
        <v>7</v>
      </c>
      <c r="O1349" s="23">
        <v>1</v>
      </c>
      <c r="P1349" s="24">
        <v>890</v>
      </c>
      <c r="Q1349" s="25">
        <v>46.632653061224495</v>
      </c>
      <c r="U1349" s="18" t="str">
        <f t="shared" si="114"/>
        <v>一勝</v>
      </c>
      <c r="W1349" s="12" t="s">
        <v>9531</v>
      </c>
      <c r="X1349" s="12" t="str">
        <f>IF(OR(C1349="櫃間牧場",C1349="特捜フジ"),"hit",IF(OR(C1349="土井牧場",C1349="土井ムギムギ牧場",C1349="むぎむぎ",C1349="むぎ"),"doi",IF(OR(C1349="阪神",C1349="タイガースファーム"),"han",IF(OR(C1349="健康牧場",C1349="ＯＫ牧場"),"oke",VLOOKUP(C1349,[1]Owner!$A:$B,2,FALSE)))))</f>
        <v>kog</v>
      </c>
    </row>
    <row r="1350" spans="1:24" ht="11.15" customHeight="1" x14ac:dyDescent="0.65">
      <c r="A1350" s="19" t="str">
        <f t="shared" si="113"/>
        <v>0607羽田04</v>
      </c>
      <c r="B1350" s="10" t="s">
        <v>2579</v>
      </c>
      <c r="C1350" s="20" t="s">
        <v>2580</v>
      </c>
      <c r="D1350" s="11">
        <v>4</v>
      </c>
      <c r="E1350" s="20" t="s">
        <v>2591</v>
      </c>
      <c r="F1350" s="10" t="s">
        <v>14</v>
      </c>
      <c r="G1350" s="10" t="s">
        <v>520</v>
      </c>
      <c r="H1350" s="21" t="s">
        <v>842</v>
      </c>
      <c r="I1350" s="20" t="s">
        <v>2592</v>
      </c>
      <c r="J1350" s="20" t="s">
        <v>1265</v>
      </c>
      <c r="K1350" s="20" t="s">
        <v>1261</v>
      </c>
      <c r="L1350" s="20" t="s">
        <v>1913</v>
      </c>
      <c r="M1350" s="21">
        <v>30</v>
      </c>
      <c r="N1350" s="22">
        <v>12</v>
      </c>
      <c r="O1350" s="23">
        <v>0</v>
      </c>
      <c r="P1350" s="24">
        <v>890</v>
      </c>
      <c r="Q1350" s="25">
        <f>IF(M1350="","",IF(M1350&lt;=0,P1350/10,P1350/M1350))</f>
        <v>29.666666666666668</v>
      </c>
      <c r="R1350" s="12">
        <v>0</v>
      </c>
      <c r="S1350" s="12">
        <v>0</v>
      </c>
      <c r="U1350" s="18" t="str">
        <f t="shared" si="114"/>
        <v>未勝利</v>
      </c>
      <c r="X1350" s="12" t="str">
        <f>IF(OR(C1350="櫃間牧場",C1350="特捜フジ"),"hit",IF(OR(C1350="土井牧場",C1350="土井ムギムギ牧場",C1350="むぎむぎ",C1350="むぎ"),"doi",IF(OR(C1350="阪神",C1350="タイガースファーム"),"han",IF(OR(C1350="健康牧場",C1350="ＯＫ牧場"),"oke",VLOOKUP(C1350,[1]Owner!$A:$B,2,FALSE)))))</f>
        <v>had</v>
      </c>
    </row>
    <row r="1351" spans="1:24" ht="11.15" customHeight="1" x14ac:dyDescent="0.65">
      <c r="A1351" s="19" t="str">
        <f t="shared" si="113"/>
        <v>9798大類09</v>
      </c>
      <c r="B1351" s="10" t="s">
        <v>11</v>
      </c>
      <c r="C1351" s="20" t="s">
        <v>91</v>
      </c>
      <c r="D1351" s="31">
        <v>9</v>
      </c>
      <c r="E1351" s="20" t="s">
        <v>117</v>
      </c>
      <c r="F1351" s="10" t="s">
        <v>14</v>
      </c>
      <c r="G1351" s="10" t="s">
        <v>15</v>
      </c>
      <c r="H1351" s="20" t="s">
        <v>118</v>
      </c>
      <c r="I1351" s="20" t="s">
        <v>119</v>
      </c>
      <c r="J1351" s="20" t="s">
        <v>120</v>
      </c>
      <c r="N1351" s="22">
        <v>11</v>
      </c>
      <c r="O1351" s="23">
        <v>1</v>
      </c>
      <c r="P1351" s="24">
        <v>889</v>
      </c>
      <c r="Q1351" s="25" t="str">
        <f>IF(M1351="","",IF(M1351&lt;=0,P1351/10,P1351/M1351))</f>
        <v/>
      </c>
      <c r="R1351" s="12">
        <v>0</v>
      </c>
      <c r="S1351" s="12">
        <v>0</v>
      </c>
      <c r="U1351" s="18" t="str">
        <f t="shared" si="114"/>
        <v>一勝</v>
      </c>
      <c r="X1351" s="12" t="str">
        <f>IF(OR(C1351="櫃間牧場",C1351="特捜フジ"),"hit",IF(OR(C1351="土井牧場",C1351="土井ムギムギ牧場",C1351="むぎむぎ",C1351="むぎ"),"doi",IF(OR(C1351="阪神",C1351="タイガースファーム"),"han",IF(OR(C1351="健康牧場",C1351="ＯＫ牧場"),"oke",VLOOKUP(C1351,[1]Owner!$A:$B,2,FALSE)))))</f>
        <v>oru</v>
      </c>
    </row>
    <row r="1352" spans="1:24" ht="11.15" customHeight="1" x14ac:dyDescent="0.65">
      <c r="A1352" s="19" t="str">
        <f t="shared" si="113"/>
        <v>2324阪神02</v>
      </c>
      <c r="B1352" s="10" t="s">
        <v>9878</v>
      </c>
      <c r="C1352" s="20" t="s">
        <v>4734</v>
      </c>
      <c r="D1352" s="11">
        <v>2</v>
      </c>
      <c r="E1352" s="20" t="s">
        <v>9849</v>
      </c>
      <c r="F1352" s="10" t="s">
        <v>4413</v>
      </c>
      <c r="G1352" s="10" t="s">
        <v>4408</v>
      </c>
      <c r="H1352" s="20" t="s">
        <v>4536</v>
      </c>
      <c r="I1352" s="20" t="s">
        <v>9909</v>
      </c>
      <c r="J1352" s="20" t="s">
        <v>5899</v>
      </c>
      <c r="K1352" s="20" t="s">
        <v>4415</v>
      </c>
      <c r="L1352" s="20" t="s">
        <v>4416</v>
      </c>
      <c r="M1352" s="37">
        <v>5</v>
      </c>
      <c r="N1352" s="22">
        <v>4</v>
      </c>
      <c r="O1352" s="23">
        <v>1</v>
      </c>
      <c r="P1352" s="24">
        <v>887</v>
      </c>
      <c r="Q1352" s="25">
        <f>IF(M1352="","",IF(M1352&lt;=0,P1352/10,P1352/M1352))</f>
        <v>177.4</v>
      </c>
      <c r="U1352" s="18" t="str">
        <f t="shared" si="114"/>
        <v>一勝</v>
      </c>
      <c r="V1352" s="12" t="s">
        <v>10199</v>
      </c>
      <c r="W1352" s="12" t="s">
        <v>10126</v>
      </c>
      <c r="X1352" s="12" t="str">
        <f>IF(OR(C1352="櫃間牧場",C1352="特捜フジ"),"hit",IF(OR(C1352="土井牧場",C1352="土井ムギムギ牧場",C1352="むぎむぎ",C1352="むぎ"),"doi",IF(OR(C1352="阪神",C1352="タイガースファーム"),"han",IF(OR(C1352="健康牧場",C1352="ＯＫ牧場"),"oke",VLOOKUP(C1352,[1]Owner!$A:$B,2,FALSE)))))</f>
        <v>han</v>
      </c>
    </row>
    <row r="1353" spans="1:24" ht="11.15" customHeight="1" x14ac:dyDescent="0.65">
      <c r="A1353" s="19" t="str">
        <f t="shared" si="113"/>
        <v>0001心平08</v>
      </c>
      <c r="B1353" s="10" t="s">
        <v>963</v>
      </c>
      <c r="C1353" s="20" t="s">
        <v>186</v>
      </c>
      <c r="D1353" s="31">
        <v>8</v>
      </c>
      <c r="E1353" s="20" t="s">
        <v>1071</v>
      </c>
      <c r="F1353" s="10" t="s">
        <v>14</v>
      </c>
      <c r="G1353" s="10" t="s">
        <v>33</v>
      </c>
      <c r="H1353" s="20" t="s">
        <v>979</v>
      </c>
      <c r="I1353" s="20" t="s">
        <v>85</v>
      </c>
      <c r="J1353" s="20" t="s">
        <v>1072</v>
      </c>
      <c r="N1353" s="22">
        <v>8</v>
      </c>
      <c r="O1353" s="23">
        <v>0</v>
      </c>
      <c r="P1353" s="24">
        <v>887</v>
      </c>
      <c r="Q1353" s="25" t="str">
        <f>IF(M1353="","",IF(M1353&lt;=0,P1353/10,P1353/M1353))</f>
        <v/>
      </c>
      <c r="R1353" s="12">
        <v>0</v>
      </c>
      <c r="S1353" s="12">
        <v>0</v>
      </c>
      <c r="U1353" s="18" t="str">
        <f t="shared" si="114"/>
        <v>未勝利</v>
      </c>
      <c r="X1353" s="12" t="str">
        <f>IF(OR(C1353="櫃間牧場",C1353="特捜フジ"),"hit",IF(OR(C1353="土井牧場",C1353="土井ムギムギ牧場",C1353="むぎむぎ",C1353="むぎ"),"doi",IF(OR(C1353="阪神",C1353="タイガースファーム"),"han",IF(OR(C1353="健康牧場",C1353="ＯＫ牧場"),"oke",VLOOKUP(C1353,[1]Owner!$A:$B,2,FALSE)))))</f>
        <v>hsi</v>
      </c>
    </row>
    <row r="1354" spans="1:24" ht="11.15" customHeight="1" x14ac:dyDescent="0.65">
      <c r="A1354" s="19" t="str">
        <f t="shared" si="113"/>
        <v>1011光生07</v>
      </c>
      <c r="B1354" s="10" t="s">
        <v>3649</v>
      </c>
      <c r="C1354" s="20" t="s">
        <v>3144</v>
      </c>
      <c r="D1354" s="11">
        <v>7</v>
      </c>
      <c r="E1354" s="20" t="s">
        <v>3855</v>
      </c>
      <c r="F1354" s="10" t="s">
        <v>2279</v>
      </c>
      <c r="G1354" s="10" t="s">
        <v>520</v>
      </c>
      <c r="H1354" s="20" t="s">
        <v>3856</v>
      </c>
      <c r="I1354" s="20" t="s">
        <v>1832</v>
      </c>
      <c r="J1354" s="20" t="s">
        <v>3857</v>
      </c>
      <c r="K1354" s="20" t="s">
        <v>2835</v>
      </c>
      <c r="L1354" s="20" t="s">
        <v>1913</v>
      </c>
      <c r="M1354" s="21">
        <v>25</v>
      </c>
      <c r="N1354" s="22">
        <v>6</v>
      </c>
      <c r="O1354" s="23">
        <v>0</v>
      </c>
      <c r="P1354" s="24">
        <v>885</v>
      </c>
      <c r="Q1354" s="25">
        <f>IF(M1354="","",IF(M1354&lt;=0,P1354/10,P1354/M1354))</f>
        <v>35.4</v>
      </c>
      <c r="R1354" s="12">
        <v>0</v>
      </c>
      <c r="S1354" s="12">
        <v>0</v>
      </c>
      <c r="U1354" s="18" t="str">
        <f t="shared" si="114"/>
        <v>未勝利</v>
      </c>
      <c r="X1354" s="12" t="str">
        <f>IF(OR(C1354="櫃間牧場",C1354="特捜フジ"),"hit",IF(OR(C1354="土井牧場",C1354="土井ムギムギ牧場",C1354="むぎむぎ",C1354="むぎ"),"doi",IF(OR(C1354="阪神",C1354="タイガースファーム"),"han",IF(OR(C1354="健康牧場",C1354="ＯＫ牧場"),"oke",VLOOKUP(C1354,[1]Owner!$A:$B,2,FALSE)))))</f>
        <v>ymi</v>
      </c>
    </row>
    <row r="1355" spans="1:24" ht="11.15" customHeight="1" x14ac:dyDescent="0.65">
      <c r="A1355" s="19" t="str">
        <f t="shared" si="113"/>
        <v>2223阪神03</v>
      </c>
      <c r="B1355" s="10" t="s">
        <v>9192</v>
      </c>
      <c r="C1355" s="20" t="s">
        <v>4734</v>
      </c>
      <c r="D1355" s="11">
        <v>3</v>
      </c>
      <c r="E1355" s="20" t="s">
        <v>9302</v>
      </c>
      <c r="F1355" s="10" t="s">
        <v>4407</v>
      </c>
      <c r="G1355" s="10" t="s">
        <v>4421</v>
      </c>
      <c r="H1355" s="20" t="s">
        <v>9371</v>
      </c>
      <c r="I1355" s="20" t="s">
        <v>4657</v>
      </c>
      <c r="J1355" s="20" t="s">
        <v>9430</v>
      </c>
      <c r="K1355" s="20" t="s">
        <v>4415</v>
      </c>
      <c r="L1355" s="20" t="s">
        <v>4416</v>
      </c>
      <c r="M1355" s="32">
        <v>4</v>
      </c>
      <c r="N1355" s="22">
        <v>4</v>
      </c>
      <c r="O1355" s="23">
        <v>1</v>
      </c>
      <c r="P1355" s="24">
        <v>882</v>
      </c>
      <c r="Q1355" s="25">
        <v>179.75</v>
      </c>
      <c r="U1355" s="18" t="str">
        <f t="shared" si="114"/>
        <v>一勝</v>
      </c>
      <c r="V1355" s="12" t="s">
        <v>9719</v>
      </c>
      <c r="W1355" s="12" t="s">
        <v>9591</v>
      </c>
      <c r="X1355" s="12" t="str">
        <f>IF(OR(C1355="櫃間牧場",C1355="特捜フジ"),"hit",IF(OR(C1355="土井牧場",C1355="土井ムギムギ牧場",C1355="むぎむぎ",C1355="むぎ"),"doi",IF(OR(C1355="阪神",C1355="タイガースファーム"),"han",IF(OR(C1355="健康牧場",C1355="ＯＫ牧場"),"oke",VLOOKUP(C1355,[1]Owner!$A:$B,2,FALSE)))))</f>
        <v>han</v>
      </c>
    </row>
    <row r="1356" spans="1:24" ht="11.15" customHeight="1" x14ac:dyDescent="0.65">
      <c r="A1356" s="19" t="str">
        <f t="shared" si="113"/>
        <v>1718永之05</v>
      </c>
      <c r="B1356" s="10" t="s">
        <v>6476</v>
      </c>
      <c r="C1356" s="20" t="s">
        <v>6517</v>
      </c>
      <c r="D1356" s="11">
        <v>5</v>
      </c>
      <c r="E1356" s="20" t="s">
        <v>6522</v>
      </c>
      <c r="F1356" s="10" t="s">
        <v>5144</v>
      </c>
      <c r="G1356" s="10" t="s">
        <v>5295</v>
      </c>
      <c r="H1356" s="20" t="s">
        <v>5352</v>
      </c>
      <c r="I1356" s="20" t="s">
        <v>2231</v>
      </c>
      <c r="J1356" s="20" t="s">
        <v>6069</v>
      </c>
      <c r="K1356" s="20" t="s">
        <v>5448</v>
      </c>
      <c r="L1356" s="20" t="s">
        <v>5484</v>
      </c>
      <c r="M1356" s="21">
        <v>110</v>
      </c>
      <c r="N1356" s="22">
        <v>6</v>
      </c>
      <c r="O1356" s="23">
        <v>1</v>
      </c>
      <c r="P1356" s="24">
        <v>882</v>
      </c>
      <c r="Q1356" s="25">
        <f t="shared" ref="Q1356:Q1377" si="115">IF(M1356="","",IF(M1356&lt;=0,P1356/10,P1356/M1356))</f>
        <v>8.0181818181818176</v>
      </c>
      <c r="R1356" s="12">
        <v>0</v>
      </c>
      <c r="S1356" s="12">
        <v>0</v>
      </c>
      <c r="U1356" s="18" t="str">
        <f t="shared" si="114"/>
        <v>一勝</v>
      </c>
      <c r="V1356" s="12" t="s">
        <v>6957</v>
      </c>
      <c r="W1356" s="12" t="s">
        <v>6810</v>
      </c>
      <c r="X1356" s="12" t="str">
        <f>IF(OR(C1356="櫃間牧場",C1356="特捜フジ"),"hit",IF(OR(C1356="土井牧場",C1356="土井ムギムギ牧場",C1356="むぎむぎ",C1356="むぎ"),"doi",IF(OR(C1356="阪神",C1356="タイガースファーム"),"han",IF(OR(C1356="健康牧場",C1356="ＯＫ牧場"),"oke",VLOOKUP(C1356,[1]Owner!$A:$B,2,FALSE)))))</f>
        <v>yhi</v>
      </c>
    </row>
    <row r="1357" spans="1:24" ht="11.15" customHeight="1" x14ac:dyDescent="0.65">
      <c r="A1357" s="19" t="str">
        <f t="shared" si="113"/>
        <v>0506西原04</v>
      </c>
      <c r="B1357" s="10" t="s">
        <v>2274</v>
      </c>
      <c r="C1357" s="20" t="s">
        <v>2175</v>
      </c>
      <c r="D1357" s="11">
        <v>4</v>
      </c>
      <c r="E1357" s="20" t="s">
        <v>2463</v>
      </c>
      <c r="F1357" s="10" t="s">
        <v>2279</v>
      </c>
      <c r="G1357" s="10" t="s">
        <v>520</v>
      </c>
      <c r="H1357" s="20" t="s">
        <v>2359</v>
      </c>
      <c r="I1357" s="20" t="s">
        <v>1995</v>
      </c>
      <c r="J1357" s="20" t="s">
        <v>2464</v>
      </c>
      <c r="K1357" s="20" t="s">
        <v>2378</v>
      </c>
      <c r="L1357" s="20" t="s">
        <v>1913</v>
      </c>
      <c r="M1357" s="21">
        <v>0</v>
      </c>
      <c r="N1357" s="22">
        <v>2</v>
      </c>
      <c r="O1357" s="23">
        <v>1</v>
      </c>
      <c r="P1357" s="24">
        <v>880</v>
      </c>
      <c r="Q1357" s="25">
        <f t="shared" si="115"/>
        <v>88</v>
      </c>
      <c r="R1357" s="12">
        <v>0</v>
      </c>
      <c r="S1357" s="12">
        <v>0</v>
      </c>
      <c r="U1357" s="18" t="str">
        <f t="shared" si="114"/>
        <v>一勝</v>
      </c>
      <c r="X1357" s="12" t="str">
        <f>IF(OR(C1357="櫃間牧場",C1357="特捜フジ"),"hit",IF(OR(C1357="土井牧場",C1357="土井ムギムギ牧場",C1357="むぎむぎ",C1357="むぎ"),"doi",IF(OR(C1357="阪神",C1357="タイガースファーム"),"han",IF(OR(C1357="健康牧場",C1357="ＯＫ牧場"),"oke",VLOOKUP(C1357,[1]Owner!$A:$B,2,FALSE)))))</f>
        <v>nis</v>
      </c>
    </row>
    <row r="1358" spans="1:24" ht="11.15" customHeight="1" x14ac:dyDescent="0.65">
      <c r="A1358" s="19" t="str">
        <f t="shared" si="113"/>
        <v>1314永之05</v>
      </c>
      <c r="B1358" s="10" t="s">
        <v>5133</v>
      </c>
      <c r="C1358" s="20" t="s">
        <v>5014</v>
      </c>
      <c r="D1358" s="11">
        <v>5</v>
      </c>
      <c r="E1358" s="20" t="s">
        <v>5019</v>
      </c>
      <c r="F1358" s="10" t="s">
        <v>4766</v>
      </c>
      <c r="G1358" s="10" t="s">
        <v>4767</v>
      </c>
      <c r="H1358" s="20" t="s">
        <v>5020</v>
      </c>
      <c r="I1358" s="20" t="s">
        <v>4786</v>
      </c>
      <c r="J1358" s="20" t="s">
        <v>5021</v>
      </c>
      <c r="K1358" s="20" t="s">
        <v>4956</v>
      </c>
      <c r="L1358" s="20" t="s">
        <v>5022</v>
      </c>
      <c r="M1358" s="21">
        <v>20</v>
      </c>
      <c r="N1358" s="22">
        <v>2</v>
      </c>
      <c r="O1358" s="23">
        <v>1</v>
      </c>
      <c r="P1358" s="24">
        <v>880</v>
      </c>
      <c r="Q1358" s="25">
        <f t="shared" si="115"/>
        <v>44</v>
      </c>
      <c r="R1358" s="12">
        <v>0</v>
      </c>
      <c r="S1358" s="12">
        <v>0</v>
      </c>
      <c r="U1358" s="18" t="str">
        <f t="shared" si="114"/>
        <v>一勝</v>
      </c>
      <c r="X1358" s="12" t="str">
        <f>IF(OR(C1358="櫃間牧場",C1358="特捜フジ"),"hit",IF(OR(C1358="土井牧場",C1358="土井ムギムギ牧場",C1358="むぎむぎ",C1358="むぎ"),"doi",IF(OR(C1358="阪神",C1358="タイガースファーム"),"han",IF(OR(C1358="健康牧場",C1358="ＯＫ牧場"),"oke",VLOOKUP(C1358,[1]Owner!$A:$B,2,FALSE)))))</f>
        <v>yhi</v>
      </c>
    </row>
    <row r="1359" spans="1:24" ht="11.15" customHeight="1" x14ac:dyDescent="0.65">
      <c r="A1359" s="19" t="str">
        <f t="shared" si="113"/>
        <v>2324寺本02</v>
      </c>
      <c r="B1359" s="10" t="s">
        <v>9878</v>
      </c>
      <c r="C1359" s="20" t="s">
        <v>9269</v>
      </c>
      <c r="D1359" s="11">
        <v>2</v>
      </c>
      <c r="E1359" s="20" t="s">
        <v>9819</v>
      </c>
      <c r="F1359" s="10" t="s">
        <v>4407</v>
      </c>
      <c r="G1359" s="10" t="s">
        <v>4408</v>
      </c>
      <c r="H1359" s="20" t="s">
        <v>9890</v>
      </c>
      <c r="I1359" s="20" t="s">
        <v>5981</v>
      </c>
      <c r="J1359" s="20" t="s">
        <v>5626</v>
      </c>
      <c r="K1359" s="20" t="s">
        <v>9472</v>
      </c>
      <c r="L1359" s="20" t="s">
        <v>1913</v>
      </c>
      <c r="M1359" s="37">
        <v>6</v>
      </c>
      <c r="N1359" s="22">
        <v>2</v>
      </c>
      <c r="O1359" s="23">
        <v>1</v>
      </c>
      <c r="P1359" s="24">
        <v>880</v>
      </c>
      <c r="Q1359" s="25">
        <f t="shared" si="115"/>
        <v>146.66666666666666</v>
      </c>
      <c r="U1359" s="18" t="str">
        <f t="shared" si="114"/>
        <v>一勝</v>
      </c>
      <c r="V1359" s="12" t="s">
        <v>10169</v>
      </c>
      <c r="W1359" s="12" t="s">
        <v>10099</v>
      </c>
      <c r="X1359" s="12" t="str">
        <f>IF(OR(C1359="櫃間牧場",C1359="特捜フジ"),"hit",IF(OR(C1359="土井牧場",C1359="土井ムギムギ牧場",C1359="むぎむぎ",C1359="むぎ"),"doi",IF(OR(C1359="阪神",C1359="タイガースファーム"),"han",IF(OR(C1359="健康牧場",C1359="ＯＫ牧場"),"oke",VLOOKUP(C1359,[1]Owner!$A:$B,2,FALSE)))))</f>
        <v>ter</v>
      </c>
    </row>
    <row r="1360" spans="1:24" ht="11.15" customHeight="1" x14ac:dyDescent="0.65">
      <c r="A1360" s="19" t="str">
        <f t="shared" si="113"/>
        <v>0304大熊01</v>
      </c>
      <c r="B1360" s="10" t="s">
        <v>1713</v>
      </c>
      <c r="C1360" s="20" t="s">
        <v>1481</v>
      </c>
      <c r="D1360" s="31">
        <v>1</v>
      </c>
      <c r="E1360" s="20" t="s">
        <v>1714</v>
      </c>
      <c r="F1360" s="10" t="s">
        <v>14</v>
      </c>
      <c r="G1360" s="10" t="s">
        <v>33</v>
      </c>
      <c r="H1360" s="20" t="s">
        <v>1715</v>
      </c>
      <c r="I1360" s="20" t="s">
        <v>38</v>
      </c>
      <c r="J1360" s="20" t="s">
        <v>1243</v>
      </c>
      <c r="M1360" s="21">
        <v>70</v>
      </c>
      <c r="N1360" s="22">
        <v>3</v>
      </c>
      <c r="O1360" s="23">
        <v>1</v>
      </c>
      <c r="P1360" s="24">
        <v>880</v>
      </c>
      <c r="Q1360" s="25">
        <f t="shared" si="115"/>
        <v>12.571428571428571</v>
      </c>
      <c r="R1360" s="12">
        <v>0</v>
      </c>
      <c r="S1360" s="12">
        <v>0</v>
      </c>
      <c r="U1360" s="18" t="str">
        <f t="shared" si="114"/>
        <v>一勝</v>
      </c>
      <c r="X1360" s="12" t="str">
        <f>IF(OR(C1360="櫃間牧場",C1360="特捜フジ"),"hit",IF(OR(C1360="土井牧場",C1360="土井ムギムギ牧場",C1360="むぎむぎ",C1360="むぎ"),"doi",IF(OR(C1360="阪神",C1360="タイガースファーム"),"han",IF(OR(C1360="健康牧場",C1360="ＯＫ牧場"),"oke",VLOOKUP(C1360,[1]Owner!$A:$B,2,FALSE)))))</f>
        <v>oku</v>
      </c>
    </row>
    <row r="1361" spans="1:24" ht="11.15" customHeight="1" x14ac:dyDescent="0.65">
      <c r="A1361" s="19" t="str">
        <f t="shared" si="113"/>
        <v>1112大熊02</v>
      </c>
      <c r="B1361" s="10" t="s">
        <v>4369</v>
      </c>
      <c r="C1361" s="20" t="s">
        <v>3903</v>
      </c>
      <c r="D1361" s="11">
        <v>2</v>
      </c>
      <c r="E1361" s="20" t="s">
        <v>3909</v>
      </c>
      <c r="F1361" s="10" t="s">
        <v>3910</v>
      </c>
      <c r="G1361" s="10" t="s">
        <v>3911</v>
      </c>
      <c r="H1361" s="20" t="s">
        <v>3912</v>
      </c>
      <c r="I1361" s="20" t="s">
        <v>2231</v>
      </c>
      <c r="J1361" s="20" t="s">
        <v>3705</v>
      </c>
      <c r="K1361" s="20" t="s">
        <v>3913</v>
      </c>
      <c r="L1361" s="20" t="s">
        <v>3914</v>
      </c>
      <c r="M1361" s="21">
        <v>50</v>
      </c>
      <c r="N1361" s="22">
        <v>3</v>
      </c>
      <c r="O1361" s="23">
        <v>1</v>
      </c>
      <c r="P1361" s="24">
        <v>880</v>
      </c>
      <c r="Q1361" s="25">
        <f t="shared" si="115"/>
        <v>17.600000000000001</v>
      </c>
      <c r="R1361" s="12">
        <v>0</v>
      </c>
      <c r="S1361" s="12">
        <v>0</v>
      </c>
      <c r="U1361" s="18" t="str">
        <f t="shared" si="114"/>
        <v>一勝</v>
      </c>
      <c r="X1361" s="12" t="str">
        <f>IF(OR(C1361="櫃間牧場",C1361="特捜フジ"),"hit",IF(OR(C1361="土井牧場",C1361="土井ムギムギ牧場",C1361="むぎむぎ",C1361="むぎ"),"doi",IF(OR(C1361="阪神",C1361="タイガースファーム"),"han",IF(OR(C1361="健康牧場",C1361="ＯＫ牧場"),"oke",VLOOKUP(C1361,[1]Owner!$A:$B,2,FALSE)))))</f>
        <v>oku</v>
      </c>
    </row>
    <row r="1362" spans="1:24" ht="11.15" customHeight="1" x14ac:dyDescent="0.65">
      <c r="A1362" s="19" t="str">
        <f t="shared" si="113"/>
        <v>1314若井06</v>
      </c>
      <c r="B1362" s="10" t="s">
        <v>5133</v>
      </c>
      <c r="C1362" s="20" t="s">
        <v>4965</v>
      </c>
      <c r="D1362" s="11">
        <v>6</v>
      </c>
      <c r="E1362" s="20" t="s">
        <v>4976</v>
      </c>
      <c r="F1362" s="10" t="s">
        <v>4772</v>
      </c>
      <c r="G1362" s="10" t="s">
        <v>4767</v>
      </c>
      <c r="H1362" s="20" t="s">
        <v>4812</v>
      </c>
      <c r="I1362" s="20" t="s">
        <v>2231</v>
      </c>
      <c r="J1362" s="20" t="s">
        <v>4019</v>
      </c>
      <c r="K1362" s="20" t="s">
        <v>4880</v>
      </c>
      <c r="L1362" s="20" t="s">
        <v>1913</v>
      </c>
      <c r="M1362" s="21">
        <v>70</v>
      </c>
      <c r="N1362" s="22">
        <v>3</v>
      </c>
      <c r="O1362" s="23">
        <v>1</v>
      </c>
      <c r="P1362" s="24">
        <v>880</v>
      </c>
      <c r="Q1362" s="25">
        <f t="shared" si="115"/>
        <v>12.571428571428571</v>
      </c>
      <c r="R1362" s="12">
        <v>0</v>
      </c>
      <c r="S1362" s="12">
        <v>0</v>
      </c>
      <c r="U1362" s="18" t="str">
        <f t="shared" si="114"/>
        <v>一勝</v>
      </c>
      <c r="X1362" s="12" t="str">
        <f>IF(OR(C1362="櫃間牧場",C1362="特捜フジ"),"hit",IF(OR(C1362="土井牧場",C1362="土井ムギムギ牧場",C1362="むぎむぎ",C1362="むぎ"),"doi",IF(OR(C1362="阪神",C1362="タイガースファーム"),"han",IF(OR(C1362="健康牧場",C1362="ＯＫ牧場"),"oke",VLOOKUP(C1362,[1]Owner!$A:$B,2,FALSE)))))</f>
        <v>wak</v>
      </c>
    </row>
    <row r="1363" spans="1:24" ht="11.15" customHeight="1" x14ac:dyDescent="0.65">
      <c r="A1363" s="19" t="str">
        <f t="shared" si="113"/>
        <v>1819福石04</v>
      </c>
      <c r="B1363" s="10" t="s">
        <v>7067</v>
      </c>
      <c r="C1363" s="20" t="s">
        <v>4757</v>
      </c>
      <c r="D1363" s="11">
        <v>4</v>
      </c>
      <c r="E1363" s="20" t="s">
        <v>7183</v>
      </c>
      <c r="F1363" s="10" t="s">
        <v>4413</v>
      </c>
      <c r="G1363" s="10" t="s">
        <v>4408</v>
      </c>
      <c r="H1363" s="20" t="s">
        <v>7224</v>
      </c>
      <c r="I1363" s="20" t="s">
        <v>2231</v>
      </c>
      <c r="J1363" s="20" t="s">
        <v>6075</v>
      </c>
      <c r="K1363" s="20" t="s">
        <v>823</v>
      </c>
      <c r="L1363" s="20" t="s">
        <v>3283</v>
      </c>
      <c r="M1363" s="21">
        <v>110</v>
      </c>
      <c r="N1363" s="22">
        <v>3</v>
      </c>
      <c r="O1363" s="23">
        <v>1</v>
      </c>
      <c r="P1363" s="24">
        <v>880</v>
      </c>
      <c r="Q1363" s="25">
        <f t="shared" si="115"/>
        <v>8</v>
      </c>
      <c r="R1363" s="12">
        <v>0</v>
      </c>
      <c r="S1363" s="12">
        <v>0</v>
      </c>
      <c r="T1363" s="12">
        <v>0</v>
      </c>
      <c r="U1363" s="18" t="str">
        <f t="shared" si="114"/>
        <v>一勝</v>
      </c>
      <c r="V1363" s="12" t="s">
        <v>7444</v>
      </c>
      <c r="W1363" s="12" t="s">
        <v>7575</v>
      </c>
      <c r="X1363" s="12" t="str">
        <f>IF(OR(C1363="櫃間牧場",C1363="特捜フジ"),"hit",IF(OR(C1363="土井牧場",C1363="土井ムギムギ牧場",C1363="むぎむぎ",C1363="むぎ"),"doi",IF(OR(C1363="阪神",C1363="タイガースファーム"),"han",IF(OR(C1363="健康牧場",C1363="ＯＫ牧場"),"oke",VLOOKUP(C1363,[1]Owner!$A:$B,2,FALSE)))))</f>
        <v>fuk</v>
      </c>
    </row>
    <row r="1364" spans="1:24" ht="11.15" customHeight="1" x14ac:dyDescent="0.65">
      <c r="A1364" s="19" t="str">
        <f t="shared" si="113"/>
        <v>0708西原07</v>
      </c>
      <c r="B1364" s="10" t="s">
        <v>2844</v>
      </c>
      <c r="C1364" s="20" t="s">
        <v>2175</v>
      </c>
      <c r="D1364" s="11">
        <v>7</v>
      </c>
      <c r="E1364" s="20" t="s">
        <v>3021</v>
      </c>
      <c r="F1364" s="10" t="s">
        <v>14</v>
      </c>
      <c r="G1364" s="10" t="s">
        <v>510</v>
      </c>
      <c r="H1364" s="20" t="s">
        <v>2396</v>
      </c>
      <c r="I1364" s="20" t="s">
        <v>2129</v>
      </c>
      <c r="J1364" s="20" t="s">
        <v>3022</v>
      </c>
      <c r="K1364" s="20" t="s">
        <v>3023</v>
      </c>
      <c r="L1364" s="20" t="s">
        <v>1913</v>
      </c>
      <c r="M1364" s="21">
        <v>130</v>
      </c>
      <c r="N1364" s="22">
        <v>4</v>
      </c>
      <c r="O1364" s="23">
        <v>1</v>
      </c>
      <c r="P1364" s="24">
        <v>880</v>
      </c>
      <c r="Q1364" s="25">
        <f t="shared" si="115"/>
        <v>6.7692307692307692</v>
      </c>
      <c r="R1364" s="12">
        <v>0</v>
      </c>
      <c r="S1364" s="12">
        <v>0</v>
      </c>
      <c r="U1364" s="18" t="str">
        <f t="shared" si="114"/>
        <v>一勝</v>
      </c>
      <c r="X1364" s="12" t="str">
        <f>IF(OR(C1364="櫃間牧場",C1364="特捜フジ"),"hit",IF(OR(C1364="土井牧場",C1364="土井ムギムギ牧場",C1364="むぎむぎ",C1364="むぎ"),"doi",IF(OR(C1364="阪神",C1364="タイガースファーム"),"han",IF(OR(C1364="健康牧場",C1364="ＯＫ牧場"),"oke",VLOOKUP(C1364,[1]Owner!$A:$B,2,FALSE)))))</f>
        <v>nis</v>
      </c>
    </row>
    <row r="1365" spans="1:24" ht="11.15" customHeight="1" x14ac:dyDescent="0.65">
      <c r="A1365" s="19" t="str">
        <f t="shared" si="113"/>
        <v>0809特捜09</v>
      </c>
      <c r="B1365" s="10" t="s">
        <v>3162</v>
      </c>
      <c r="C1365" s="20" t="s">
        <v>2740</v>
      </c>
      <c r="D1365" s="11">
        <v>9</v>
      </c>
      <c r="E1365" s="20" t="s">
        <v>3389</v>
      </c>
      <c r="F1365" s="10" t="s">
        <v>14</v>
      </c>
      <c r="G1365" s="10" t="s">
        <v>520</v>
      </c>
      <c r="H1365" s="20" t="s">
        <v>2386</v>
      </c>
      <c r="I1365" s="20" t="s">
        <v>26</v>
      </c>
      <c r="J1365" s="20" t="s">
        <v>336</v>
      </c>
      <c r="K1365" s="20" t="s">
        <v>2765</v>
      </c>
      <c r="L1365" s="20" t="s">
        <v>2777</v>
      </c>
      <c r="M1365" s="21">
        <v>90</v>
      </c>
      <c r="N1365" s="22">
        <v>4</v>
      </c>
      <c r="O1365" s="23">
        <v>1</v>
      </c>
      <c r="P1365" s="24">
        <v>880</v>
      </c>
      <c r="Q1365" s="25">
        <f t="shared" si="115"/>
        <v>9.7777777777777786</v>
      </c>
      <c r="R1365" s="12">
        <v>0</v>
      </c>
      <c r="S1365" s="12">
        <v>0</v>
      </c>
      <c r="U1365" s="18" t="str">
        <f t="shared" si="114"/>
        <v>一勝</v>
      </c>
      <c r="X1365" s="12" t="str">
        <f>IF(OR(C1365="櫃間牧場",C1365="特捜フジ"),"hit",IF(OR(C1365="土井牧場",C1365="土井ムギムギ牧場",C1365="むぎむぎ",C1365="むぎ"),"doi",IF(OR(C1365="阪神",C1365="タイガースファーム"),"han",IF(OR(C1365="健康牧場",C1365="ＯＫ牧場"),"oke",VLOOKUP(C1365,[1]Owner!$A:$B,2,FALSE)))))</f>
        <v>hit</v>
      </c>
    </row>
    <row r="1366" spans="1:24" ht="11.15" customHeight="1" x14ac:dyDescent="0.65">
      <c r="A1366" s="19" t="str">
        <f t="shared" si="113"/>
        <v>0910播磨03</v>
      </c>
      <c r="B1366" s="10" t="s">
        <v>3418</v>
      </c>
      <c r="C1366" s="20" t="s">
        <v>2767</v>
      </c>
      <c r="D1366" s="11">
        <v>3</v>
      </c>
      <c r="E1366" s="20" t="s">
        <v>3593</v>
      </c>
      <c r="F1366" s="10" t="s">
        <v>14</v>
      </c>
      <c r="G1366" s="10" t="s">
        <v>520</v>
      </c>
      <c r="H1366" s="20" t="s">
        <v>2401</v>
      </c>
      <c r="I1366" s="20" t="s">
        <v>3280</v>
      </c>
      <c r="J1366" s="20" t="s">
        <v>2173</v>
      </c>
      <c r="K1366" s="20" t="s">
        <v>846</v>
      </c>
      <c r="L1366" s="20" t="s">
        <v>2174</v>
      </c>
      <c r="M1366" s="21">
        <v>160</v>
      </c>
      <c r="N1366" s="22">
        <v>4</v>
      </c>
      <c r="O1366" s="23">
        <v>1</v>
      </c>
      <c r="P1366" s="24">
        <v>880</v>
      </c>
      <c r="Q1366" s="25">
        <f t="shared" si="115"/>
        <v>5.5</v>
      </c>
      <c r="R1366" s="12">
        <v>0</v>
      </c>
      <c r="S1366" s="12">
        <v>0</v>
      </c>
      <c r="U1366" s="18" t="str">
        <f t="shared" si="114"/>
        <v>一勝</v>
      </c>
      <c r="X1366" s="12" t="str">
        <f>IF(OR(C1366="櫃間牧場",C1366="特捜フジ"),"hit",IF(OR(C1366="土井牧場",C1366="土井ムギムギ牧場",C1366="むぎむぎ",C1366="むぎ"),"doi",IF(OR(C1366="阪神",C1366="タイガースファーム"),"han",IF(OR(C1366="健康牧場",C1366="ＯＫ牧場"),"oke",VLOOKUP(C1366,[1]Owner!$A:$B,2,FALSE)))))</f>
        <v>har</v>
      </c>
    </row>
    <row r="1367" spans="1:24" ht="11.15" customHeight="1" x14ac:dyDescent="0.65">
      <c r="A1367" s="19" t="str">
        <f t="shared" si="113"/>
        <v>0910大熊05</v>
      </c>
      <c r="B1367" s="10" t="s">
        <v>3418</v>
      </c>
      <c r="C1367" s="20" t="s">
        <v>2694</v>
      </c>
      <c r="D1367" s="11">
        <v>5</v>
      </c>
      <c r="E1367" s="20" t="s">
        <v>3541</v>
      </c>
      <c r="F1367" s="10" t="s">
        <v>14</v>
      </c>
      <c r="G1367" s="10" t="s">
        <v>520</v>
      </c>
      <c r="H1367" s="20" t="s">
        <v>1267</v>
      </c>
      <c r="I1367" s="20" t="s">
        <v>2280</v>
      </c>
      <c r="J1367" s="20" t="s">
        <v>3542</v>
      </c>
      <c r="K1367" s="20" t="s">
        <v>1278</v>
      </c>
      <c r="L1367" s="20" t="s">
        <v>1774</v>
      </c>
      <c r="M1367" s="21">
        <v>40</v>
      </c>
      <c r="N1367" s="22">
        <v>4</v>
      </c>
      <c r="O1367" s="23">
        <v>1</v>
      </c>
      <c r="P1367" s="24">
        <v>880</v>
      </c>
      <c r="Q1367" s="25">
        <f t="shared" si="115"/>
        <v>22</v>
      </c>
      <c r="R1367" s="12">
        <v>0</v>
      </c>
      <c r="S1367" s="12">
        <v>0</v>
      </c>
      <c r="U1367" s="18" t="str">
        <f t="shared" si="114"/>
        <v>一勝</v>
      </c>
      <c r="X1367" s="12" t="str">
        <f>IF(OR(C1367="櫃間牧場",C1367="特捜フジ"),"hit",IF(OR(C1367="土井牧場",C1367="土井ムギムギ牧場",C1367="むぎむぎ",C1367="むぎ"),"doi",IF(OR(C1367="阪神",C1367="タイガースファーム"),"han",IF(OR(C1367="健康牧場",C1367="ＯＫ牧場"),"oke",VLOOKUP(C1367,[1]Owner!$A:$B,2,FALSE)))))</f>
        <v>oku</v>
      </c>
    </row>
    <row r="1368" spans="1:24" ht="11.15" customHeight="1" x14ac:dyDescent="0.65">
      <c r="A1368" s="19" t="str">
        <f t="shared" si="113"/>
        <v>1415むぎ02</v>
      </c>
      <c r="B1368" s="10" t="s">
        <v>5140</v>
      </c>
      <c r="C1368" s="28" t="s">
        <v>5138</v>
      </c>
      <c r="D1368" s="29">
        <v>2</v>
      </c>
      <c r="E1368" s="20" t="s">
        <v>5264</v>
      </c>
      <c r="F1368" s="10" t="s">
        <v>5144</v>
      </c>
      <c r="G1368" s="10" t="s">
        <v>5295</v>
      </c>
      <c r="H1368" s="20" t="s">
        <v>5360</v>
      </c>
      <c r="I1368" s="20" t="s">
        <v>3165</v>
      </c>
      <c r="J1368" s="20" t="s">
        <v>2365</v>
      </c>
      <c r="K1368" s="20" t="s">
        <v>5468</v>
      </c>
      <c r="L1368" s="20" t="s">
        <v>1913</v>
      </c>
      <c r="M1368" s="21">
        <v>200</v>
      </c>
      <c r="N1368" s="22">
        <v>4</v>
      </c>
      <c r="O1368" s="23">
        <v>1</v>
      </c>
      <c r="P1368" s="24">
        <v>880</v>
      </c>
      <c r="Q1368" s="25">
        <f t="shared" si="115"/>
        <v>4.4000000000000004</v>
      </c>
      <c r="R1368" s="12">
        <v>0</v>
      </c>
      <c r="S1368" s="12">
        <v>0</v>
      </c>
      <c r="U1368" s="18" t="str">
        <f t="shared" si="114"/>
        <v>一勝</v>
      </c>
      <c r="X1368" s="12" t="str">
        <f>IF(OR(C1368="櫃間牧場",C1368="特捜フジ"),"hit",IF(OR(C1368="土井牧場",C1368="土井ムギムギ牧場",C1368="むぎむぎ",C1368="むぎ"),"doi",IF(OR(C1368="阪神",C1368="タイガースファーム"),"han",IF(OR(C1368="健康牧場",C1368="ＯＫ牧場"),"oke",VLOOKUP(C1368,[1]Owner!$A:$B,2,FALSE)))))</f>
        <v>doi</v>
      </c>
    </row>
    <row r="1369" spans="1:24" ht="11.15" customHeight="1" x14ac:dyDescent="0.65">
      <c r="A1369" s="19" t="str">
        <f t="shared" si="113"/>
        <v>1617むぎ08</v>
      </c>
      <c r="B1369" s="10" t="s">
        <v>5840</v>
      </c>
      <c r="C1369" s="20" t="s">
        <v>4396</v>
      </c>
      <c r="D1369" s="11">
        <v>8</v>
      </c>
      <c r="E1369" s="20" t="s">
        <v>5973</v>
      </c>
      <c r="F1369" s="10" t="s">
        <v>5848</v>
      </c>
      <c r="G1369" s="10" t="s">
        <v>5996</v>
      </c>
      <c r="H1369" s="20" t="s">
        <v>6113</v>
      </c>
      <c r="I1369" s="20" t="s">
        <v>3239</v>
      </c>
      <c r="J1369" s="20" t="s">
        <v>6117</v>
      </c>
      <c r="K1369" s="20" t="s">
        <v>6140</v>
      </c>
      <c r="L1369" s="20" t="s">
        <v>6132</v>
      </c>
      <c r="M1369" s="21">
        <v>50</v>
      </c>
      <c r="N1369" s="22">
        <v>4</v>
      </c>
      <c r="O1369" s="23">
        <v>1</v>
      </c>
      <c r="P1369" s="24">
        <v>880</v>
      </c>
      <c r="Q1369" s="25">
        <f t="shared" si="115"/>
        <v>17.600000000000001</v>
      </c>
      <c r="R1369" s="12">
        <v>0</v>
      </c>
      <c r="S1369" s="12">
        <v>0</v>
      </c>
      <c r="U1369" s="18" t="str">
        <f t="shared" si="114"/>
        <v>一勝</v>
      </c>
      <c r="X1369" s="12" t="str">
        <f>IF(OR(C1369="櫃間牧場",C1369="特捜フジ"),"hit",IF(OR(C1369="土井牧場",C1369="土井ムギムギ牧場",C1369="むぎむぎ",C1369="むぎ"),"doi",IF(OR(C1369="阪神",C1369="タイガースファーム"),"han",IF(OR(C1369="健康牧場",C1369="ＯＫ牧場"),"oke",VLOOKUP(C1369,[1]Owner!$A:$B,2,FALSE)))))</f>
        <v>doi</v>
      </c>
    </row>
    <row r="1370" spans="1:24" ht="11.15" customHeight="1" x14ac:dyDescent="0.65">
      <c r="A1370" s="19" t="str">
        <f t="shared" si="113"/>
        <v>1718光生02</v>
      </c>
      <c r="B1370" s="10" t="s">
        <v>6476</v>
      </c>
      <c r="C1370" s="20" t="s">
        <v>6570</v>
      </c>
      <c r="D1370" s="11">
        <v>2</v>
      </c>
      <c r="E1370" s="20" t="s">
        <v>6572</v>
      </c>
      <c r="F1370" s="10" t="s">
        <v>5144</v>
      </c>
      <c r="G1370" s="10" t="s">
        <v>5293</v>
      </c>
      <c r="H1370" s="20" t="s">
        <v>5320</v>
      </c>
      <c r="I1370" s="20" t="s">
        <v>6713</v>
      </c>
      <c r="J1370" s="20" t="s">
        <v>4482</v>
      </c>
      <c r="K1370" s="20" t="s">
        <v>6676</v>
      </c>
      <c r="L1370" s="20" t="s">
        <v>5484</v>
      </c>
      <c r="M1370" s="21">
        <v>40</v>
      </c>
      <c r="N1370" s="22">
        <v>4</v>
      </c>
      <c r="O1370" s="23">
        <v>1</v>
      </c>
      <c r="P1370" s="24">
        <v>880</v>
      </c>
      <c r="Q1370" s="25">
        <f t="shared" si="115"/>
        <v>22</v>
      </c>
      <c r="R1370" s="12">
        <v>0</v>
      </c>
      <c r="S1370" s="12">
        <v>0</v>
      </c>
      <c r="U1370" s="18" t="str">
        <f t="shared" si="114"/>
        <v>一勝</v>
      </c>
      <c r="V1370" s="12" t="s">
        <v>6998</v>
      </c>
      <c r="W1370" s="12" t="s">
        <v>6857</v>
      </c>
      <c r="X1370" s="12" t="str">
        <f>IF(OR(C1370="櫃間牧場",C1370="特捜フジ"),"hit",IF(OR(C1370="土井牧場",C1370="土井ムギムギ牧場",C1370="むぎむぎ",C1370="むぎ"),"doi",IF(OR(C1370="阪神",C1370="タイガースファーム"),"han",IF(OR(C1370="健康牧場",C1370="ＯＫ牧場"),"oke",VLOOKUP(C1370,[1]Owner!$A:$B,2,FALSE)))))</f>
        <v>ymi</v>
      </c>
    </row>
    <row r="1371" spans="1:24" ht="11.15" customHeight="1" x14ac:dyDescent="0.65">
      <c r="A1371" s="19" t="str">
        <f t="shared" si="113"/>
        <v>0102健太04</v>
      </c>
      <c r="B1371" s="10" t="s">
        <v>1206</v>
      </c>
      <c r="C1371" s="20" t="s">
        <v>156</v>
      </c>
      <c r="D1371" s="31">
        <v>4</v>
      </c>
      <c r="E1371" s="20" t="s">
        <v>1283</v>
      </c>
      <c r="F1371" s="10" t="s">
        <v>29</v>
      </c>
      <c r="G1371" s="10" t="s">
        <v>33</v>
      </c>
      <c r="H1371" s="20" t="s">
        <v>1116</v>
      </c>
      <c r="I1371" s="20" t="s">
        <v>38</v>
      </c>
      <c r="J1371" s="20" t="s">
        <v>1284</v>
      </c>
      <c r="N1371" s="22">
        <v>5</v>
      </c>
      <c r="O1371" s="23">
        <v>1</v>
      </c>
      <c r="P1371" s="24">
        <v>880</v>
      </c>
      <c r="Q1371" s="25" t="str">
        <f t="shared" si="115"/>
        <v/>
      </c>
      <c r="R1371" s="12">
        <v>0</v>
      </c>
      <c r="S1371" s="12">
        <v>0</v>
      </c>
      <c r="U1371" s="18" t="str">
        <f t="shared" si="114"/>
        <v>一勝</v>
      </c>
      <c r="X1371" s="12" t="str">
        <f>IF(OR(C1371="櫃間牧場",C1371="特捜フジ"),"hit",IF(OR(C1371="土井牧場",C1371="土井ムギムギ牧場",C1371="むぎむぎ",C1371="むぎ"),"doi",IF(OR(C1371="阪神",C1371="タイガースファーム"),"han",IF(OR(C1371="健康牧場",C1371="ＯＫ牧場"),"oke",VLOOKUP(C1371,[1]Owner!$A:$B,2,FALSE)))))</f>
        <v>tke</v>
      </c>
    </row>
    <row r="1372" spans="1:24" ht="11.15" customHeight="1" x14ac:dyDescent="0.65">
      <c r="A1372" s="19" t="str">
        <f t="shared" si="113"/>
        <v>2324健太04</v>
      </c>
      <c r="B1372" s="10" t="s">
        <v>9878</v>
      </c>
      <c r="C1372" s="20" t="s">
        <v>9226</v>
      </c>
      <c r="D1372" s="11">
        <v>4</v>
      </c>
      <c r="E1372" s="20" t="s">
        <v>9781</v>
      </c>
      <c r="F1372" s="10" t="s">
        <v>4413</v>
      </c>
      <c r="G1372" s="10" t="s">
        <v>4421</v>
      </c>
      <c r="H1372" s="20" t="s">
        <v>4436</v>
      </c>
      <c r="I1372" s="20" t="s">
        <v>4657</v>
      </c>
      <c r="J1372" s="20" t="s">
        <v>9932</v>
      </c>
      <c r="K1372" s="20" t="s">
        <v>9449</v>
      </c>
      <c r="L1372" s="20" t="s">
        <v>1913</v>
      </c>
      <c r="M1372" s="37">
        <v>6</v>
      </c>
      <c r="N1372" s="22">
        <v>5</v>
      </c>
      <c r="O1372" s="23">
        <v>1</v>
      </c>
      <c r="P1372" s="24">
        <v>880</v>
      </c>
      <c r="Q1372" s="25">
        <f t="shared" si="115"/>
        <v>146.66666666666666</v>
      </c>
      <c r="U1372" s="18" t="str">
        <f t="shared" si="114"/>
        <v>一勝</v>
      </c>
      <c r="V1372" s="12" t="s">
        <v>10035</v>
      </c>
      <c r="W1372" s="12" t="s">
        <v>10068</v>
      </c>
      <c r="X1372" s="12" t="str">
        <f>IF(OR(C1372="櫃間牧場",C1372="特捜フジ"),"hit",IF(OR(C1372="土井牧場",C1372="土井ムギムギ牧場",C1372="むぎむぎ",C1372="むぎ"),"doi",IF(OR(C1372="阪神",C1372="タイガースファーム"),"han",IF(OR(C1372="健康牧場",C1372="ＯＫ牧場"),"oke",VLOOKUP(C1372,[1]Owner!$A:$B,2,FALSE)))))</f>
        <v>tke</v>
      </c>
    </row>
    <row r="1373" spans="1:24" ht="11.15" customHeight="1" x14ac:dyDescent="0.65">
      <c r="A1373" s="19" t="str">
        <f t="shared" si="113"/>
        <v>9900青木02</v>
      </c>
      <c r="B1373" s="10" t="s">
        <v>683</v>
      </c>
      <c r="C1373" s="20" t="s">
        <v>12</v>
      </c>
      <c r="D1373" s="31">
        <v>2</v>
      </c>
      <c r="E1373" s="20" t="s">
        <v>687</v>
      </c>
      <c r="F1373" s="10" t="s">
        <v>14</v>
      </c>
      <c r="G1373" s="10" t="s">
        <v>33</v>
      </c>
      <c r="H1373" s="20" t="s">
        <v>688</v>
      </c>
      <c r="I1373" s="20" t="s">
        <v>38</v>
      </c>
      <c r="J1373" s="20" t="s">
        <v>689</v>
      </c>
      <c r="N1373" s="22">
        <v>6</v>
      </c>
      <c r="O1373" s="23">
        <v>0</v>
      </c>
      <c r="P1373" s="24">
        <v>880</v>
      </c>
      <c r="Q1373" s="25" t="str">
        <f t="shared" si="115"/>
        <v/>
      </c>
      <c r="R1373" s="12">
        <v>0</v>
      </c>
      <c r="S1373" s="12">
        <v>0</v>
      </c>
      <c r="U1373" s="18" t="str">
        <f t="shared" si="114"/>
        <v>未勝利</v>
      </c>
      <c r="X1373" s="12" t="str">
        <f>IF(OR(C1373="櫃間牧場",C1373="特捜フジ"),"hit",IF(OR(C1373="土井牧場",C1373="土井ムギムギ牧場",C1373="むぎむぎ",C1373="むぎ"),"doi",IF(OR(C1373="阪神",C1373="タイガースファーム"),"han",IF(OR(C1373="健康牧場",C1373="ＯＫ牧場"),"oke",VLOOKUP(C1373,[1]Owner!$A:$B,2,FALSE)))))</f>
        <v>aok</v>
      </c>
    </row>
    <row r="1374" spans="1:24" ht="11.15" customHeight="1" x14ac:dyDescent="0.65">
      <c r="A1374" s="19" t="str">
        <f t="shared" si="113"/>
        <v>0001播磨05</v>
      </c>
      <c r="B1374" s="10" t="s">
        <v>963</v>
      </c>
      <c r="C1374" s="20" t="s">
        <v>626</v>
      </c>
      <c r="D1374" s="31">
        <v>5</v>
      </c>
      <c r="E1374" s="20" t="s">
        <v>1121</v>
      </c>
      <c r="F1374" s="10" t="s">
        <v>29</v>
      </c>
      <c r="G1374" s="10" t="s">
        <v>15</v>
      </c>
      <c r="H1374" s="20" t="s">
        <v>1122</v>
      </c>
      <c r="I1374" s="20" t="s">
        <v>17</v>
      </c>
      <c r="J1374" s="20" t="s">
        <v>1123</v>
      </c>
      <c r="N1374" s="22">
        <v>6</v>
      </c>
      <c r="O1374" s="23">
        <v>1</v>
      </c>
      <c r="P1374" s="24">
        <v>880</v>
      </c>
      <c r="Q1374" s="25" t="str">
        <f t="shared" si="115"/>
        <v/>
      </c>
      <c r="R1374" s="12">
        <v>0</v>
      </c>
      <c r="S1374" s="12">
        <v>0</v>
      </c>
      <c r="U1374" s="18" t="str">
        <f t="shared" si="114"/>
        <v>一勝</v>
      </c>
      <c r="X1374" s="12" t="str">
        <f>IF(OR(C1374="櫃間牧場",C1374="特捜フジ"),"hit",IF(OR(C1374="土井牧場",C1374="土井ムギムギ牧場",C1374="むぎむぎ",C1374="むぎ"),"doi",IF(OR(C1374="阪神",C1374="タイガースファーム"),"han",IF(OR(C1374="健康牧場",C1374="ＯＫ牧場"),"oke",VLOOKUP(C1374,[1]Owner!$A:$B,2,FALSE)))))</f>
        <v>har</v>
      </c>
    </row>
    <row r="1375" spans="1:24" ht="11.15" customHeight="1" x14ac:dyDescent="0.65">
      <c r="A1375" s="19" t="str">
        <f t="shared" si="113"/>
        <v>0304大類02</v>
      </c>
      <c r="B1375" s="10" t="s">
        <v>1713</v>
      </c>
      <c r="C1375" s="20" t="s">
        <v>91</v>
      </c>
      <c r="D1375" s="31">
        <v>2</v>
      </c>
      <c r="E1375" s="20" t="s">
        <v>1738</v>
      </c>
      <c r="F1375" s="10" t="s">
        <v>29</v>
      </c>
      <c r="G1375" s="10" t="s">
        <v>15</v>
      </c>
      <c r="H1375" s="20" t="s">
        <v>394</v>
      </c>
      <c r="I1375" s="20" t="s">
        <v>38</v>
      </c>
      <c r="J1375" s="20" t="s">
        <v>697</v>
      </c>
      <c r="M1375" s="21">
        <v>0</v>
      </c>
      <c r="N1375" s="22">
        <v>6</v>
      </c>
      <c r="O1375" s="23">
        <v>1</v>
      </c>
      <c r="P1375" s="24">
        <v>880</v>
      </c>
      <c r="Q1375" s="25">
        <f t="shared" si="115"/>
        <v>88</v>
      </c>
      <c r="R1375" s="12">
        <v>0</v>
      </c>
      <c r="S1375" s="12">
        <v>0</v>
      </c>
      <c r="U1375" s="18" t="str">
        <f t="shared" si="114"/>
        <v>一勝</v>
      </c>
      <c r="X1375" s="12" t="str">
        <f>IF(OR(C1375="櫃間牧場",C1375="特捜フジ"),"hit",IF(OR(C1375="土井牧場",C1375="土井ムギムギ牧場",C1375="むぎむぎ",C1375="むぎ"),"doi",IF(OR(C1375="阪神",C1375="タイガースファーム"),"han",IF(OR(C1375="健康牧場",C1375="ＯＫ牧場"),"oke",VLOOKUP(C1375,[1]Owner!$A:$B,2,FALSE)))))</f>
        <v>oru</v>
      </c>
    </row>
    <row r="1376" spans="1:24" ht="11.15" customHeight="1" x14ac:dyDescent="0.65">
      <c r="A1376" s="19" t="str">
        <f t="shared" si="113"/>
        <v>1213松山02</v>
      </c>
      <c r="B1376" s="10" t="s">
        <v>4405</v>
      </c>
      <c r="C1376" s="20" t="s">
        <v>4735</v>
      </c>
      <c r="D1376" s="11">
        <v>2</v>
      </c>
      <c r="E1376" s="20" t="s">
        <v>4579</v>
      </c>
      <c r="F1376" s="10" t="s">
        <v>4413</v>
      </c>
      <c r="G1376" s="10" t="s">
        <v>4408</v>
      </c>
      <c r="H1376" s="20" t="s">
        <v>4512</v>
      </c>
      <c r="I1376" s="20" t="s">
        <v>2231</v>
      </c>
      <c r="J1376" s="20" t="s">
        <v>4580</v>
      </c>
      <c r="K1376" s="20" t="s">
        <v>2370</v>
      </c>
      <c r="L1376" s="20" t="s">
        <v>4416</v>
      </c>
      <c r="M1376" s="21">
        <v>40</v>
      </c>
      <c r="N1376" s="22">
        <v>6</v>
      </c>
      <c r="O1376" s="23">
        <v>1</v>
      </c>
      <c r="P1376" s="24">
        <v>880</v>
      </c>
      <c r="Q1376" s="25">
        <f t="shared" si="115"/>
        <v>22</v>
      </c>
      <c r="R1376" s="12">
        <v>0</v>
      </c>
      <c r="S1376" s="12">
        <v>0</v>
      </c>
      <c r="U1376" s="18" t="str">
        <f t="shared" si="114"/>
        <v>一勝</v>
      </c>
      <c r="X1376" s="12" t="str">
        <f>IF(OR(C1376="櫃間牧場",C1376="特捜フジ"),"hit",IF(OR(C1376="土井牧場",C1376="土井ムギムギ牧場",C1376="むぎむぎ",C1376="むぎ"),"doi",IF(OR(C1376="阪神",C1376="タイガースファーム"),"han",IF(OR(C1376="健康牧場",C1376="ＯＫ牧場"),"oke",VLOOKUP(C1376,[1]Owner!$A:$B,2,FALSE)))))</f>
        <v>mat</v>
      </c>
    </row>
    <row r="1377" spans="1:24" ht="11.15" customHeight="1" x14ac:dyDescent="0.65">
      <c r="A1377" s="19" t="str">
        <f t="shared" si="113"/>
        <v>1112みど03</v>
      </c>
      <c r="B1377" s="10" t="s">
        <v>4369</v>
      </c>
      <c r="C1377" s="20" t="s">
        <v>4292</v>
      </c>
      <c r="D1377" s="11">
        <v>3</v>
      </c>
      <c r="E1377" s="20" t="s">
        <v>4297</v>
      </c>
      <c r="F1377" s="10" t="s">
        <v>3905</v>
      </c>
      <c r="G1377" s="10" t="s">
        <v>3906</v>
      </c>
      <c r="H1377" s="20" t="s">
        <v>4298</v>
      </c>
      <c r="I1377" s="20" t="s">
        <v>2280</v>
      </c>
      <c r="J1377" s="20" t="s">
        <v>3095</v>
      </c>
      <c r="K1377" s="20" t="s">
        <v>4202</v>
      </c>
      <c r="L1377" s="20" t="s">
        <v>1893</v>
      </c>
      <c r="M1377" s="21">
        <v>65</v>
      </c>
      <c r="N1377" s="22">
        <v>10</v>
      </c>
      <c r="O1377" s="23">
        <v>1</v>
      </c>
      <c r="P1377" s="24">
        <v>880</v>
      </c>
      <c r="Q1377" s="25">
        <f t="shared" si="115"/>
        <v>13.538461538461538</v>
      </c>
      <c r="R1377" s="12">
        <v>0</v>
      </c>
      <c r="S1377" s="12">
        <v>0</v>
      </c>
      <c r="U1377" s="18" t="str">
        <f t="shared" si="114"/>
        <v>一勝</v>
      </c>
      <c r="X1377" s="12" t="str">
        <f>IF(OR(C1377="櫃間牧場",C1377="特捜フジ"),"hit",IF(OR(C1377="土井牧場",C1377="土井ムギムギ牧場",C1377="むぎむぎ",C1377="むぎ"),"doi",IF(OR(C1377="阪神",C1377="タイガースファーム"),"han",IF(OR(C1377="健康牧場",C1377="ＯＫ牧場"),"oke",VLOOKUP(C1377,[1]Owner!$A:$B,2,FALSE)))))</f>
        <v>mid</v>
      </c>
    </row>
    <row r="1378" spans="1:24" ht="11.15" customHeight="1" x14ac:dyDescent="0.65">
      <c r="A1378" s="19" t="str">
        <f t="shared" si="113"/>
        <v>2223川上10</v>
      </c>
      <c r="B1378" s="10" t="s">
        <v>9192</v>
      </c>
      <c r="C1378" s="20" t="s">
        <v>4672</v>
      </c>
      <c r="D1378" s="11">
        <v>10</v>
      </c>
      <c r="E1378" s="20" t="s">
        <v>9225</v>
      </c>
      <c r="F1378" s="10" t="s">
        <v>4413</v>
      </c>
      <c r="G1378" s="10" t="s">
        <v>4408</v>
      </c>
      <c r="H1378" s="20" t="s">
        <v>9353</v>
      </c>
      <c r="I1378" s="20" t="s">
        <v>8836</v>
      </c>
      <c r="J1378" s="20" t="s">
        <v>9399</v>
      </c>
      <c r="K1378" s="20" t="s">
        <v>9453</v>
      </c>
      <c r="L1378" s="20" t="s">
        <v>9478</v>
      </c>
      <c r="M1378" s="32">
        <v>0</v>
      </c>
      <c r="N1378" s="22">
        <v>3</v>
      </c>
      <c r="O1378" s="23">
        <v>1</v>
      </c>
      <c r="P1378" s="24">
        <v>877</v>
      </c>
      <c r="Q1378" s="25">
        <v>2564.3571428571431</v>
      </c>
      <c r="U1378" s="18" t="str">
        <f t="shared" si="114"/>
        <v>一勝</v>
      </c>
      <c r="V1378" s="12" t="s">
        <v>9657</v>
      </c>
      <c r="W1378" s="12" t="s">
        <v>9519</v>
      </c>
      <c r="X1378" s="12" t="str">
        <f>IF(OR(C1378="櫃間牧場",C1378="特捜フジ"),"hit",IF(OR(C1378="土井牧場",C1378="土井ムギムギ牧場",C1378="むぎむぎ",C1378="むぎ"),"doi",IF(OR(C1378="阪神",C1378="タイガースファーム"),"han",IF(OR(C1378="健康牧場",C1378="ＯＫ牧場"),"oke",VLOOKUP(C1378,[1]Owner!$A:$B,2,FALSE)))))</f>
        <v>kaw</v>
      </c>
    </row>
    <row r="1379" spans="1:24" ht="11.15" customHeight="1" x14ac:dyDescent="0.65">
      <c r="A1379" s="19" t="str">
        <f t="shared" si="113"/>
        <v>1718福石03</v>
      </c>
      <c r="B1379" s="10" t="s">
        <v>6476</v>
      </c>
      <c r="C1379" s="20" t="s">
        <v>4375</v>
      </c>
      <c r="D1379" s="11">
        <v>3</v>
      </c>
      <c r="E1379" s="20" t="s">
        <v>6593</v>
      </c>
      <c r="F1379" s="10" t="s">
        <v>5142</v>
      </c>
      <c r="G1379" s="10" t="s">
        <v>5295</v>
      </c>
      <c r="H1379" s="20" t="s">
        <v>5352</v>
      </c>
      <c r="I1379" s="20" t="s">
        <v>2231</v>
      </c>
      <c r="J1379" s="20" t="s">
        <v>6123</v>
      </c>
      <c r="K1379" s="20" t="s">
        <v>5446</v>
      </c>
      <c r="L1379" s="20" t="s">
        <v>1913</v>
      </c>
      <c r="M1379" s="21">
        <v>150</v>
      </c>
      <c r="N1379" s="22">
        <v>5</v>
      </c>
      <c r="O1379" s="23">
        <v>0</v>
      </c>
      <c r="P1379" s="24">
        <v>875</v>
      </c>
      <c r="Q1379" s="25">
        <f>IF(M1379="","",IF(M1379&lt;=0,P1379/10,P1379/M1379))</f>
        <v>5.833333333333333</v>
      </c>
      <c r="R1379" s="12">
        <v>0</v>
      </c>
      <c r="S1379" s="12">
        <v>0</v>
      </c>
      <c r="U1379" s="18" t="str">
        <f t="shared" si="114"/>
        <v>未勝利</v>
      </c>
      <c r="V1379" s="12" t="s">
        <v>7011</v>
      </c>
      <c r="W1379" s="12" t="s">
        <v>6878</v>
      </c>
      <c r="X1379" s="12" t="str">
        <f>IF(OR(C1379="櫃間牧場",C1379="特捜フジ"),"hit",IF(OR(C1379="土井牧場",C1379="土井ムギムギ牧場",C1379="むぎむぎ",C1379="むぎ"),"doi",IF(OR(C1379="阪神",C1379="タイガースファーム"),"han",IF(OR(C1379="健康牧場",C1379="ＯＫ牧場"),"oke",VLOOKUP(C1379,[1]Owner!$A:$B,2,FALSE)))))</f>
        <v>fuk</v>
      </c>
    </row>
    <row r="1380" spans="1:24" ht="11.15" customHeight="1" x14ac:dyDescent="0.65">
      <c r="A1380" s="19" t="str">
        <f t="shared" si="113"/>
        <v>1516健太10</v>
      </c>
      <c r="B1380" s="10" t="s">
        <v>5510</v>
      </c>
      <c r="C1380" s="20" t="s">
        <v>5511</v>
      </c>
      <c r="D1380" s="11">
        <v>10</v>
      </c>
      <c r="E1380" s="20" t="s">
        <v>5524</v>
      </c>
      <c r="F1380" s="10" t="s">
        <v>3910</v>
      </c>
      <c r="G1380" s="10" t="s">
        <v>3906</v>
      </c>
      <c r="H1380" s="20" t="s">
        <v>5670</v>
      </c>
      <c r="I1380" s="20" t="s">
        <v>2231</v>
      </c>
      <c r="J1380" s="20" t="s">
        <v>4955</v>
      </c>
      <c r="K1380" s="20" t="s">
        <v>3938</v>
      </c>
      <c r="L1380" s="20" t="s">
        <v>5817</v>
      </c>
      <c r="M1380" s="21">
        <v>80</v>
      </c>
      <c r="N1380" s="22">
        <v>3</v>
      </c>
      <c r="O1380" s="23">
        <v>1</v>
      </c>
      <c r="P1380" s="24">
        <v>870</v>
      </c>
      <c r="Q1380" s="25">
        <f>IF(M1380="","",IF(M1380&lt;=0,P1380/10,P1380/M1380))</f>
        <v>10.875</v>
      </c>
      <c r="R1380" s="12">
        <v>0</v>
      </c>
      <c r="S1380" s="12">
        <v>0</v>
      </c>
      <c r="U1380" s="18" t="str">
        <f t="shared" si="114"/>
        <v>一勝</v>
      </c>
      <c r="X1380" s="12" t="str">
        <f>IF(OR(C1380="櫃間牧場",C1380="特捜フジ"),"hit",IF(OR(C1380="土井牧場",C1380="土井ムギムギ牧場",C1380="むぎむぎ",C1380="むぎ"),"doi",IF(OR(C1380="阪神",C1380="タイガースファーム"),"han",IF(OR(C1380="健康牧場",C1380="ＯＫ牧場"),"oke",VLOOKUP(C1380,[1]Owner!$A:$B,2,FALSE)))))</f>
        <v>tke</v>
      </c>
    </row>
    <row r="1381" spans="1:24" ht="11.15" customHeight="1" x14ac:dyDescent="0.65">
      <c r="A1381" s="19" t="str">
        <f t="shared" si="113"/>
        <v>1516健太07</v>
      </c>
      <c r="B1381" s="10" t="s">
        <v>5510</v>
      </c>
      <c r="C1381" s="20" t="s">
        <v>5511</v>
      </c>
      <c r="D1381" s="11">
        <v>7</v>
      </c>
      <c r="E1381" s="20" t="s">
        <v>5521</v>
      </c>
      <c r="F1381" s="10" t="s">
        <v>3905</v>
      </c>
      <c r="G1381" s="10" t="s">
        <v>3911</v>
      </c>
      <c r="H1381" s="20" t="s">
        <v>5668</v>
      </c>
      <c r="I1381" s="20" t="s">
        <v>2231</v>
      </c>
      <c r="J1381" s="20" t="s">
        <v>4591</v>
      </c>
      <c r="K1381" s="20" t="s">
        <v>3929</v>
      </c>
      <c r="L1381" s="20" t="s">
        <v>3959</v>
      </c>
      <c r="M1381" s="21">
        <v>120</v>
      </c>
      <c r="N1381" s="22">
        <v>5</v>
      </c>
      <c r="O1381" s="23">
        <v>1</v>
      </c>
      <c r="P1381" s="24">
        <v>870</v>
      </c>
      <c r="Q1381" s="25">
        <f>IF(M1381="","",IF(M1381&lt;=0,P1381/10,P1381/M1381))</f>
        <v>7.25</v>
      </c>
      <c r="R1381" s="12">
        <v>0</v>
      </c>
      <c r="S1381" s="12">
        <v>0</v>
      </c>
      <c r="U1381" s="18" t="str">
        <f t="shared" si="114"/>
        <v>一勝</v>
      </c>
      <c r="X1381" s="12" t="str">
        <f>IF(OR(C1381="櫃間牧場",C1381="特捜フジ"),"hit",IF(OR(C1381="土井牧場",C1381="土井ムギムギ牧場",C1381="むぎむぎ",C1381="むぎ"),"doi",IF(OR(C1381="阪神",C1381="タイガースファーム"),"han",IF(OR(C1381="健康牧場",C1381="ＯＫ牧場"),"oke",VLOOKUP(C1381,[1]Owner!$A:$B,2,FALSE)))))</f>
        <v>tke</v>
      </c>
    </row>
    <row r="1382" spans="1:24" ht="11.15" customHeight="1" x14ac:dyDescent="0.65">
      <c r="A1382" s="19" t="str">
        <f t="shared" si="113"/>
        <v>1920播磨03</v>
      </c>
      <c r="B1382" s="10" t="s">
        <v>7651</v>
      </c>
      <c r="C1382" s="20" t="s">
        <v>4397</v>
      </c>
      <c r="D1382" s="11">
        <v>3</v>
      </c>
      <c r="E1382" s="20" t="s">
        <v>7731</v>
      </c>
      <c r="F1382" s="10" t="s">
        <v>4772</v>
      </c>
      <c r="G1382" s="10" t="s">
        <v>5335</v>
      </c>
      <c r="H1382" s="20" t="s">
        <v>4795</v>
      </c>
      <c r="I1382" s="20" t="s">
        <v>1755</v>
      </c>
      <c r="J1382" s="20" t="s">
        <v>7880</v>
      </c>
      <c r="K1382" s="20" t="s">
        <v>7843</v>
      </c>
      <c r="L1382" s="20" t="s">
        <v>1913</v>
      </c>
      <c r="M1382" s="32">
        <v>8</v>
      </c>
      <c r="N1382" s="22">
        <v>4</v>
      </c>
      <c r="O1382" s="23">
        <v>1</v>
      </c>
      <c r="P1382" s="24">
        <v>865</v>
      </c>
      <c r="Q1382" s="25">
        <v>5.2884615384615329E-2</v>
      </c>
      <c r="R1382" s="12">
        <v>0</v>
      </c>
      <c r="S1382" s="12">
        <v>0</v>
      </c>
      <c r="T1382" s="12">
        <v>0</v>
      </c>
      <c r="U1382" s="18" t="str">
        <f t="shared" si="114"/>
        <v>一勝</v>
      </c>
      <c r="V1382" s="12" t="s">
        <v>7978</v>
      </c>
      <c r="W1382" s="12" t="s">
        <v>8109</v>
      </c>
      <c r="X1382" s="12" t="str">
        <f>IF(OR(C1382="櫃間牧場",C1382="特捜フジ"),"hit",IF(OR(C1382="土井牧場",C1382="土井ムギムギ牧場",C1382="むぎむぎ",C1382="むぎ"),"doi",IF(OR(C1382="阪神",C1382="タイガースファーム"),"han",IF(OR(C1382="健康牧場",C1382="ＯＫ牧場"),"oke",VLOOKUP(C1382,[1]Owner!$A:$B,2,FALSE)))))</f>
        <v>har</v>
      </c>
    </row>
    <row r="1383" spans="1:24" ht="11.15" customHeight="1" x14ac:dyDescent="0.65">
      <c r="A1383" s="19" t="str">
        <f t="shared" si="113"/>
        <v>1819阪神09</v>
      </c>
      <c r="B1383" s="10" t="s">
        <v>7067</v>
      </c>
      <c r="C1383" s="20" t="s">
        <v>4756</v>
      </c>
      <c r="D1383" s="11">
        <v>9</v>
      </c>
      <c r="E1383" s="20" t="s">
        <v>7076</v>
      </c>
      <c r="F1383" s="10" t="s">
        <v>4407</v>
      </c>
      <c r="G1383" s="10" t="s">
        <v>5335</v>
      </c>
      <c r="H1383" s="20" t="s">
        <v>7225</v>
      </c>
      <c r="I1383" s="20" t="s">
        <v>2231</v>
      </c>
      <c r="J1383" s="20" t="s">
        <v>7264</v>
      </c>
      <c r="K1383" s="20" t="s">
        <v>3023</v>
      </c>
      <c r="L1383" s="20" t="s">
        <v>4416</v>
      </c>
      <c r="M1383" s="21">
        <v>110</v>
      </c>
      <c r="N1383" s="22">
        <v>6</v>
      </c>
      <c r="O1383" s="23">
        <v>1</v>
      </c>
      <c r="P1383" s="24">
        <v>865</v>
      </c>
      <c r="Q1383" s="25">
        <f t="shared" ref="Q1383:Q1390" si="116">IF(M1383="","",IF(M1383&lt;=0,P1383/10,P1383/M1383))</f>
        <v>7.8636363636363633</v>
      </c>
      <c r="R1383" s="12">
        <v>0</v>
      </c>
      <c r="S1383" s="12">
        <v>0</v>
      </c>
      <c r="T1383" s="12">
        <v>0</v>
      </c>
      <c r="U1383" s="18" t="str">
        <f t="shared" si="114"/>
        <v>一勝</v>
      </c>
      <c r="V1383" s="12" t="s">
        <v>7445</v>
      </c>
      <c r="W1383" s="12" t="s">
        <v>7576</v>
      </c>
      <c r="X1383" s="12" t="str">
        <f>IF(OR(C1383="櫃間牧場",C1383="特捜フジ"),"hit",IF(OR(C1383="土井牧場",C1383="土井ムギムギ牧場",C1383="むぎむぎ",C1383="むぎ"),"doi",IF(OR(C1383="阪神",C1383="タイガースファーム"),"han",IF(OR(C1383="健康牧場",C1383="ＯＫ牧場"),"oke",VLOOKUP(C1383,[1]Owner!$A:$B,2,FALSE)))))</f>
        <v>han</v>
      </c>
    </row>
    <row r="1384" spans="1:24" ht="11.15" customHeight="1" x14ac:dyDescent="0.65">
      <c r="A1384" s="19" t="str">
        <f t="shared" si="113"/>
        <v>9900戸田10</v>
      </c>
      <c r="B1384" s="10" t="s">
        <v>683</v>
      </c>
      <c r="C1384" s="20" t="s">
        <v>320</v>
      </c>
      <c r="D1384" s="31">
        <v>10</v>
      </c>
      <c r="E1384" s="20" t="s">
        <v>887</v>
      </c>
      <c r="F1384" s="10" t="s">
        <v>14</v>
      </c>
      <c r="G1384" s="10" t="s">
        <v>15</v>
      </c>
      <c r="H1384" s="20" t="s">
        <v>600</v>
      </c>
      <c r="I1384" s="20" t="s">
        <v>38</v>
      </c>
      <c r="J1384" s="20" t="s">
        <v>888</v>
      </c>
      <c r="N1384" s="22">
        <v>3</v>
      </c>
      <c r="O1384" s="23">
        <v>1</v>
      </c>
      <c r="P1384" s="24">
        <v>860</v>
      </c>
      <c r="Q1384" s="25" t="str">
        <f t="shared" si="116"/>
        <v/>
      </c>
      <c r="R1384" s="12">
        <v>0</v>
      </c>
      <c r="S1384" s="12">
        <v>0</v>
      </c>
      <c r="U1384" s="18" t="str">
        <f t="shared" si="114"/>
        <v>一勝</v>
      </c>
      <c r="X1384" s="12" t="str">
        <f>IF(OR(C1384="櫃間牧場",C1384="特捜フジ"),"hit",IF(OR(C1384="土井牧場",C1384="土井ムギムギ牧場",C1384="むぎむぎ",C1384="むぎ"),"doi",IF(OR(C1384="阪神",C1384="タイガースファーム"),"han",IF(OR(C1384="健康牧場",C1384="ＯＫ牧場"),"oke",VLOOKUP(C1384,[1]Owner!$A:$B,2,FALSE)))))</f>
        <v>tod</v>
      </c>
    </row>
    <row r="1385" spans="1:24" ht="11.15" customHeight="1" x14ac:dyDescent="0.65">
      <c r="A1385" s="19" t="str">
        <f t="shared" si="113"/>
        <v>0910櫃間08</v>
      </c>
      <c r="B1385" s="10" t="s">
        <v>3418</v>
      </c>
      <c r="C1385" s="20" t="s">
        <v>3631</v>
      </c>
      <c r="D1385" s="11">
        <v>8</v>
      </c>
      <c r="E1385" s="20" t="s">
        <v>3644</v>
      </c>
      <c r="F1385" s="10" t="s">
        <v>14</v>
      </c>
      <c r="G1385" s="10" t="s">
        <v>510</v>
      </c>
      <c r="H1385" s="20" t="s">
        <v>1988</v>
      </c>
      <c r="I1385" s="20" t="s">
        <v>3466</v>
      </c>
      <c r="J1385" s="20" t="s">
        <v>3645</v>
      </c>
      <c r="K1385" s="20" t="s">
        <v>3023</v>
      </c>
      <c r="L1385" s="20" t="s">
        <v>515</v>
      </c>
      <c r="M1385" s="21">
        <v>120</v>
      </c>
      <c r="N1385" s="22">
        <v>4</v>
      </c>
      <c r="O1385" s="23">
        <v>1</v>
      </c>
      <c r="P1385" s="24">
        <v>860</v>
      </c>
      <c r="Q1385" s="25">
        <f t="shared" si="116"/>
        <v>7.166666666666667</v>
      </c>
      <c r="R1385" s="12">
        <v>0</v>
      </c>
      <c r="S1385" s="12">
        <v>0</v>
      </c>
      <c r="U1385" s="18" t="str">
        <f t="shared" si="114"/>
        <v>一勝</v>
      </c>
      <c r="X1385" s="12" t="str">
        <f>IF(OR(C1385="櫃間牧場",C1385="特捜フジ"),"hit",IF(OR(C1385="土井牧場",C1385="土井ムギムギ牧場",C1385="むぎむぎ",C1385="むぎ"),"doi",IF(OR(C1385="阪神",C1385="タイガースファーム"),"han",IF(OR(C1385="健康牧場",C1385="ＯＫ牧場"),"oke",VLOOKUP(C1385,[1]Owner!$A:$B,2,FALSE)))))</f>
        <v>hit</v>
      </c>
    </row>
    <row r="1386" spans="1:24" ht="11.15" customHeight="1" x14ac:dyDescent="0.65">
      <c r="A1386" s="19" t="str">
        <f t="shared" si="113"/>
        <v>1718播磨05</v>
      </c>
      <c r="B1386" s="10" t="s">
        <v>6476</v>
      </c>
      <c r="C1386" s="20" t="s">
        <v>4371</v>
      </c>
      <c r="D1386" s="11">
        <v>5</v>
      </c>
      <c r="E1386" s="20" t="s">
        <v>6501</v>
      </c>
      <c r="F1386" s="10" t="s">
        <v>5142</v>
      </c>
      <c r="G1386" s="10" t="s">
        <v>5293</v>
      </c>
      <c r="H1386" s="20" t="s">
        <v>6633</v>
      </c>
      <c r="I1386" s="20" t="s">
        <v>2231</v>
      </c>
      <c r="J1386" s="20" t="s">
        <v>6129</v>
      </c>
      <c r="K1386" s="20" t="s">
        <v>5448</v>
      </c>
      <c r="L1386" s="20" t="s">
        <v>5484</v>
      </c>
      <c r="M1386" s="21">
        <v>90</v>
      </c>
      <c r="N1386" s="22">
        <v>4</v>
      </c>
      <c r="O1386" s="23">
        <v>1</v>
      </c>
      <c r="P1386" s="24">
        <v>860</v>
      </c>
      <c r="Q1386" s="25">
        <f t="shared" si="116"/>
        <v>9.5555555555555554</v>
      </c>
      <c r="R1386" s="12">
        <v>0</v>
      </c>
      <c r="S1386" s="12">
        <v>0</v>
      </c>
      <c r="U1386" s="18" t="str">
        <f t="shared" si="114"/>
        <v>一勝</v>
      </c>
      <c r="V1386" s="12" t="s">
        <v>6941</v>
      </c>
      <c r="W1386" s="12" t="s">
        <v>6790</v>
      </c>
      <c r="X1386" s="12" t="str">
        <f>IF(OR(C1386="櫃間牧場",C1386="特捜フジ"),"hit",IF(OR(C1386="土井牧場",C1386="土井ムギムギ牧場",C1386="むぎむぎ",C1386="むぎ"),"doi",IF(OR(C1386="阪神",C1386="タイガースファーム"),"han",IF(OR(C1386="健康牧場",C1386="ＯＫ牧場"),"oke",VLOOKUP(C1386,[1]Owner!$A:$B,2,FALSE)))))</f>
        <v>har</v>
      </c>
    </row>
    <row r="1387" spans="1:24" ht="11.15" customHeight="1" x14ac:dyDescent="0.65">
      <c r="A1387" s="19" t="str">
        <f t="shared" si="113"/>
        <v>1718心平03</v>
      </c>
      <c r="B1387" s="10" t="s">
        <v>6476</v>
      </c>
      <c r="C1387" s="20" t="s">
        <v>4377</v>
      </c>
      <c r="D1387" s="11">
        <v>3</v>
      </c>
      <c r="E1387" s="20" t="s">
        <v>6603</v>
      </c>
      <c r="F1387" s="10" t="s">
        <v>5144</v>
      </c>
      <c r="G1387" s="10" t="s">
        <v>5295</v>
      </c>
      <c r="H1387" s="20" t="s">
        <v>6641</v>
      </c>
      <c r="I1387" s="20" t="s">
        <v>5709</v>
      </c>
      <c r="J1387" s="20" t="s">
        <v>6765</v>
      </c>
      <c r="K1387" s="20" t="s">
        <v>5782</v>
      </c>
      <c r="L1387" s="20" t="s">
        <v>5484</v>
      </c>
      <c r="M1387" s="21">
        <v>40</v>
      </c>
      <c r="N1387" s="22">
        <v>5</v>
      </c>
      <c r="O1387" s="23">
        <v>1</v>
      </c>
      <c r="P1387" s="24">
        <v>860</v>
      </c>
      <c r="Q1387" s="25">
        <f t="shared" si="116"/>
        <v>21.5</v>
      </c>
      <c r="R1387" s="12">
        <v>0</v>
      </c>
      <c r="S1387" s="12">
        <v>0</v>
      </c>
      <c r="U1387" s="18" t="str">
        <f t="shared" si="114"/>
        <v>一勝</v>
      </c>
      <c r="V1387" s="12" t="s">
        <v>7021</v>
      </c>
      <c r="W1387" s="12" t="s">
        <v>6888</v>
      </c>
      <c r="X1387" s="12" t="str">
        <f>IF(OR(C1387="櫃間牧場",C1387="特捜フジ"),"hit",IF(OR(C1387="土井牧場",C1387="土井ムギムギ牧場",C1387="むぎむぎ",C1387="むぎ"),"doi",IF(OR(C1387="阪神",C1387="タイガースファーム"),"han",IF(OR(C1387="健康牧場",C1387="ＯＫ牧場"),"oke",VLOOKUP(C1387,[1]Owner!$A:$B,2,FALSE)))))</f>
        <v>hsi</v>
      </c>
    </row>
    <row r="1388" spans="1:24" ht="11.15" customHeight="1" x14ac:dyDescent="0.65">
      <c r="A1388" s="19" t="str">
        <f t="shared" si="113"/>
        <v>1415播磨02</v>
      </c>
      <c r="B1388" s="10" t="s">
        <v>5140</v>
      </c>
      <c r="C1388" s="28" t="s">
        <v>4761</v>
      </c>
      <c r="D1388" s="29">
        <v>2</v>
      </c>
      <c r="E1388" s="20" t="s">
        <v>5184</v>
      </c>
      <c r="F1388" s="10" t="s">
        <v>5144</v>
      </c>
      <c r="G1388" s="10" t="s">
        <v>5295</v>
      </c>
      <c r="H1388" s="20" t="s">
        <v>5314</v>
      </c>
      <c r="I1388" s="20" t="s">
        <v>2231</v>
      </c>
      <c r="J1388" s="20" t="s">
        <v>2100</v>
      </c>
      <c r="K1388" s="20" t="s">
        <v>5450</v>
      </c>
      <c r="L1388" s="20" t="s">
        <v>1913</v>
      </c>
      <c r="M1388" s="21">
        <v>200</v>
      </c>
      <c r="N1388" s="22">
        <v>5</v>
      </c>
      <c r="O1388" s="23">
        <v>1</v>
      </c>
      <c r="P1388" s="24">
        <v>860</v>
      </c>
      <c r="Q1388" s="25">
        <f t="shared" si="116"/>
        <v>4.3</v>
      </c>
      <c r="R1388" s="12">
        <v>0</v>
      </c>
      <c r="S1388" s="12">
        <v>0</v>
      </c>
      <c r="U1388" s="18" t="str">
        <f t="shared" si="114"/>
        <v>一勝</v>
      </c>
      <c r="X1388" s="12" t="str">
        <f>IF(OR(C1388="櫃間牧場",C1388="特捜フジ"),"hit",IF(OR(C1388="土井牧場",C1388="土井ムギムギ牧場",C1388="むぎむぎ",C1388="むぎ"),"doi",IF(OR(C1388="阪神",C1388="タイガースファーム"),"han",IF(OR(C1388="健康牧場",C1388="ＯＫ牧場"),"oke",VLOOKUP(C1388,[1]Owner!$A:$B,2,FALSE)))))</f>
        <v>har</v>
      </c>
    </row>
    <row r="1389" spans="1:24" ht="11.15" customHeight="1" x14ac:dyDescent="0.65">
      <c r="A1389" s="19" t="str">
        <f t="shared" si="113"/>
        <v>1718永之02</v>
      </c>
      <c r="B1389" s="10" t="s">
        <v>6476</v>
      </c>
      <c r="C1389" s="20" t="s">
        <v>6517</v>
      </c>
      <c r="D1389" s="11">
        <v>2</v>
      </c>
      <c r="E1389" s="20" t="s">
        <v>6519</v>
      </c>
      <c r="F1389" s="10" t="s">
        <v>5142</v>
      </c>
      <c r="G1389" s="10" t="s">
        <v>5293</v>
      </c>
      <c r="H1389" s="20" t="s">
        <v>6638</v>
      </c>
      <c r="I1389" s="20" t="s">
        <v>1755</v>
      </c>
      <c r="J1389" s="20" t="s">
        <v>5763</v>
      </c>
      <c r="K1389" s="20" t="s">
        <v>2378</v>
      </c>
      <c r="L1389" s="20" t="s">
        <v>1913</v>
      </c>
      <c r="M1389" s="21">
        <v>110</v>
      </c>
      <c r="N1389" s="22">
        <v>5</v>
      </c>
      <c r="O1389" s="23">
        <v>1</v>
      </c>
      <c r="P1389" s="24">
        <v>860</v>
      </c>
      <c r="Q1389" s="25">
        <f t="shared" si="116"/>
        <v>7.8181818181818183</v>
      </c>
      <c r="R1389" s="12">
        <v>0</v>
      </c>
      <c r="S1389" s="12">
        <v>0</v>
      </c>
      <c r="U1389" s="18" t="str">
        <f t="shared" si="114"/>
        <v>一勝</v>
      </c>
      <c r="V1389" s="12" t="s">
        <v>6957</v>
      </c>
      <c r="W1389" s="12" t="s">
        <v>6807</v>
      </c>
      <c r="X1389" s="12" t="str">
        <f>IF(OR(C1389="櫃間牧場",C1389="特捜フジ"),"hit",IF(OR(C1389="土井牧場",C1389="土井ムギムギ牧場",C1389="むぎむぎ",C1389="むぎ"),"doi",IF(OR(C1389="阪神",C1389="タイガースファーム"),"han",IF(OR(C1389="健康牧場",C1389="ＯＫ牧場"),"oke",VLOOKUP(C1389,[1]Owner!$A:$B,2,FALSE)))))</f>
        <v>yhi</v>
      </c>
    </row>
    <row r="1390" spans="1:24" ht="11.15" customHeight="1" x14ac:dyDescent="0.65">
      <c r="A1390" s="19" t="str">
        <f t="shared" si="113"/>
        <v>9899竹島08</v>
      </c>
      <c r="B1390" s="10" t="s">
        <v>377</v>
      </c>
      <c r="C1390" s="20" t="s">
        <v>251</v>
      </c>
      <c r="D1390" s="31">
        <v>8</v>
      </c>
      <c r="E1390" s="20" t="s">
        <v>589</v>
      </c>
      <c r="F1390" s="10" t="s">
        <v>14</v>
      </c>
      <c r="G1390" s="10" t="s">
        <v>33</v>
      </c>
      <c r="H1390" s="20" t="s">
        <v>65</v>
      </c>
      <c r="I1390" s="20" t="s">
        <v>38</v>
      </c>
      <c r="J1390" s="20" t="s">
        <v>66</v>
      </c>
      <c r="N1390" s="22">
        <v>6</v>
      </c>
      <c r="O1390" s="23">
        <v>1</v>
      </c>
      <c r="P1390" s="24">
        <v>860</v>
      </c>
      <c r="Q1390" s="25" t="str">
        <f t="shared" si="116"/>
        <v/>
      </c>
      <c r="R1390" s="12">
        <v>0</v>
      </c>
      <c r="S1390" s="12">
        <v>0</v>
      </c>
      <c r="U1390" s="18" t="str">
        <f t="shared" si="114"/>
        <v>一勝</v>
      </c>
      <c r="X1390" s="12" t="str">
        <f>IF(OR(C1390="櫃間牧場",C1390="特捜フジ"),"hit",IF(OR(C1390="土井牧場",C1390="土井ムギムギ牧場",C1390="むぎむぎ",C1390="むぎ"),"doi",IF(OR(C1390="阪神",C1390="タイガースファーム"),"han",IF(OR(C1390="健康牧場",C1390="ＯＫ牧場"),"oke",VLOOKUP(C1390,[1]Owner!$A:$B,2,FALSE)))))</f>
        <v>tak</v>
      </c>
    </row>
    <row r="1391" spans="1:24" ht="11.15" customHeight="1" x14ac:dyDescent="0.65">
      <c r="A1391" s="19" t="str">
        <f t="shared" si="113"/>
        <v>1920むぎ04</v>
      </c>
      <c r="B1391" s="10" t="s">
        <v>7651</v>
      </c>
      <c r="C1391" s="20" t="s">
        <v>4396</v>
      </c>
      <c r="D1391" s="11">
        <v>4</v>
      </c>
      <c r="E1391" s="20" t="s">
        <v>7782</v>
      </c>
      <c r="F1391" s="10" t="s">
        <v>4772</v>
      </c>
      <c r="G1391" s="10" t="s">
        <v>5339</v>
      </c>
      <c r="H1391" s="20" t="s">
        <v>7921</v>
      </c>
      <c r="I1391" s="20" t="s">
        <v>3881</v>
      </c>
      <c r="J1391" s="20" t="s">
        <v>7922</v>
      </c>
      <c r="K1391" s="20" t="s">
        <v>7923</v>
      </c>
      <c r="L1391" s="20" t="s">
        <v>1913</v>
      </c>
      <c r="M1391" s="32">
        <v>4</v>
      </c>
      <c r="N1391" s="22">
        <v>6</v>
      </c>
      <c r="O1391" s="23">
        <v>1</v>
      </c>
      <c r="P1391" s="24">
        <v>860</v>
      </c>
      <c r="Q1391" s="25">
        <v>8.0480769230769234</v>
      </c>
      <c r="R1391" s="12">
        <v>0</v>
      </c>
      <c r="S1391" s="12">
        <v>0</v>
      </c>
      <c r="T1391" s="12">
        <v>0</v>
      </c>
      <c r="U1391" s="18" t="str">
        <f t="shared" si="114"/>
        <v>一勝</v>
      </c>
      <c r="V1391" s="12" t="s">
        <v>8020</v>
      </c>
      <c r="W1391" s="12" t="s">
        <v>8160</v>
      </c>
      <c r="X1391" s="12" t="str">
        <f>IF(OR(C1391="櫃間牧場",C1391="特捜フジ"),"hit",IF(OR(C1391="土井牧場",C1391="土井ムギムギ牧場",C1391="むぎむぎ",C1391="むぎ"),"doi",IF(OR(C1391="阪神",C1391="タイガースファーム"),"han",IF(OR(C1391="健康牧場",C1391="ＯＫ牧場"),"oke",VLOOKUP(C1391,[1]Owner!$A:$B,2,FALSE)))))</f>
        <v>doi</v>
      </c>
    </row>
    <row r="1392" spans="1:24" ht="11.15" customHeight="1" x14ac:dyDescent="0.65">
      <c r="A1392" s="19" t="str">
        <f t="shared" si="113"/>
        <v>1415西原05</v>
      </c>
      <c r="B1392" s="10" t="s">
        <v>5140</v>
      </c>
      <c r="C1392" s="28" t="s">
        <v>4759</v>
      </c>
      <c r="D1392" s="29">
        <v>5</v>
      </c>
      <c r="E1392" s="20" t="s">
        <v>5177</v>
      </c>
      <c r="F1392" s="10" t="s">
        <v>5142</v>
      </c>
      <c r="G1392" s="10" t="s">
        <v>5293</v>
      </c>
      <c r="H1392" s="20" t="s">
        <v>5322</v>
      </c>
      <c r="I1392" s="20" t="s">
        <v>3466</v>
      </c>
      <c r="J1392" s="20" t="s">
        <v>5389</v>
      </c>
      <c r="K1392" s="20" t="s">
        <v>2443</v>
      </c>
      <c r="L1392" s="20" t="s">
        <v>5491</v>
      </c>
      <c r="M1392" s="21">
        <v>30</v>
      </c>
      <c r="N1392" s="22">
        <v>7</v>
      </c>
      <c r="O1392" s="23">
        <v>1</v>
      </c>
      <c r="P1392" s="24">
        <v>860</v>
      </c>
      <c r="Q1392" s="25">
        <f>IF(M1392="","",IF(M1392&lt;=0,P1392/10,P1392/M1392))</f>
        <v>28.666666666666668</v>
      </c>
      <c r="R1392" s="12">
        <v>0</v>
      </c>
      <c r="S1392" s="12">
        <v>0</v>
      </c>
      <c r="U1392" s="18" t="str">
        <f t="shared" si="114"/>
        <v>一勝</v>
      </c>
      <c r="X1392" s="12" t="str">
        <f>IF(OR(C1392="櫃間牧場",C1392="特捜フジ"),"hit",IF(OR(C1392="土井牧場",C1392="土井ムギムギ牧場",C1392="むぎむぎ",C1392="むぎ"),"doi",IF(OR(C1392="阪神",C1392="タイガースファーム"),"han",IF(OR(C1392="健康牧場",C1392="ＯＫ牧場"),"oke",VLOOKUP(C1392,[1]Owner!$A:$B,2,FALSE)))))</f>
        <v>nis</v>
      </c>
    </row>
    <row r="1393" spans="1:24" ht="11.15" customHeight="1" x14ac:dyDescent="0.65">
      <c r="A1393" s="19" t="str">
        <f t="shared" si="113"/>
        <v>2021福石08</v>
      </c>
      <c r="B1393" s="10" t="s">
        <v>8314</v>
      </c>
      <c r="C1393" s="20" t="s">
        <v>8313</v>
      </c>
      <c r="D1393" s="11">
        <v>8</v>
      </c>
      <c r="E1393" s="20" t="s">
        <v>8285</v>
      </c>
      <c r="F1393" s="10" t="s">
        <v>4478</v>
      </c>
      <c r="G1393" s="10" t="s">
        <v>15</v>
      </c>
      <c r="H1393" s="20" t="s">
        <v>8439</v>
      </c>
      <c r="I1393" s="20" t="s">
        <v>8317</v>
      </c>
      <c r="J1393" s="20" t="s">
        <v>8440</v>
      </c>
      <c r="K1393" s="20" t="s">
        <v>8441</v>
      </c>
      <c r="L1393" s="20" t="s">
        <v>8442</v>
      </c>
      <c r="M1393" s="32">
        <v>4</v>
      </c>
      <c r="N1393" s="22">
        <v>6</v>
      </c>
      <c r="O1393" s="23">
        <v>1</v>
      </c>
      <c r="P1393" s="24">
        <v>857</v>
      </c>
      <c r="Q1393" s="25">
        <v>14.888461538461538</v>
      </c>
      <c r="R1393" s="12">
        <v>0</v>
      </c>
      <c r="S1393" s="12">
        <v>0</v>
      </c>
      <c r="T1393" s="12">
        <v>0</v>
      </c>
      <c r="U1393" s="18" t="str">
        <f t="shared" si="114"/>
        <v>一勝</v>
      </c>
      <c r="V1393" s="12" t="s">
        <v>8672</v>
      </c>
      <c r="W1393" s="12" t="s">
        <v>8570</v>
      </c>
      <c r="X1393" s="12" t="str">
        <f>IF(OR(C1393="櫃間牧場",C1393="特捜フジ"),"hit",IF(OR(C1393="土井牧場",C1393="土井ムギムギ牧場",C1393="むぎむぎ",C1393="むぎ"),"doi",IF(OR(C1393="阪神",C1393="タイガースファーム"),"han",IF(OR(C1393="健康牧場",C1393="ＯＫ牧場"),"oke",VLOOKUP(C1393,[1]Owner!$A:$B,2,FALSE)))))</f>
        <v>fuk</v>
      </c>
    </row>
    <row r="1394" spans="1:24" ht="11.15" customHeight="1" x14ac:dyDescent="0.65">
      <c r="A1394" s="19" t="str">
        <f t="shared" si="113"/>
        <v>0607光生08</v>
      </c>
      <c r="B1394" s="10" t="s">
        <v>2579</v>
      </c>
      <c r="C1394" s="20" t="s">
        <v>2608</v>
      </c>
      <c r="D1394" s="11">
        <v>8</v>
      </c>
      <c r="E1394" s="20" t="s">
        <v>2625</v>
      </c>
      <c r="F1394" s="10" t="s">
        <v>14</v>
      </c>
      <c r="G1394" s="10" t="s">
        <v>520</v>
      </c>
      <c r="H1394" s="21" t="s">
        <v>2571</v>
      </c>
      <c r="I1394" s="20" t="s">
        <v>26</v>
      </c>
      <c r="J1394" s="20" t="s">
        <v>2626</v>
      </c>
      <c r="K1394" s="20" t="s">
        <v>795</v>
      </c>
      <c r="L1394" s="20" t="s">
        <v>1279</v>
      </c>
      <c r="M1394" s="21">
        <v>20</v>
      </c>
      <c r="N1394" s="22">
        <v>3</v>
      </c>
      <c r="O1394" s="23">
        <v>1</v>
      </c>
      <c r="P1394" s="24">
        <v>855</v>
      </c>
      <c r="Q1394" s="25">
        <f t="shared" ref="Q1394:Q1401" si="117">IF(M1394="","",IF(M1394&lt;=0,P1394/10,P1394/M1394))</f>
        <v>42.75</v>
      </c>
      <c r="R1394" s="12">
        <v>0</v>
      </c>
      <c r="S1394" s="12">
        <v>0</v>
      </c>
      <c r="U1394" s="18" t="str">
        <f t="shared" si="114"/>
        <v>一勝</v>
      </c>
      <c r="X1394" s="12" t="str">
        <f>IF(OR(C1394="櫃間牧場",C1394="特捜フジ"),"hit",IF(OR(C1394="土井牧場",C1394="土井ムギムギ牧場",C1394="むぎむぎ",C1394="むぎ"),"doi",IF(OR(C1394="阪神",C1394="タイガースファーム"),"han",IF(OR(C1394="健康牧場",C1394="ＯＫ牧場"),"oke",VLOOKUP(C1394,[1]Owner!$A:$B,2,FALSE)))))</f>
        <v>ymi</v>
      </c>
    </row>
    <row r="1395" spans="1:24" ht="11.15" customHeight="1" x14ac:dyDescent="0.65">
      <c r="A1395" s="19" t="str">
        <f t="shared" si="113"/>
        <v>1213西原09</v>
      </c>
      <c r="B1395" s="10" t="s">
        <v>4405</v>
      </c>
      <c r="C1395" s="20" t="s">
        <v>4737</v>
      </c>
      <c r="D1395" s="11">
        <v>9</v>
      </c>
      <c r="E1395" s="20" t="s">
        <v>4647</v>
      </c>
      <c r="F1395" s="10" t="s">
        <v>4413</v>
      </c>
      <c r="G1395" s="10" t="s">
        <v>4408</v>
      </c>
      <c r="H1395" s="20" t="s">
        <v>4554</v>
      </c>
      <c r="I1395" s="20" t="s">
        <v>1739</v>
      </c>
      <c r="J1395" s="20" t="s">
        <v>4648</v>
      </c>
      <c r="K1395" s="20" t="s">
        <v>4415</v>
      </c>
      <c r="L1395" s="20" t="s">
        <v>4416</v>
      </c>
      <c r="M1395" s="21">
        <v>80</v>
      </c>
      <c r="N1395" s="22">
        <v>4</v>
      </c>
      <c r="O1395" s="23">
        <v>1</v>
      </c>
      <c r="P1395" s="24">
        <v>855</v>
      </c>
      <c r="Q1395" s="25">
        <f t="shared" si="117"/>
        <v>10.6875</v>
      </c>
      <c r="R1395" s="12">
        <v>0</v>
      </c>
      <c r="S1395" s="12">
        <v>0</v>
      </c>
      <c r="U1395" s="18" t="str">
        <f t="shared" si="114"/>
        <v>一勝</v>
      </c>
      <c r="X1395" s="12" t="str">
        <f>IF(OR(C1395="櫃間牧場",C1395="特捜フジ"),"hit",IF(OR(C1395="土井牧場",C1395="土井ムギムギ牧場",C1395="むぎむぎ",C1395="むぎ"),"doi",IF(OR(C1395="阪神",C1395="タイガースファーム"),"han",IF(OR(C1395="健康牧場",C1395="ＯＫ牧場"),"oke",VLOOKUP(C1395,[1]Owner!$A:$B,2,FALSE)))))</f>
        <v>nis</v>
      </c>
    </row>
    <row r="1396" spans="1:24" ht="11.15" customHeight="1" x14ac:dyDescent="0.65">
      <c r="A1396" s="19" t="str">
        <f t="shared" si="113"/>
        <v>0304杉田07</v>
      </c>
      <c r="B1396" s="10" t="s">
        <v>1713</v>
      </c>
      <c r="C1396" s="20" t="s">
        <v>1337</v>
      </c>
      <c r="D1396" s="31">
        <v>7</v>
      </c>
      <c r="E1396" s="20" t="s">
        <v>1821</v>
      </c>
      <c r="F1396" s="10" t="s">
        <v>29</v>
      </c>
      <c r="G1396" s="10" t="s">
        <v>33</v>
      </c>
      <c r="H1396" s="20" t="s">
        <v>111</v>
      </c>
      <c r="I1396" s="20" t="s">
        <v>1742</v>
      </c>
      <c r="J1396" s="20" t="s">
        <v>1822</v>
      </c>
      <c r="M1396" s="21">
        <v>0</v>
      </c>
      <c r="N1396" s="22">
        <v>5</v>
      </c>
      <c r="O1396" s="23">
        <v>1</v>
      </c>
      <c r="P1396" s="24">
        <v>855</v>
      </c>
      <c r="Q1396" s="25">
        <f t="shared" si="117"/>
        <v>85.5</v>
      </c>
      <c r="R1396" s="12">
        <v>0</v>
      </c>
      <c r="S1396" s="12">
        <v>0</v>
      </c>
      <c r="U1396" s="18" t="str">
        <f t="shared" si="114"/>
        <v>一勝</v>
      </c>
      <c r="X1396" s="12" t="str">
        <f>IF(OR(C1396="櫃間牧場",C1396="特捜フジ"),"hit",IF(OR(C1396="土井牧場",C1396="土井ムギムギ牧場",C1396="むぎむぎ",C1396="むぎ"),"doi",IF(OR(C1396="阪神",C1396="タイガースファーム"),"han",IF(OR(C1396="健康牧場",C1396="ＯＫ牧場"),"oke",VLOOKUP(C1396,[1]Owner!$A:$B,2,FALSE)))))</f>
        <v>sug</v>
      </c>
    </row>
    <row r="1397" spans="1:24" ht="11.15" customHeight="1" x14ac:dyDescent="0.65">
      <c r="A1397" s="19" t="str">
        <f t="shared" si="113"/>
        <v>0304福石05</v>
      </c>
      <c r="B1397" s="10" t="s">
        <v>1713</v>
      </c>
      <c r="C1397" s="20" t="s">
        <v>913</v>
      </c>
      <c r="D1397" s="31">
        <v>5</v>
      </c>
      <c r="E1397" s="20" t="s">
        <v>1920</v>
      </c>
      <c r="F1397" s="10" t="s">
        <v>29</v>
      </c>
      <c r="G1397" s="10" t="s">
        <v>15</v>
      </c>
      <c r="H1397" s="20" t="s">
        <v>88</v>
      </c>
      <c r="I1397" s="20" t="s">
        <v>38</v>
      </c>
      <c r="J1397" s="20" t="s">
        <v>1921</v>
      </c>
      <c r="M1397" s="21">
        <v>0</v>
      </c>
      <c r="N1397" s="22">
        <v>5</v>
      </c>
      <c r="O1397" s="23">
        <v>1</v>
      </c>
      <c r="P1397" s="24">
        <v>855</v>
      </c>
      <c r="Q1397" s="25">
        <f t="shared" si="117"/>
        <v>85.5</v>
      </c>
      <c r="R1397" s="12">
        <v>0</v>
      </c>
      <c r="S1397" s="12">
        <v>0</v>
      </c>
      <c r="U1397" s="18" t="str">
        <f t="shared" si="114"/>
        <v>一勝</v>
      </c>
      <c r="X1397" s="12" t="str">
        <f>IF(OR(C1397="櫃間牧場",C1397="特捜フジ"),"hit",IF(OR(C1397="土井牧場",C1397="土井ムギムギ牧場",C1397="むぎむぎ",C1397="むぎ"),"doi",IF(OR(C1397="阪神",C1397="タイガースファーム"),"han",IF(OR(C1397="健康牧場",C1397="ＯＫ牧場"),"oke",VLOOKUP(C1397,[1]Owner!$A:$B,2,FALSE)))))</f>
        <v>fuk</v>
      </c>
    </row>
    <row r="1398" spans="1:24" ht="11.15" customHeight="1" x14ac:dyDescent="0.65">
      <c r="A1398" s="19" t="str">
        <f t="shared" si="113"/>
        <v>0910光生05</v>
      </c>
      <c r="B1398" s="10" t="s">
        <v>3418</v>
      </c>
      <c r="C1398" s="20" t="s">
        <v>2608</v>
      </c>
      <c r="D1398" s="11">
        <v>5</v>
      </c>
      <c r="E1398" s="20" t="s">
        <v>3450</v>
      </c>
      <c r="F1398" s="10" t="s">
        <v>14</v>
      </c>
      <c r="G1398" s="10" t="s">
        <v>520</v>
      </c>
      <c r="H1398" s="20" t="s">
        <v>2023</v>
      </c>
      <c r="I1398" s="20" t="s">
        <v>3165</v>
      </c>
      <c r="J1398" s="20" t="s">
        <v>3451</v>
      </c>
      <c r="K1398" s="20" t="s">
        <v>791</v>
      </c>
      <c r="L1398" s="20" t="s">
        <v>1913</v>
      </c>
      <c r="M1398" s="21">
        <v>130</v>
      </c>
      <c r="N1398" s="22">
        <v>9</v>
      </c>
      <c r="O1398" s="23">
        <v>1</v>
      </c>
      <c r="P1398" s="24">
        <v>855</v>
      </c>
      <c r="Q1398" s="25">
        <f t="shared" si="117"/>
        <v>6.5769230769230766</v>
      </c>
      <c r="R1398" s="12">
        <v>0</v>
      </c>
      <c r="S1398" s="12">
        <v>0</v>
      </c>
      <c r="U1398" s="18" t="str">
        <f t="shared" si="114"/>
        <v>一勝</v>
      </c>
      <c r="X1398" s="12" t="str">
        <f>IF(OR(C1398="櫃間牧場",C1398="特捜フジ"),"hit",IF(OR(C1398="土井牧場",C1398="土井ムギムギ牧場",C1398="むぎむぎ",C1398="むぎ"),"doi",IF(OR(C1398="阪神",C1398="タイガースファーム"),"han",IF(OR(C1398="健康牧場",C1398="ＯＫ牧場"),"oke",VLOOKUP(C1398,[1]Owner!$A:$B,2,FALSE)))))</f>
        <v>ymi</v>
      </c>
    </row>
    <row r="1399" spans="1:24" ht="11.15" customHeight="1" x14ac:dyDescent="0.65">
      <c r="A1399" s="19" t="str">
        <f t="shared" si="113"/>
        <v>1819むぎ08</v>
      </c>
      <c r="B1399" s="10" t="s">
        <v>7067</v>
      </c>
      <c r="C1399" s="20" t="s">
        <v>4396</v>
      </c>
      <c r="D1399" s="11">
        <v>8</v>
      </c>
      <c r="E1399" s="20" t="s">
        <v>7177</v>
      </c>
      <c r="F1399" s="10" t="s">
        <v>4413</v>
      </c>
      <c r="G1399" s="10" t="s">
        <v>5339</v>
      </c>
      <c r="H1399" s="20" t="s">
        <v>7219</v>
      </c>
      <c r="I1399" s="20" t="s">
        <v>2231</v>
      </c>
      <c r="J1399" s="20" t="s">
        <v>2100</v>
      </c>
      <c r="K1399" s="20" t="s">
        <v>7290</v>
      </c>
      <c r="L1399" s="20" t="s">
        <v>1913</v>
      </c>
      <c r="M1399" s="21">
        <v>130</v>
      </c>
      <c r="N1399" s="22">
        <v>3</v>
      </c>
      <c r="O1399" s="23">
        <v>1</v>
      </c>
      <c r="P1399" s="24">
        <v>853.3</v>
      </c>
      <c r="Q1399" s="25">
        <f t="shared" si="117"/>
        <v>6.5638461538461534</v>
      </c>
      <c r="R1399" s="12">
        <v>0</v>
      </c>
      <c r="S1399" s="12">
        <v>0</v>
      </c>
      <c r="T1399" s="12">
        <v>0</v>
      </c>
      <c r="U1399" s="18" t="str">
        <f t="shared" si="114"/>
        <v>一勝</v>
      </c>
      <c r="V1399" s="12" t="s">
        <v>7446</v>
      </c>
      <c r="W1399" s="12" t="s">
        <v>7577</v>
      </c>
      <c r="X1399" s="12" t="str">
        <f>IF(OR(C1399="櫃間牧場",C1399="特捜フジ"),"hit",IF(OR(C1399="土井牧場",C1399="土井ムギムギ牧場",C1399="むぎむぎ",C1399="むぎ"),"doi",IF(OR(C1399="阪神",C1399="タイガースファーム"),"han",IF(OR(C1399="健康牧場",C1399="ＯＫ牧場"),"oke",VLOOKUP(C1399,[1]Owner!$A:$B,2,FALSE)))))</f>
        <v>doi</v>
      </c>
    </row>
    <row r="1400" spans="1:24" ht="11.15" customHeight="1" x14ac:dyDescent="0.65">
      <c r="A1400" s="19" t="str">
        <f t="shared" si="113"/>
        <v>1415福石06</v>
      </c>
      <c r="B1400" s="10" t="s">
        <v>5140</v>
      </c>
      <c r="C1400" s="28" t="s">
        <v>4757</v>
      </c>
      <c r="D1400" s="29">
        <v>6</v>
      </c>
      <c r="E1400" s="20" t="s">
        <v>5218</v>
      </c>
      <c r="F1400" s="10" t="s">
        <v>5144</v>
      </c>
      <c r="G1400" s="10" t="s">
        <v>5295</v>
      </c>
      <c r="H1400" s="20" t="s">
        <v>5347</v>
      </c>
      <c r="I1400" s="20" t="s">
        <v>4423</v>
      </c>
      <c r="J1400" s="20" t="s">
        <v>5411</v>
      </c>
      <c r="K1400" s="20" t="s">
        <v>2443</v>
      </c>
      <c r="L1400" s="20" t="s">
        <v>5469</v>
      </c>
      <c r="M1400" s="21">
        <v>0</v>
      </c>
      <c r="N1400" s="22">
        <v>10</v>
      </c>
      <c r="O1400" s="23">
        <v>1</v>
      </c>
      <c r="P1400" s="24">
        <v>852</v>
      </c>
      <c r="Q1400" s="25">
        <f t="shared" si="117"/>
        <v>85.2</v>
      </c>
      <c r="R1400" s="12">
        <v>0</v>
      </c>
      <c r="S1400" s="12">
        <v>0</v>
      </c>
      <c r="U1400" s="18" t="str">
        <f t="shared" si="114"/>
        <v>一勝</v>
      </c>
      <c r="X1400" s="12" t="str">
        <f>IF(OR(C1400="櫃間牧場",C1400="特捜フジ"),"hit",IF(OR(C1400="土井牧場",C1400="土井ムギムギ牧場",C1400="むぎむぎ",C1400="むぎ"),"doi",IF(OR(C1400="阪神",C1400="タイガースファーム"),"han",IF(OR(C1400="健康牧場",C1400="ＯＫ牧場"),"oke",VLOOKUP(C1400,[1]Owner!$A:$B,2,FALSE)))))</f>
        <v>fuk</v>
      </c>
    </row>
    <row r="1401" spans="1:24" ht="11.15" customHeight="1" x14ac:dyDescent="0.65">
      <c r="A1401" s="19" t="str">
        <f t="shared" si="113"/>
        <v>0203大類01</v>
      </c>
      <c r="B1401" s="10" t="s">
        <v>1480</v>
      </c>
      <c r="C1401" s="20" t="s">
        <v>91</v>
      </c>
      <c r="D1401" s="31">
        <v>1</v>
      </c>
      <c r="E1401" s="20" t="s">
        <v>1526</v>
      </c>
      <c r="F1401" s="10" t="s">
        <v>14</v>
      </c>
      <c r="G1401" s="10" t="s">
        <v>15</v>
      </c>
      <c r="H1401" s="20" t="s">
        <v>141</v>
      </c>
      <c r="I1401" s="20" t="s">
        <v>38</v>
      </c>
      <c r="J1401" s="20" t="s">
        <v>1527</v>
      </c>
      <c r="N1401" s="22">
        <v>7</v>
      </c>
      <c r="O1401" s="23">
        <v>1</v>
      </c>
      <c r="P1401" s="24">
        <v>851</v>
      </c>
      <c r="Q1401" s="25" t="str">
        <f t="shared" si="117"/>
        <v/>
      </c>
      <c r="R1401" s="12">
        <v>0</v>
      </c>
      <c r="S1401" s="12">
        <v>0</v>
      </c>
      <c r="U1401" s="18" t="str">
        <f t="shared" si="114"/>
        <v>一勝</v>
      </c>
      <c r="X1401" s="12" t="str">
        <f>IF(OR(C1401="櫃間牧場",C1401="特捜フジ"),"hit",IF(OR(C1401="土井牧場",C1401="土井ムギムギ牧場",C1401="むぎむぎ",C1401="むぎ"),"doi",IF(OR(C1401="阪神",C1401="タイガースファーム"),"han",IF(OR(C1401="健康牧場",C1401="ＯＫ牧場"),"oke",VLOOKUP(C1401,[1]Owner!$A:$B,2,FALSE)))))</f>
        <v>oru</v>
      </c>
    </row>
    <row r="1402" spans="1:24" ht="11.15" customHeight="1" x14ac:dyDescent="0.65">
      <c r="A1402" s="19" t="str">
        <f t="shared" si="113"/>
        <v>1920柏倉05</v>
      </c>
      <c r="B1402" s="10" t="s">
        <v>7651</v>
      </c>
      <c r="C1402" s="20" t="s">
        <v>7652</v>
      </c>
      <c r="D1402" s="11">
        <v>5</v>
      </c>
      <c r="E1402" s="20" t="s">
        <v>7663</v>
      </c>
      <c r="F1402" s="10" t="s">
        <v>4766</v>
      </c>
      <c r="G1402" s="10" t="s">
        <v>4774</v>
      </c>
      <c r="H1402" s="20" t="s">
        <v>7803</v>
      </c>
      <c r="I1402" s="20" t="s">
        <v>2231</v>
      </c>
      <c r="J1402" s="20" t="s">
        <v>7297</v>
      </c>
      <c r="K1402" s="20" t="s">
        <v>2378</v>
      </c>
      <c r="L1402" s="20" t="s">
        <v>6716</v>
      </c>
      <c r="M1402" s="32">
        <v>3</v>
      </c>
      <c r="N1402" s="22">
        <v>2</v>
      </c>
      <c r="O1402" s="23">
        <v>1</v>
      </c>
      <c r="P1402" s="24">
        <v>850</v>
      </c>
      <c r="Q1402" s="25">
        <v>45.57692307692308</v>
      </c>
      <c r="R1402" s="12">
        <v>0</v>
      </c>
      <c r="S1402" s="12">
        <v>0</v>
      </c>
      <c r="T1402" s="12">
        <v>0</v>
      </c>
      <c r="U1402" s="18" t="str">
        <f t="shared" si="114"/>
        <v>一勝</v>
      </c>
      <c r="V1402" s="12" t="s">
        <v>7940</v>
      </c>
      <c r="W1402" s="12" t="s">
        <v>8041</v>
      </c>
      <c r="X1402" s="12" t="str">
        <f>IF(OR(C1402="櫃間牧場",C1402="特捜フジ"),"hit",IF(OR(C1402="土井牧場",C1402="土井ムギムギ牧場",C1402="むぎむぎ",C1402="むぎ"),"doi",IF(OR(C1402="阪神",C1402="タイガースファーム"),"han",IF(OR(C1402="健康牧場",C1402="ＯＫ牧場"),"oke",VLOOKUP(C1402,[1]Owner!$A:$B,2,FALSE)))))</f>
        <v>kas</v>
      </c>
    </row>
    <row r="1403" spans="1:24" ht="11.15" customHeight="1" x14ac:dyDescent="0.65">
      <c r="A1403" s="19" t="str">
        <f t="shared" si="113"/>
        <v>9899大類04</v>
      </c>
      <c r="B1403" s="10" t="s">
        <v>377</v>
      </c>
      <c r="C1403" s="20" t="s">
        <v>91</v>
      </c>
      <c r="D1403" s="31">
        <v>4</v>
      </c>
      <c r="E1403" s="20" t="s">
        <v>414</v>
      </c>
      <c r="F1403" s="10" t="s">
        <v>14</v>
      </c>
      <c r="G1403" s="10" t="s">
        <v>15</v>
      </c>
      <c r="H1403" s="20" t="s">
        <v>166</v>
      </c>
      <c r="I1403" s="20" t="s">
        <v>38</v>
      </c>
      <c r="J1403" s="20" t="s">
        <v>415</v>
      </c>
      <c r="N1403" s="22">
        <v>3</v>
      </c>
      <c r="O1403" s="23">
        <v>1</v>
      </c>
      <c r="P1403" s="24">
        <v>850</v>
      </c>
      <c r="Q1403" s="25" t="str">
        <f t="shared" ref="Q1403:Q1431" si="118">IF(M1403="","",IF(M1403&lt;=0,P1403/10,P1403/M1403))</f>
        <v/>
      </c>
      <c r="R1403" s="12">
        <v>0</v>
      </c>
      <c r="S1403" s="12">
        <v>0</v>
      </c>
      <c r="U1403" s="18" t="str">
        <f t="shared" si="114"/>
        <v>一勝</v>
      </c>
      <c r="X1403" s="12" t="str">
        <f>IF(OR(C1403="櫃間牧場",C1403="特捜フジ"),"hit",IF(OR(C1403="土井牧場",C1403="土井ムギムギ牧場",C1403="むぎむぎ",C1403="むぎ"),"doi",IF(OR(C1403="阪神",C1403="タイガースファーム"),"han",IF(OR(C1403="健康牧場",C1403="ＯＫ牧場"),"oke",VLOOKUP(C1403,[1]Owner!$A:$B,2,FALSE)))))</f>
        <v>oru</v>
      </c>
    </row>
    <row r="1404" spans="1:24" ht="11.15" customHeight="1" x14ac:dyDescent="0.65">
      <c r="A1404" s="19" t="str">
        <f t="shared" si="113"/>
        <v>1617村山02</v>
      </c>
      <c r="B1404" s="10" t="s">
        <v>5840</v>
      </c>
      <c r="C1404" s="20" t="s">
        <v>4764</v>
      </c>
      <c r="D1404" s="11">
        <v>2</v>
      </c>
      <c r="E1404" s="20" t="s">
        <v>5977</v>
      </c>
      <c r="F1404" s="10" t="s">
        <v>5848</v>
      </c>
      <c r="G1404" s="10" t="s">
        <v>5996</v>
      </c>
      <c r="H1404" s="20" t="s">
        <v>6002</v>
      </c>
      <c r="I1404" s="20" t="s">
        <v>2231</v>
      </c>
      <c r="J1404" s="20" t="s">
        <v>6121</v>
      </c>
      <c r="K1404" s="20" t="s">
        <v>3023</v>
      </c>
      <c r="L1404" s="20" t="s">
        <v>6132</v>
      </c>
      <c r="M1404" s="21">
        <v>80</v>
      </c>
      <c r="N1404" s="22">
        <v>3</v>
      </c>
      <c r="O1404" s="23">
        <v>1</v>
      </c>
      <c r="P1404" s="24">
        <v>850</v>
      </c>
      <c r="Q1404" s="25">
        <f t="shared" si="118"/>
        <v>10.625</v>
      </c>
      <c r="R1404" s="12">
        <v>0</v>
      </c>
      <c r="S1404" s="12">
        <v>0</v>
      </c>
      <c r="U1404" s="18" t="str">
        <f t="shared" si="114"/>
        <v>一勝</v>
      </c>
      <c r="X1404" s="12" t="str">
        <f>IF(OR(C1404="櫃間牧場",C1404="特捜フジ"),"hit",IF(OR(C1404="土井牧場",C1404="土井ムギムギ牧場",C1404="むぎむぎ",C1404="むぎ"),"doi",IF(OR(C1404="阪神",C1404="タイガースファーム"),"han",IF(OR(C1404="健康牧場",C1404="ＯＫ牧場"),"oke",VLOOKUP(C1404,[1]Owner!$A:$B,2,FALSE)))))</f>
        <v>mur</v>
      </c>
    </row>
    <row r="1405" spans="1:24" ht="11.15" customHeight="1" x14ac:dyDescent="0.65">
      <c r="A1405" s="19" t="str">
        <f t="shared" si="113"/>
        <v>0203福石09</v>
      </c>
      <c r="B1405" s="10" t="s">
        <v>1480</v>
      </c>
      <c r="C1405" s="20" t="s">
        <v>913</v>
      </c>
      <c r="D1405" s="31">
        <v>9</v>
      </c>
      <c r="E1405" s="20" t="s">
        <v>1707</v>
      </c>
      <c r="F1405" s="10" t="s">
        <v>14</v>
      </c>
      <c r="G1405" s="10" t="s">
        <v>33</v>
      </c>
      <c r="H1405" s="20" t="s">
        <v>65</v>
      </c>
      <c r="I1405" s="20" t="s">
        <v>1708</v>
      </c>
      <c r="J1405" s="20" t="s">
        <v>1709</v>
      </c>
      <c r="N1405" s="22">
        <v>4</v>
      </c>
      <c r="O1405" s="23">
        <v>1</v>
      </c>
      <c r="P1405" s="24">
        <v>850</v>
      </c>
      <c r="Q1405" s="25" t="str">
        <f t="shared" si="118"/>
        <v/>
      </c>
      <c r="R1405" s="12">
        <v>0</v>
      </c>
      <c r="S1405" s="12">
        <v>0</v>
      </c>
      <c r="U1405" s="18" t="str">
        <f t="shared" si="114"/>
        <v>一勝</v>
      </c>
      <c r="X1405" s="12" t="str">
        <f>IF(OR(C1405="櫃間牧場",C1405="特捜フジ"),"hit",IF(OR(C1405="土井牧場",C1405="土井ムギムギ牧場",C1405="むぎむぎ",C1405="むぎ"),"doi",IF(OR(C1405="阪神",C1405="タイガースファーム"),"han",IF(OR(C1405="健康牧場",C1405="ＯＫ牧場"),"oke",VLOOKUP(C1405,[1]Owner!$A:$B,2,FALSE)))))</f>
        <v>fuk</v>
      </c>
    </row>
    <row r="1406" spans="1:24" ht="11.15" customHeight="1" x14ac:dyDescent="0.65">
      <c r="A1406" s="19" t="str">
        <f t="shared" si="113"/>
        <v>0304土井06</v>
      </c>
      <c r="B1406" s="10" t="s">
        <v>1713</v>
      </c>
      <c r="C1406" s="20" t="s">
        <v>1601</v>
      </c>
      <c r="D1406" s="31">
        <v>6</v>
      </c>
      <c r="E1406" s="20" t="s">
        <v>1840</v>
      </c>
      <c r="F1406" s="10" t="s">
        <v>29</v>
      </c>
      <c r="G1406" s="10" t="s">
        <v>15</v>
      </c>
      <c r="H1406" s="20" t="s">
        <v>1491</v>
      </c>
      <c r="I1406" s="20" t="s">
        <v>26</v>
      </c>
      <c r="J1406" s="20" t="s">
        <v>1841</v>
      </c>
      <c r="M1406" s="21">
        <v>0</v>
      </c>
      <c r="N1406" s="22">
        <v>4</v>
      </c>
      <c r="O1406" s="23">
        <v>1</v>
      </c>
      <c r="P1406" s="24">
        <v>850</v>
      </c>
      <c r="Q1406" s="25">
        <f t="shared" si="118"/>
        <v>85</v>
      </c>
      <c r="R1406" s="12">
        <v>0</v>
      </c>
      <c r="S1406" s="12">
        <v>0</v>
      </c>
      <c r="U1406" s="18" t="str">
        <f t="shared" si="114"/>
        <v>一勝</v>
      </c>
      <c r="X1406" s="12" t="str">
        <f>IF(OR(C1406="櫃間牧場",C1406="特捜フジ"),"hit",IF(OR(C1406="土井牧場",C1406="土井ムギムギ牧場",C1406="むぎむぎ",C1406="むぎ"),"doi",IF(OR(C1406="阪神",C1406="タイガースファーム"),"han",IF(OR(C1406="健康牧場",C1406="ＯＫ牧場"),"oke",VLOOKUP(C1406,[1]Owner!$A:$B,2,FALSE)))))</f>
        <v>doi</v>
      </c>
    </row>
    <row r="1407" spans="1:24" ht="11.15" customHeight="1" x14ac:dyDescent="0.65">
      <c r="A1407" s="19" t="str">
        <f t="shared" si="113"/>
        <v>1112播磨09</v>
      </c>
      <c r="B1407" s="10" t="s">
        <v>4369</v>
      </c>
      <c r="C1407" s="20" t="s">
        <v>4105</v>
      </c>
      <c r="D1407" s="11">
        <v>9</v>
      </c>
      <c r="E1407" s="20" t="s">
        <v>4130</v>
      </c>
      <c r="F1407" s="10" t="s">
        <v>3905</v>
      </c>
      <c r="G1407" s="10" t="s">
        <v>3911</v>
      </c>
      <c r="H1407" s="20" t="s">
        <v>4131</v>
      </c>
      <c r="I1407" s="20" t="s">
        <v>1685</v>
      </c>
      <c r="J1407" s="20" t="s">
        <v>4132</v>
      </c>
      <c r="K1407" s="20" t="s">
        <v>1836</v>
      </c>
      <c r="L1407" s="20" t="s">
        <v>4133</v>
      </c>
      <c r="M1407" s="21">
        <v>15</v>
      </c>
      <c r="N1407" s="22">
        <v>5</v>
      </c>
      <c r="O1407" s="23">
        <v>1</v>
      </c>
      <c r="P1407" s="24">
        <v>850</v>
      </c>
      <c r="Q1407" s="25">
        <f t="shared" si="118"/>
        <v>56.666666666666664</v>
      </c>
      <c r="R1407" s="12">
        <v>0</v>
      </c>
      <c r="S1407" s="12">
        <v>0</v>
      </c>
      <c r="U1407" s="18" t="str">
        <f t="shared" si="114"/>
        <v>一勝</v>
      </c>
      <c r="X1407" s="12" t="str">
        <f>IF(OR(C1407="櫃間牧場",C1407="特捜フジ"),"hit",IF(OR(C1407="土井牧場",C1407="土井ムギムギ牧場",C1407="むぎむぎ",C1407="むぎ"),"doi",IF(OR(C1407="阪神",C1407="タイガースファーム"),"han",IF(OR(C1407="健康牧場",C1407="ＯＫ牧場"),"oke",VLOOKUP(C1407,[1]Owner!$A:$B,2,FALSE)))))</f>
        <v>har</v>
      </c>
    </row>
    <row r="1408" spans="1:24" ht="11.15" customHeight="1" x14ac:dyDescent="0.65">
      <c r="A1408" s="19" t="str">
        <f t="shared" si="113"/>
        <v>2324健太03</v>
      </c>
      <c r="B1408" s="10" t="s">
        <v>9878</v>
      </c>
      <c r="C1408" s="20" t="s">
        <v>9226</v>
      </c>
      <c r="D1408" s="11">
        <v>3</v>
      </c>
      <c r="E1408" s="20" t="s">
        <v>9780</v>
      </c>
      <c r="F1408" s="10" t="s">
        <v>4407</v>
      </c>
      <c r="G1408" s="10" t="s">
        <v>4421</v>
      </c>
      <c r="H1408" s="20" t="s">
        <v>4436</v>
      </c>
      <c r="I1408" s="20" t="s">
        <v>1755</v>
      </c>
      <c r="J1408" s="20" t="s">
        <v>9931</v>
      </c>
      <c r="K1408" s="20" t="s">
        <v>791</v>
      </c>
      <c r="L1408" s="20" t="s">
        <v>1913</v>
      </c>
      <c r="M1408" s="37">
        <v>7</v>
      </c>
      <c r="N1408" s="22">
        <v>5</v>
      </c>
      <c r="O1408" s="23">
        <v>1</v>
      </c>
      <c r="P1408" s="24">
        <v>850</v>
      </c>
      <c r="Q1408" s="25">
        <f t="shared" si="118"/>
        <v>121.42857142857143</v>
      </c>
      <c r="U1408" s="18" t="str">
        <f t="shared" si="114"/>
        <v>一勝</v>
      </c>
      <c r="V1408" s="12" t="s">
        <v>10034</v>
      </c>
      <c r="W1408" s="12" t="s">
        <v>10067</v>
      </c>
      <c r="X1408" s="12" t="str">
        <f>IF(OR(C1408="櫃間牧場",C1408="特捜フジ"),"hit",IF(OR(C1408="土井牧場",C1408="土井ムギムギ牧場",C1408="むぎむぎ",C1408="むぎ"),"doi",IF(OR(C1408="阪神",C1408="タイガースファーム"),"han",IF(OR(C1408="健康牧場",C1408="ＯＫ牧場"),"oke",VLOOKUP(C1408,[1]Owner!$A:$B,2,FALSE)))))</f>
        <v>tke</v>
      </c>
    </row>
    <row r="1409" spans="1:24" ht="11.15" customHeight="1" x14ac:dyDescent="0.65">
      <c r="A1409" s="19" t="str">
        <f t="shared" si="113"/>
        <v>0203伸吾03</v>
      </c>
      <c r="B1409" s="10" t="s">
        <v>1480</v>
      </c>
      <c r="C1409" s="20" t="s">
        <v>768</v>
      </c>
      <c r="D1409" s="31">
        <v>3</v>
      </c>
      <c r="E1409" s="20" t="s">
        <v>1544</v>
      </c>
      <c r="F1409" s="10" t="s">
        <v>14</v>
      </c>
      <c r="G1409" s="10" t="s">
        <v>15</v>
      </c>
      <c r="H1409" s="20" t="s">
        <v>394</v>
      </c>
      <c r="I1409" s="20" t="s">
        <v>654</v>
      </c>
      <c r="J1409" s="20" t="s">
        <v>1545</v>
      </c>
      <c r="N1409" s="22">
        <v>7</v>
      </c>
      <c r="O1409" s="23">
        <v>1</v>
      </c>
      <c r="P1409" s="24">
        <v>850</v>
      </c>
      <c r="Q1409" s="25" t="str">
        <f t="shared" si="118"/>
        <v/>
      </c>
      <c r="R1409" s="12">
        <v>0</v>
      </c>
      <c r="S1409" s="12">
        <v>0</v>
      </c>
      <c r="U1409" s="18" t="str">
        <f t="shared" si="114"/>
        <v>一勝</v>
      </c>
      <c r="X1409" s="12" t="str">
        <f>IF(OR(C1409="櫃間牧場",C1409="特捜フジ"),"hit",IF(OR(C1409="土井牧場",C1409="土井ムギムギ牧場",C1409="むぎむぎ",C1409="むぎ"),"doi",IF(OR(C1409="阪神",C1409="タイガースファーム"),"han",IF(OR(C1409="健康牧場",C1409="ＯＫ牧場"),"oke",VLOOKUP(C1409,[1]Owner!$A:$B,2,FALSE)))))</f>
        <v>tsi</v>
      </c>
    </row>
    <row r="1410" spans="1:24" ht="11.15" customHeight="1" x14ac:dyDescent="0.65">
      <c r="A1410" s="19" t="str">
        <f t="shared" ref="A1410:A1473" si="119">MID(B1410,3,2)&amp;MID(B1410,8,2)&amp;MID(C1410,1,2)&amp;TEXT(D1410,"00")</f>
        <v>9899岡田07</v>
      </c>
      <c r="B1410" s="10" t="s">
        <v>377</v>
      </c>
      <c r="C1410" s="20" t="s">
        <v>125</v>
      </c>
      <c r="D1410" s="31">
        <v>7</v>
      </c>
      <c r="E1410" s="20" t="s">
        <v>453</v>
      </c>
      <c r="F1410" s="10" t="s">
        <v>14</v>
      </c>
      <c r="G1410" s="10" t="s">
        <v>33</v>
      </c>
      <c r="H1410" s="20" t="s">
        <v>454</v>
      </c>
      <c r="I1410" s="20" t="s">
        <v>395</v>
      </c>
      <c r="J1410" s="20" t="s">
        <v>455</v>
      </c>
      <c r="N1410" s="22">
        <v>7</v>
      </c>
      <c r="O1410" s="23">
        <v>1</v>
      </c>
      <c r="P1410" s="24">
        <v>847</v>
      </c>
      <c r="Q1410" s="25" t="str">
        <f t="shared" si="118"/>
        <v/>
      </c>
      <c r="R1410" s="12">
        <v>0</v>
      </c>
      <c r="S1410" s="12">
        <v>0</v>
      </c>
      <c r="U1410" s="18" t="str">
        <f t="shared" ref="U1410:U1473" si="120">IF(S1410&gt;=1,"G1",IF(R1410&gt;=1,"重賞",IF(O1410&gt;=2,"二勝",IF(O1410=1,"一勝",IF(AND(O1410=0,N1410&gt;=1),"未勝利","未出走")))))</f>
        <v>一勝</v>
      </c>
      <c r="X1410" s="12" t="str">
        <f>IF(OR(C1410="櫃間牧場",C1410="特捜フジ"),"hit",IF(OR(C1410="土井牧場",C1410="土井ムギムギ牧場",C1410="むぎむぎ",C1410="むぎ"),"doi",IF(OR(C1410="阪神",C1410="タイガースファーム"),"han",IF(OR(C1410="健康牧場",C1410="ＯＫ牧場"),"oke",VLOOKUP(C1410,[1]Owner!$A:$B,2,FALSE)))))</f>
        <v>oka</v>
      </c>
    </row>
    <row r="1411" spans="1:24" ht="11.15" customHeight="1" x14ac:dyDescent="0.65">
      <c r="A1411" s="19" t="str">
        <f t="shared" si="119"/>
        <v>1213松山06</v>
      </c>
      <c r="B1411" s="10" t="s">
        <v>4405</v>
      </c>
      <c r="C1411" s="20" t="s">
        <v>4735</v>
      </c>
      <c r="D1411" s="11">
        <v>6</v>
      </c>
      <c r="E1411" s="20" t="s">
        <v>4587</v>
      </c>
      <c r="F1411" s="10" t="s">
        <v>4407</v>
      </c>
      <c r="G1411" s="10" t="s">
        <v>4408</v>
      </c>
      <c r="H1411" s="20" t="s">
        <v>4471</v>
      </c>
      <c r="I1411" s="20" t="s">
        <v>2280</v>
      </c>
      <c r="J1411" s="20" t="s">
        <v>2893</v>
      </c>
      <c r="K1411" s="20" t="s">
        <v>4588</v>
      </c>
      <c r="L1411" s="20" t="s">
        <v>4202</v>
      </c>
      <c r="M1411" s="21">
        <v>20</v>
      </c>
      <c r="N1411" s="22">
        <v>8</v>
      </c>
      <c r="O1411" s="23">
        <v>1</v>
      </c>
      <c r="P1411" s="24">
        <v>845</v>
      </c>
      <c r="Q1411" s="25">
        <f t="shared" si="118"/>
        <v>42.25</v>
      </c>
      <c r="R1411" s="12">
        <v>0</v>
      </c>
      <c r="S1411" s="12">
        <v>0</v>
      </c>
      <c r="U1411" s="18" t="str">
        <f t="shared" si="120"/>
        <v>一勝</v>
      </c>
      <c r="X1411" s="12" t="str">
        <f>IF(OR(C1411="櫃間牧場",C1411="特捜フジ"),"hit",IF(OR(C1411="土井牧場",C1411="土井ムギムギ牧場",C1411="むぎむぎ",C1411="むぎ"),"doi",IF(OR(C1411="阪神",C1411="タイガースファーム"),"han",IF(OR(C1411="健康牧場",C1411="ＯＫ牧場"),"oke",VLOOKUP(C1411,[1]Owner!$A:$B,2,FALSE)))))</f>
        <v>mat</v>
      </c>
    </row>
    <row r="1412" spans="1:24" ht="11.15" customHeight="1" x14ac:dyDescent="0.65">
      <c r="A1412" s="19" t="str">
        <f t="shared" si="119"/>
        <v>1718藤田03</v>
      </c>
      <c r="B1412" s="10" t="s">
        <v>6476</v>
      </c>
      <c r="C1412" s="20" t="s">
        <v>4374</v>
      </c>
      <c r="D1412" s="11">
        <v>3</v>
      </c>
      <c r="E1412" s="20" t="s">
        <v>6509</v>
      </c>
      <c r="F1412" s="10" t="s">
        <v>5142</v>
      </c>
      <c r="G1412" s="10" t="s">
        <v>5295</v>
      </c>
      <c r="H1412" s="20" t="s">
        <v>5360</v>
      </c>
      <c r="I1412" s="20" t="s">
        <v>3165</v>
      </c>
      <c r="J1412" s="20" t="s">
        <v>4678</v>
      </c>
      <c r="K1412" s="20" t="s">
        <v>5450</v>
      </c>
      <c r="L1412" s="20" t="s">
        <v>1913</v>
      </c>
      <c r="M1412" s="21">
        <v>110</v>
      </c>
      <c r="N1412" s="22">
        <v>4</v>
      </c>
      <c r="O1412" s="23">
        <v>1</v>
      </c>
      <c r="P1412" s="24">
        <v>843.6</v>
      </c>
      <c r="Q1412" s="25">
        <f t="shared" si="118"/>
        <v>7.669090909090909</v>
      </c>
      <c r="R1412" s="12">
        <v>0</v>
      </c>
      <c r="S1412" s="12">
        <v>0</v>
      </c>
      <c r="U1412" s="18" t="str">
        <f t="shared" si="120"/>
        <v>一勝</v>
      </c>
      <c r="V1412" s="12" t="s">
        <v>6949</v>
      </c>
      <c r="W1412" s="12" t="s">
        <v>6798</v>
      </c>
      <c r="X1412" s="12" t="str">
        <f>IF(OR(C1412="櫃間牧場",C1412="特捜フジ"),"hit",IF(OR(C1412="土井牧場",C1412="土井ムギムギ牧場",C1412="むぎむぎ",C1412="むぎ"),"doi",IF(OR(C1412="阪神",C1412="タイガースファーム"),"han",IF(OR(C1412="健康牧場",C1412="ＯＫ牧場"),"oke",VLOOKUP(C1412,[1]Owner!$A:$B,2,FALSE)))))</f>
        <v>fut</v>
      </c>
    </row>
    <row r="1413" spans="1:24" ht="11.15" customHeight="1" x14ac:dyDescent="0.65">
      <c r="A1413" s="19" t="str">
        <f t="shared" si="119"/>
        <v>0203大類08</v>
      </c>
      <c r="B1413" s="10" t="s">
        <v>1480</v>
      </c>
      <c r="C1413" s="20" t="s">
        <v>91</v>
      </c>
      <c r="D1413" s="31">
        <v>8</v>
      </c>
      <c r="E1413" s="20" t="s">
        <v>1534</v>
      </c>
      <c r="F1413" s="10" t="s">
        <v>29</v>
      </c>
      <c r="G1413" s="10" t="s">
        <v>15</v>
      </c>
      <c r="H1413" s="20" t="s">
        <v>169</v>
      </c>
      <c r="I1413" s="20" t="s">
        <v>38</v>
      </c>
      <c r="J1413" s="20" t="s">
        <v>740</v>
      </c>
      <c r="N1413" s="22">
        <v>5</v>
      </c>
      <c r="O1413" s="23">
        <v>1</v>
      </c>
      <c r="P1413" s="24">
        <v>841</v>
      </c>
      <c r="Q1413" s="25" t="str">
        <f t="shared" si="118"/>
        <v/>
      </c>
      <c r="R1413" s="12">
        <v>0</v>
      </c>
      <c r="S1413" s="12">
        <v>0</v>
      </c>
      <c r="U1413" s="18" t="str">
        <f t="shared" si="120"/>
        <v>一勝</v>
      </c>
      <c r="X1413" s="12" t="str">
        <f>IF(OR(C1413="櫃間牧場",C1413="特捜フジ"),"hit",IF(OR(C1413="土井牧場",C1413="土井ムギムギ牧場",C1413="むぎむぎ",C1413="むぎ"),"doi",IF(OR(C1413="阪神",C1413="タイガースファーム"),"han",IF(OR(C1413="健康牧場",C1413="ＯＫ牧場"),"oke",VLOOKUP(C1413,[1]Owner!$A:$B,2,FALSE)))))</f>
        <v>oru</v>
      </c>
    </row>
    <row r="1414" spans="1:24" ht="11.15" customHeight="1" x14ac:dyDescent="0.65">
      <c r="A1414" s="19" t="str">
        <f t="shared" si="119"/>
        <v>1314阪神04</v>
      </c>
      <c r="B1414" s="10" t="s">
        <v>5133</v>
      </c>
      <c r="C1414" s="20" t="s">
        <v>4398</v>
      </c>
      <c r="D1414" s="11">
        <v>4</v>
      </c>
      <c r="E1414" s="20" t="s">
        <v>5059</v>
      </c>
      <c r="F1414" s="10" t="s">
        <v>4766</v>
      </c>
      <c r="G1414" s="10" t="s">
        <v>4767</v>
      </c>
      <c r="H1414" s="20" t="s">
        <v>4768</v>
      </c>
      <c r="I1414" s="20" t="s">
        <v>1551</v>
      </c>
      <c r="J1414" s="20" t="s">
        <v>5060</v>
      </c>
      <c r="K1414" s="20" t="s">
        <v>4810</v>
      </c>
      <c r="L1414" s="20" t="s">
        <v>1913</v>
      </c>
      <c r="M1414" s="21">
        <v>70</v>
      </c>
      <c r="N1414" s="22">
        <v>7</v>
      </c>
      <c r="O1414" s="23">
        <v>1</v>
      </c>
      <c r="P1414" s="24">
        <v>840.6</v>
      </c>
      <c r="Q1414" s="25">
        <f t="shared" si="118"/>
        <v>12.008571428571429</v>
      </c>
      <c r="R1414" s="12">
        <v>0</v>
      </c>
      <c r="S1414" s="12">
        <v>0</v>
      </c>
      <c r="U1414" s="18" t="str">
        <f t="shared" si="120"/>
        <v>一勝</v>
      </c>
      <c r="X1414" s="12" t="str">
        <f>IF(OR(C1414="櫃間牧場",C1414="特捜フジ"),"hit",IF(OR(C1414="土井牧場",C1414="土井ムギムギ牧場",C1414="むぎむぎ",C1414="むぎ"),"doi",IF(OR(C1414="阪神",C1414="タイガースファーム"),"han",IF(OR(C1414="健康牧場",C1414="ＯＫ牧場"),"oke",VLOOKUP(C1414,[1]Owner!$A:$B,2,FALSE)))))</f>
        <v>han</v>
      </c>
    </row>
    <row r="1415" spans="1:24" ht="11.15" customHeight="1" x14ac:dyDescent="0.65">
      <c r="A1415" s="19" t="str">
        <f t="shared" si="119"/>
        <v>9798青木01</v>
      </c>
      <c r="B1415" s="10" t="s">
        <v>11</v>
      </c>
      <c r="C1415" s="20" t="s">
        <v>12</v>
      </c>
      <c r="D1415" s="31">
        <v>1</v>
      </c>
      <c r="E1415" s="20" t="s">
        <v>13</v>
      </c>
      <c r="F1415" s="10" t="s">
        <v>14</v>
      </c>
      <c r="G1415" s="10" t="s">
        <v>15</v>
      </c>
      <c r="H1415" s="20" t="s">
        <v>16</v>
      </c>
      <c r="I1415" s="20" t="s">
        <v>17</v>
      </c>
      <c r="J1415" s="20" t="s">
        <v>18</v>
      </c>
      <c r="N1415" s="22">
        <v>2</v>
      </c>
      <c r="O1415" s="23">
        <v>1</v>
      </c>
      <c r="P1415" s="24">
        <v>840</v>
      </c>
      <c r="Q1415" s="25" t="str">
        <f t="shared" si="118"/>
        <v/>
      </c>
      <c r="R1415" s="12">
        <v>0</v>
      </c>
      <c r="S1415" s="12">
        <v>0</v>
      </c>
      <c r="U1415" s="18" t="str">
        <f t="shared" si="120"/>
        <v>一勝</v>
      </c>
      <c r="X1415" s="12" t="str">
        <f>IF(OR(C1415="櫃間牧場",C1415="特捜フジ"),"hit",IF(OR(C1415="土井牧場",C1415="土井ムギムギ牧場",C1415="むぎむぎ",C1415="むぎ"),"doi",IF(OR(C1415="阪神",C1415="タイガースファーム"),"han",IF(OR(C1415="健康牧場",C1415="ＯＫ牧場"),"oke",VLOOKUP(C1415,[1]Owner!$A:$B,2,FALSE)))))</f>
        <v>aok</v>
      </c>
    </row>
    <row r="1416" spans="1:24" ht="11.15" customHeight="1" x14ac:dyDescent="0.65">
      <c r="A1416" s="19" t="str">
        <f t="shared" si="119"/>
        <v>9798青木08</v>
      </c>
      <c r="B1416" s="10" t="s">
        <v>11</v>
      </c>
      <c r="C1416" s="20" t="s">
        <v>12</v>
      </c>
      <c r="D1416" s="31">
        <v>8</v>
      </c>
      <c r="E1416" s="20" t="s">
        <v>44</v>
      </c>
      <c r="F1416" s="10" t="s">
        <v>14</v>
      </c>
      <c r="G1416" s="10" t="s">
        <v>15</v>
      </c>
      <c r="H1416" s="20" t="s">
        <v>45</v>
      </c>
      <c r="I1416" s="20" t="s">
        <v>17</v>
      </c>
      <c r="J1416" s="20" t="s">
        <v>46</v>
      </c>
      <c r="N1416" s="22">
        <v>3</v>
      </c>
      <c r="O1416" s="23">
        <v>1</v>
      </c>
      <c r="P1416" s="24">
        <v>840</v>
      </c>
      <c r="Q1416" s="25" t="str">
        <f t="shared" si="118"/>
        <v/>
      </c>
      <c r="R1416" s="12">
        <v>0</v>
      </c>
      <c r="S1416" s="12">
        <v>0</v>
      </c>
      <c r="U1416" s="18" t="str">
        <f t="shared" si="120"/>
        <v>一勝</v>
      </c>
      <c r="X1416" s="12" t="str">
        <f>IF(OR(C1416="櫃間牧場",C1416="特捜フジ"),"hit",IF(OR(C1416="土井牧場",C1416="土井ムギムギ牧場",C1416="むぎむぎ",C1416="むぎ"),"doi",IF(OR(C1416="阪神",C1416="タイガースファーム"),"han",IF(OR(C1416="健康牧場",C1416="ＯＫ牧場"),"oke",VLOOKUP(C1416,[1]Owner!$A:$B,2,FALSE)))))</f>
        <v>aok</v>
      </c>
    </row>
    <row r="1417" spans="1:24" ht="11.15" customHeight="1" x14ac:dyDescent="0.65">
      <c r="A1417" s="19" t="str">
        <f t="shared" si="119"/>
        <v>9798貴仁08</v>
      </c>
      <c r="B1417" s="10" t="s">
        <v>11</v>
      </c>
      <c r="C1417" s="20" t="s">
        <v>216</v>
      </c>
      <c r="D1417" s="31">
        <v>8</v>
      </c>
      <c r="E1417" s="20" t="s">
        <v>239</v>
      </c>
      <c r="F1417" s="10" t="s">
        <v>14</v>
      </c>
      <c r="G1417" s="10" t="s">
        <v>15</v>
      </c>
      <c r="H1417" s="20" t="s">
        <v>240</v>
      </c>
      <c r="I1417" s="20" t="s">
        <v>241</v>
      </c>
      <c r="J1417" s="20" t="s">
        <v>242</v>
      </c>
      <c r="N1417" s="22">
        <v>3</v>
      </c>
      <c r="O1417" s="23">
        <v>1</v>
      </c>
      <c r="P1417" s="24">
        <v>840</v>
      </c>
      <c r="Q1417" s="25" t="str">
        <f t="shared" si="118"/>
        <v/>
      </c>
      <c r="R1417" s="12">
        <v>0</v>
      </c>
      <c r="S1417" s="12">
        <v>0</v>
      </c>
      <c r="U1417" s="18" t="str">
        <f t="shared" si="120"/>
        <v>一勝</v>
      </c>
      <c r="X1417" s="12" t="str">
        <f>IF(OR(C1417="櫃間牧場",C1417="特捜フジ"),"hit",IF(OR(C1417="土井牧場",C1417="土井ムギムギ牧場",C1417="むぎむぎ",C1417="むぎ"),"doi",IF(OR(C1417="阪神",C1417="タイガースファーム"),"han",IF(OR(C1417="健康牧場",C1417="ＯＫ牧場"),"oke",VLOOKUP(C1417,[1]Owner!$A:$B,2,FALSE)))))</f>
        <v>hta</v>
      </c>
    </row>
    <row r="1418" spans="1:24" ht="11.15" customHeight="1" x14ac:dyDescent="0.65">
      <c r="A1418" s="19" t="str">
        <f t="shared" si="119"/>
        <v>9900真下05</v>
      </c>
      <c r="B1418" s="10" t="s">
        <v>683</v>
      </c>
      <c r="C1418" s="20" t="s">
        <v>346</v>
      </c>
      <c r="D1418" s="31">
        <v>5</v>
      </c>
      <c r="E1418" s="20" t="s">
        <v>951</v>
      </c>
      <c r="F1418" s="10" t="s">
        <v>14</v>
      </c>
      <c r="G1418" s="10" t="s">
        <v>33</v>
      </c>
      <c r="H1418" s="20" t="s">
        <v>688</v>
      </c>
      <c r="I1418" s="20" t="s">
        <v>38</v>
      </c>
      <c r="J1418" s="20" t="s">
        <v>952</v>
      </c>
      <c r="N1418" s="22">
        <v>3</v>
      </c>
      <c r="O1418" s="23">
        <v>1</v>
      </c>
      <c r="P1418" s="24">
        <v>840</v>
      </c>
      <c r="Q1418" s="25" t="str">
        <f t="shared" si="118"/>
        <v/>
      </c>
      <c r="R1418" s="12">
        <v>0</v>
      </c>
      <c r="S1418" s="12">
        <v>0</v>
      </c>
      <c r="U1418" s="18" t="str">
        <f t="shared" si="120"/>
        <v>一勝</v>
      </c>
      <c r="X1418" s="12" t="str">
        <f>IF(OR(C1418="櫃間牧場",C1418="特捜フジ"),"hit",IF(OR(C1418="土井牧場",C1418="土井ムギムギ牧場",C1418="むぎむぎ",C1418="むぎ"),"doi",IF(OR(C1418="阪神",C1418="タイガースファーム"),"han",IF(OR(C1418="健康牧場",C1418="ＯＫ牧場"),"oke",VLOOKUP(C1418,[1]Owner!$A:$B,2,FALSE)))))</f>
        <v>mas</v>
      </c>
    </row>
    <row r="1419" spans="1:24" ht="11.15" customHeight="1" x14ac:dyDescent="0.65">
      <c r="A1419" s="19" t="str">
        <f t="shared" si="119"/>
        <v>2324永之07</v>
      </c>
      <c r="B1419" s="10" t="s">
        <v>9878</v>
      </c>
      <c r="C1419" s="20" t="s">
        <v>9310</v>
      </c>
      <c r="D1419" s="11">
        <v>7</v>
      </c>
      <c r="E1419" s="20" t="s">
        <v>9864</v>
      </c>
      <c r="F1419" s="10" t="s">
        <v>4407</v>
      </c>
      <c r="G1419" s="10" t="s">
        <v>4421</v>
      </c>
      <c r="H1419" s="20" t="s">
        <v>9888</v>
      </c>
      <c r="I1419" s="20" t="s">
        <v>4657</v>
      </c>
      <c r="J1419" s="20" t="s">
        <v>5846</v>
      </c>
      <c r="K1419" s="20" t="s">
        <v>791</v>
      </c>
      <c r="L1419" s="20" t="s">
        <v>1913</v>
      </c>
      <c r="M1419" s="37">
        <v>7</v>
      </c>
      <c r="N1419" s="22">
        <v>3</v>
      </c>
      <c r="O1419" s="23">
        <v>1</v>
      </c>
      <c r="P1419" s="24">
        <v>840</v>
      </c>
      <c r="Q1419" s="25">
        <f t="shared" si="118"/>
        <v>120</v>
      </c>
      <c r="U1419" s="18" t="str">
        <f t="shared" si="120"/>
        <v>一勝</v>
      </c>
      <c r="V1419" s="12" t="s">
        <v>10208</v>
      </c>
      <c r="W1419" s="12" t="s">
        <v>10137</v>
      </c>
      <c r="X1419" s="12" t="str">
        <f>IF(OR(C1419="櫃間牧場",C1419="特捜フジ"),"hit",IF(OR(C1419="土井牧場",C1419="土井ムギムギ牧場",C1419="むぎむぎ",C1419="むぎ"),"doi",IF(OR(C1419="阪神",C1419="タイガースファーム"),"han",IF(OR(C1419="健康牧場",C1419="ＯＫ牧場"),"oke",VLOOKUP(C1419,[1]Owner!$A:$B,2,FALSE)))))</f>
        <v>yhi</v>
      </c>
    </row>
    <row r="1420" spans="1:24" ht="11.15" customHeight="1" x14ac:dyDescent="0.65">
      <c r="A1420" s="19" t="str">
        <f t="shared" si="119"/>
        <v>2324永之08</v>
      </c>
      <c r="B1420" s="10" t="s">
        <v>9878</v>
      </c>
      <c r="C1420" s="20" t="s">
        <v>9310</v>
      </c>
      <c r="D1420" s="11">
        <v>8</v>
      </c>
      <c r="E1420" s="20" t="s">
        <v>9865</v>
      </c>
      <c r="F1420" s="10" t="s">
        <v>4407</v>
      </c>
      <c r="G1420" s="10" t="s">
        <v>4421</v>
      </c>
      <c r="H1420" s="20" t="s">
        <v>7236</v>
      </c>
      <c r="I1420" s="20" t="s">
        <v>7359</v>
      </c>
      <c r="J1420" s="20" t="s">
        <v>9968</v>
      </c>
      <c r="K1420" s="20" t="s">
        <v>791</v>
      </c>
      <c r="L1420" s="20" t="s">
        <v>9999</v>
      </c>
      <c r="M1420" s="37">
        <v>4</v>
      </c>
      <c r="N1420" s="22">
        <v>3</v>
      </c>
      <c r="O1420" s="23">
        <v>1</v>
      </c>
      <c r="P1420" s="24">
        <v>840</v>
      </c>
      <c r="Q1420" s="25">
        <f t="shared" si="118"/>
        <v>210</v>
      </c>
      <c r="U1420" s="18" t="str">
        <f t="shared" si="120"/>
        <v>一勝</v>
      </c>
      <c r="V1420" s="12" t="s">
        <v>10208</v>
      </c>
      <c r="W1420" s="12" t="s">
        <v>10138</v>
      </c>
      <c r="X1420" s="12" t="str">
        <f>IF(OR(C1420="櫃間牧場",C1420="特捜フジ"),"hit",IF(OR(C1420="土井牧場",C1420="土井ムギムギ牧場",C1420="むぎむぎ",C1420="むぎ"),"doi",IF(OR(C1420="阪神",C1420="タイガースファーム"),"han",IF(OR(C1420="健康牧場",C1420="ＯＫ牧場"),"oke",VLOOKUP(C1420,[1]Owner!$A:$B,2,FALSE)))))</f>
        <v>yhi</v>
      </c>
    </row>
    <row r="1421" spans="1:24" ht="11.15" customHeight="1" x14ac:dyDescent="0.65">
      <c r="A1421" s="19" t="str">
        <f t="shared" si="119"/>
        <v>1213若井10</v>
      </c>
      <c r="B1421" s="10" t="s">
        <v>4405</v>
      </c>
      <c r="C1421" s="20" t="s">
        <v>4731</v>
      </c>
      <c r="D1421" s="11">
        <v>10</v>
      </c>
      <c r="E1421" s="20" t="s">
        <v>4504</v>
      </c>
      <c r="F1421" s="10" t="s">
        <v>4478</v>
      </c>
      <c r="G1421" s="10" t="s">
        <v>33</v>
      </c>
      <c r="H1421" s="20" t="s">
        <v>4505</v>
      </c>
      <c r="I1421" s="20" t="s">
        <v>2614</v>
      </c>
      <c r="J1421" s="20" t="s">
        <v>3958</v>
      </c>
      <c r="K1421" s="20" t="s">
        <v>2378</v>
      </c>
      <c r="L1421" s="20" t="s">
        <v>4426</v>
      </c>
      <c r="M1421" s="21">
        <v>20</v>
      </c>
      <c r="N1421" s="22">
        <v>4</v>
      </c>
      <c r="O1421" s="23">
        <v>0</v>
      </c>
      <c r="P1421" s="24">
        <v>840</v>
      </c>
      <c r="Q1421" s="25">
        <f t="shared" si="118"/>
        <v>42</v>
      </c>
      <c r="R1421" s="12">
        <v>0</v>
      </c>
      <c r="S1421" s="12">
        <v>0</v>
      </c>
      <c r="U1421" s="18" t="str">
        <f t="shared" si="120"/>
        <v>未勝利</v>
      </c>
      <c r="X1421" s="12" t="str">
        <f>IF(OR(C1421="櫃間牧場",C1421="特捜フジ"),"hit",IF(OR(C1421="土井牧場",C1421="土井ムギムギ牧場",C1421="むぎむぎ",C1421="むぎ"),"doi",IF(OR(C1421="阪神",C1421="タイガースファーム"),"han",IF(OR(C1421="健康牧場",C1421="ＯＫ牧場"),"oke",VLOOKUP(C1421,[1]Owner!$A:$B,2,FALSE)))))</f>
        <v>wak</v>
      </c>
    </row>
    <row r="1422" spans="1:24" ht="11.15" customHeight="1" x14ac:dyDescent="0.65">
      <c r="A1422" s="19" t="str">
        <f t="shared" si="119"/>
        <v>1314若井01</v>
      </c>
      <c r="B1422" s="10" t="s">
        <v>5133</v>
      </c>
      <c r="C1422" s="20" t="s">
        <v>4965</v>
      </c>
      <c r="D1422" s="11">
        <v>1</v>
      </c>
      <c r="E1422" s="20" t="s">
        <v>4966</v>
      </c>
      <c r="F1422" s="10" t="s">
        <v>4766</v>
      </c>
      <c r="G1422" s="10" t="s">
        <v>4774</v>
      </c>
      <c r="H1422" s="20" t="s">
        <v>4967</v>
      </c>
      <c r="I1422" s="20" t="s">
        <v>2231</v>
      </c>
      <c r="J1422" s="20" t="s">
        <v>4968</v>
      </c>
      <c r="K1422" s="20" t="s">
        <v>4969</v>
      </c>
      <c r="L1422" s="20" t="s">
        <v>1913</v>
      </c>
      <c r="M1422" s="21">
        <v>70</v>
      </c>
      <c r="N1422" s="22">
        <v>4</v>
      </c>
      <c r="O1422" s="23">
        <v>1</v>
      </c>
      <c r="P1422" s="24">
        <v>840</v>
      </c>
      <c r="Q1422" s="25">
        <f t="shared" si="118"/>
        <v>12</v>
      </c>
      <c r="R1422" s="12">
        <v>0</v>
      </c>
      <c r="S1422" s="12">
        <v>0</v>
      </c>
      <c r="U1422" s="18" t="str">
        <f t="shared" si="120"/>
        <v>一勝</v>
      </c>
      <c r="X1422" s="12" t="str">
        <f>IF(OR(C1422="櫃間牧場",C1422="特捜フジ"),"hit",IF(OR(C1422="土井牧場",C1422="土井ムギムギ牧場",C1422="むぎむぎ",C1422="むぎ"),"doi",IF(OR(C1422="阪神",C1422="タイガースファーム"),"han",IF(OR(C1422="健康牧場",C1422="ＯＫ牧場"),"oke",VLOOKUP(C1422,[1]Owner!$A:$B,2,FALSE)))))</f>
        <v>wak</v>
      </c>
    </row>
    <row r="1423" spans="1:24" ht="11.15" customHeight="1" x14ac:dyDescent="0.65">
      <c r="A1423" s="19" t="str">
        <f t="shared" si="119"/>
        <v>0203心平01</v>
      </c>
      <c r="B1423" s="10" t="s">
        <v>1480</v>
      </c>
      <c r="C1423" s="20" t="s">
        <v>186</v>
      </c>
      <c r="D1423" s="31">
        <v>1</v>
      </c>
      <c r="E1423" s="20" t="s">
        <v>1561</v>
      </c>
      <c r="F1423" s="10" t="s">
        <v>14</v>
      </c>
      <c r="G1423" s="10" t="s">
        <v>15</v>
      </c>
      <c r="H1423" s="20" t="s">
        <v>657</v>
      </c>
      <c r="I1423" s="20" t="s">
        <v>38</v>
      </c>
      <c r="J1423" s="20" t="s">
        <v>1329</v>
      </c>
      <c r="N1423" s="22">
        <v>4</v>
      </c>
      <c r="O1423" s="23">
        <v>1</v>
      </c>
      <c r="P1423" s="24">
        <v>840</v>
      </c>
      <c r="Q1423" s="25" t="str">
        <f t="shared" si="118"/>
        <v/>
      </c>
      <c r="R1423" s="12">
        <v>0</v>
      </c>
      <c r="S1423" s="12">
        <v>0</v>
      </c>
      <c r="U1423" s="18" t="str">
        <f t="shared" si="120"/>
        <v>一勝</v>
      </c>
      <c r="X1423" s="12" t="str">
        <f>IF(OR(C1423="櫃間牧場",C1423="特捜フジ"),"hit",IF(OR(C1423="土井牧場",C1423="土井ムギムギ牧場",C1423="むぎむぎ",C1423="むぎ"),"doi",IF(OR(C1423="阪神",C1423="タイガースファーム"),"han",IF(OR(C1423="健康牧場",C1423="ＯＫ牧場"),"oke",VLOOKUP(C1423,[1]Owner!$A:$B,2,FALSE)))))</f>
        <v>hsi</v>
      </c>
    </row>
    <row r="1424" spans="1:24" ht="11.15" customHeight="1" x14ac:dyDescent="0.65">
      <c r="A1424" s="19" t="str">
        <f t="shared" si="119"/>
        <v>2324柏倉08</v>
      </c>
      <c r="B1424" s="10" t="s">
        <v>9878</v>
      </c>
      <c r="C1424" s="20" t="s">
        <v>9205</v>
      </c>
      <c r="D1424" s="11">
        <v>8</v>
      </c>
      <c r="E1424" s="20" t="s">
        <v>9765</v>
      </c>
      <c r="F1424" s="10" t="s">
        <v>4407</v>
      </c>
      <c r="G1424" s="10" t="s">
        <v>4408</v>
      </c>
      <c r="H1424" s="20" t="s">
        <v>9887</v>
      </c>
      <c r="I1424" s="20" t="s">
        <v>3553</v>
      </c>
      <c r="J1424" s="20" t="s">
        <v>9924</v>
      </c>
      <c r="K1424" s="20" t="s">
        <v>5446</v>
      </c>
      <c r="L1424" s="20" t="s">
        <v>1913</v>
      </c>
      <c r="M1424" s="37">
        <v>4</v>
      </c>
      <c r="N1424" s="22">
        <v>4</v>
      </c>
      <c r="O1424" s="23">
        <v>1</v>
      </c>
      <c r="P1424" s="24">
        <v>840</v>
      </c>
      <c r="Q1424" s="25">
        <f t="shared" si="118"/>
        <v>210</v>
      </c>
      <c r="U1424" s="18" t="str">
        <f t="shared" si="120"/>
        <v>一勝</v>
      </c>
      <c r="V1424" s="12" t="s">
        <v>10019</v>
      </c>
      <c r="W1424" s="12" t="s">
        <v>10056</v>
      </c>
      <c r="X1424" s="12" t="str">
        <f>IF(OR(C1424="櫃間牧場",C1424="特捜フジ"),"hit",IF(OR(C1424="土井牧場",C1424="土井ムギムギ牧場",C1424="むぎむぎ",C1424="むぎ"),"doi",IF(OR(C1424="阪神",C1424="タイガースファーム"),"han",IF(OR(C1424="健康牧場",C1424="ＯＫ牧場"),"oke",VLOOKUP(C1424,[1]Owner!$A:$B,2,FALSE)))))</f>
        <v>kas</v>
      </c>
    </row>
    <row r="1425" spans="1:24" ht="11.15" customHeight="1" x14ac:dyDescent="0.65">
      <c r="A1425" s="19" t="str">
        <f t="shared" si="119"/>
        <v>9798青木06</v>
      </c>
      <c r="B1425" s="10" t="s">
        <v>11</v>
      </c>
      <c r="C1425" s="20" t="s">
        <v>12</v>
      </c>
      <c r="D1425" s="31">
        <v>6</v>
      </c>
      <c r="E1425" s="20" t="s">
        <v>37</v>
      </c>
      <c r="F1425" s="10" t="s">
        <v>14</v>
      </c>
      <c r="G1425" s="10" t="s">
        <v>33</v>
      </c>
      <c r="H1425" s="20" t="s">
        <v>34</v>
      </c>
      <c r="I1425" s="20" t="s">
        <v>38</v>
      </c>
      <c r="J1425" s="20" t="s">
        <v>39</v>
      </c>
      <c r="N1425" s="22">
        <v>6</v>
      </c>
      <c r="O1425" s="23">
        <v>1</v>
      </c>
      <c r="P1425" s="24">
        <v>840</v>
      </c>
      <c r="Q1425" s="25" t="str">
        <f t="shared" si="118"/>
        <v/>
      </c>
      <c r="R1425" s="12">
        <v>0</v>
      </c>
      <c r="S1425" s="12">
        <v>0</v>
      </c>
      <c r="U1425" s="18" t="str">
        <f t="shared" si="120"/>
        <v>一勝</v>
      </c>
      <c r="X1425" s="12" t="str">
        <f>IF(OR(C1425="櫃間牧場",C1425="特捜フジ"),"hit",IF(OR(C1425="土井牧場",C1425="土井ムギムギ牧場",C1425="むぎむぎ",C1425="むぎ"),"doi",IF(OR(C1425="阪神",C1425="タイガースファーム"),"han",IF(OR(C1425="健康牧場",C1425="ＯＫ牧場"),"oke",VLOOKUP(C1425,[1]Owner!$A:$B,2,FALSE)))))</f>
        <v>aok</v>
      </c>
    </row>
    <row r="1426" spans="1:24" ht="11.15" customHeight="1" x14ac:dyDescent="0.65">
      <c r="A1426" s="19" t="str">
        <f t="shared" si="119"/>
        <v>1011藤田07</v>
      </c>
      <c r="B1426" s="10" t="s">
        <v>3649</v>
      </c>
      <c r="C1426" s="20" t="s">
        <v>3112</v>
      </c>
      <c r="D1426" s="11">
        <v>7</v>
      </c>
      <c r="E1426" s="20" t="s">
        <v>3815</v>
      </c>
      <c r="F1426" s="10" t="s">
        <v>2279</v>
      </c>
      <c r="G1426" s="10" t="s">
        <v>520</v>
      </c>
      <c r="H1426" s="20" t="s">
        <v>705</v>
      </c>
      <c r="I1426" s="20" t="s">
        <v>2280</v>
      </c>
      <c r="J1426" s="20" t="s">
        <v>3816</v>
      </c>
      <c r="K1426" s="20" t="s">
        <v>350</v>
      </c>
      <c r="L1426" s="20" t="s">
        <v>2811</v>
      </c>
      <c r="M1426" s="21">
        <v>15</v>
      </c>
      <c r="N1426" s="22">
        <v>7</v>
      </c>
      <c r="O1426" s="23">
        <v>1</v>
      </c>
      <c r="P1426" s="24">
        <v>840</v>
      </c>
      <c r="Q1426" s="25">
        <f t="shared" si="118"/>
        <v>56</v>
      </c>
      <c r="R1426" s="12">
        <v>0</v>
      </c>
      <c r="S1426" s="12">
        <v>0</v>
      </c>
      <c r="U1426" s="18" t="str">
        <f t="shared" si="120"/>
        <v>一勝</v>
      </c>
      <c r="X1426" s="12" t="str">
        <f>IF(OR(C1426="櫃間牧場",C1426="特捜フジ"),"hit",IF(OR(C1426="土井牧場",C1426="土井ムギムギ牧場",C1426="むぎむぎ",C1426="むぎ"),"doi",IF(OR(C1426="阪神",C1426="タイガースファーム"),"han",IF(OR(C1426="健康牧場",C1426="ＯＫ牧場"),"oke",VLOOKUP(C1426,[1]Owner!$A:$B,2,FALSE)))))</f>
        <v>fut</v>
      </c>
    </row>
    <row r="1427" spans="1:24" ht="11.15" customHeight="1" x14ac:dyDescent="0.65">
      <c r="A1427" s="19" t="str">
        <f t="shared" si="119"/>
        <v>1213健太04</v>
      </c>
      <c r="B1427" s="10" t="s">
        <v>4405</v>
      </c>
      <c r="C1427" s="20" t="s">
        <v>4732</v>
      </c>
      <c r="D1427" s="11">
        <v>4</v>
      </c>
      <c r="E1427" s="20" t="s">
        <v>4511</v>
      </c>
      <c r="F1427" s="10" t="s">
        <v>4478</v>
      </c>
      <c r="G1427" s="10" t="s">
        <v>4408</v>
      </c>
      <c r="H1427" s="20" t="s">
        <v>4512</v>
      </c>
      <c r="I1427" s="20" t="s">
        <v>2231</v>
      </c>
      <c r="J1427" s="20" t="s">
        <v>1915</v>
      </c>
      <c r="K1427" s="20" t="s">
        <v>4513</v>
      </c>
      <c r="L1427" s="20" t="s">
        <v>1913</v>
      </c>
      <c r="M1427" s="21">
        <v>80</v>
      </c>
      <c r="N1427" s="22">
        <v>7</v>
      </c>
      <c r="O1427" s="23">
        <v>0</v>
      </c>
      <c r="P1427" s="24">
        <v>840</v>
      </c>
      <c r="Q1427" s="25">
        <f t="shared" si="118"/>
        <v>10.5</v>
      </c>
      <c r="R1427" s="12">
        <v>0</v>
      </c>
      <c r="S1427" s="12">
        <v>0</v>
      </c>
      <c r="U1427" s="18" t="str">
        <f t="shared" si="120"/>
        <v>未勝利</v>
      </c>
      <c r="X1427" s="12" t="str">
        <f>IF(OR(C1427="櫃間牧場",C1427="特捜フジ"),"hit",IF(OR(C1427="土井牧場",C1427="土井ムギムギ牧場",C1427="むぎむぎ",C1427="むぎ"),"doi",IF(OR(C1427="阪神",C1427="タイガースファーム"),"han",IF(OR(C1427="健康牧場",C1427="ＯＫ牧場"),"oke",VLOOKUP(C1427,[1]Owner!$A:$B,2,FALSE)))))</f>
        <v>tke</v>
      </c>
    </row>
    <row r="1428" spans="1:24" ht="11.15" customHeight="1" x14ac:dyDescent="0.65">
      <c r="A1428" s="19" t="str">
        <f t="shared" si="119"/>
        <v>1213むぎ07</v>
      </c>
      <c r="B1428" s="10" t="s">
        <v>4405</v>
      </c>
      <c r="C1428" s="20" t="s">
        <v>4396</v>
      </c>
      <c r="D1428" s="11">
        <v>7</v>
      </c>
      <c r="E1428" s="20" t="s">
        <v>4464</v>
      </c>
      <c r="F1428" s="10" t="s">
        <v>4407</v>
      </c>
      <c r="G1428" s="10" t="s">
        <v>4408</v>
      </c>
      <c r="H1428" s="20" t="s">
        <v>4414</v>
      </c>
      <c r="I1428" s="20" t="s">
        <v>2280</v>
      </c>
      <c r="J1428" s="20" t="s">
        <v>4465</v>
      </c>
      <c r="K1428" s="20" t="s">
        <v>4437</v>
      </c>
      <c r="L1428" s="20" t="s">
        <v>4416</v>
      </c>
      <c r="M1428" s="21">
        <v>10</v>
      </c>
      <c r="N1428" s="22">
        <v>7</v>
      </c>
      <c r="O1428" s="23">
        <v>1</v>
      </c>
      <c r="P1428" s="24">
        <v>840</v>
      </c>
      <c r="Q1428" s="25">
        <f t="shared" si="118"/>
        <v>84</v>
      </c>
      <c r="R1428" s="12">
        <v>0</v>
      </c>
      <c r="S1428" s="12">
        <v>0</v>
      </c>
      <c r="U1428" s="18" t="str">
        <f t="shared" si="120"/>
        <v>一勝</v>
      </c>
      <c r="X1428" s="12" t="str">
        <f>IF(OR(C1428="櫃間牧場",C1428="特捜フジ"),"hit",IF(OR(C1428="土井牧場",C1428="土井ムギムギ牧場",C1428="むぎむぎ",C1428="むぎ"),"doi",IF(OR(C1428="阪神",C1428="タイガースファーム"),"han",IF(OR(C1428="健康牧場",C1428="ＯＫ牧場"),"oke",VLOOKUP(C1428,[1]Owner!$A:$B,2,FALSE)))))</f>
        <v>doi</v>
      </c>
    </row>
    <row r="1429" spans="1:24" ht="11.15" customHeight="1" x14ac:dyDescent="0.65">
      <c r="A1429" s="19" t="str">
        <f t="shared" si="119"/>
        <v>9798大類01</v>
      </c>
      <c r="B1429" s="10" t="s">
        <v>11</v>
      </c>
      <c r="C1429" s="20" t="s">
        <v>91</v>
      </c>
      <c r="D1429" s="31">
        <v>1</v>
      </c>
      <c r="E1429" s="20" t="s">
        <v>92</v>
      </c>
      <c r="F1429" s="10" t="s">
        <v>29</v>
      </c>
      <c r="G1429" s="10" t="s">
        <v>15</v>
      </c>
      <c r="H1429" s="20" t="s">
        <v>93</v>
      </c>
      <c r="I1429" s="20" t="s">
        <v>38</v>
      </c>
      <c r="J1429" s="20" t="s">
        <v>94</v>
      </c>
      <c r="N1429" s="22">
        <v>10</v>
      </c>
      <c r="O1429" s="23">
        <v>1</v>
      </c>
      <c r="P1429" s="24">
        <v>840</v>
      </c>
      <c r="Q1429" s="25" t="str">
        <f t="shared" si="118"/>
        <v/>
      </c>
      <c r="R1429" s="12">
        <v>0</v>
      </c>
      <c r="S1429" s="12">
        <v>0</v>
      </c>
      <c r="U1429" s="18" t="str">
        <f t="shared" si="120"/>
        <v>一勝</v>
      </c>
      <c r="X1429" s="12" t="str">
        <f>IF(OR(C1429="櫃間牧場",C1429="特捜フジ"),"hit",IF(OR(C1429="土井牧場",C1429="土井ムギムギ牧場",C1429="むぎむぎ",C1429="むぎ"),"doi",IF(OR(C1429="阪神",C1429="タイガースファーム"),"han",IF(OR(C1429="健康牧場",C1429="ＯＫ牧場"),"oke",VLOOKUP(C1429,[1]Owner!$A:$B,2,FALSE)))))</f>
        <v>oru</v>
      </c>
    </row>
    <row r="1430" spans="1:24" ht="11.15" customHeight="1" x14ac:dyDescent="0.65">
      <c r="A1430" s="19" t="str">
        <f t="shared" si="119"/>
        <v>0102大矢05</v>
      </c>
      <c r="B1430" s="10" t="s">
        <v>1206</v>
      </c>
      <c r="C1430" s="20" t="s">
        <v>964</v>
      </c>
      <c r="D1430" s="31">
        <v>5</v>
      </c>
      <c r="E1430" s="20" t="s">
        <v>1238</v>
      </c>
      <c r="F1430" s="10" t="s">
        <v>14</v>
      </c>
      <c r="G1430" s="10" t="s">
        <v>15</v>
      </c>
      <c r="H1430" s="20" t="s">
        <v>1239</v>
      </c>
      <c r="I1430" s="20" t="s">
        <v>179</v>
      </c>
      <c r="J1430" s="20" t="s">
        <v>1240</v>
      </c>
      <c r="N1430" s="22">
        <v>7</v>
      </c>
      <c r="O1430" s="23">
        <v>1</v>
      </c>
      <c r="P1430" s="24">
        <v>838</v>
      </c>
      <c r="Q1430" s="25" t="str">
        <f t="shared" si="118"/>
        <v/>
      </c>
      <c r="R1430" s="12">
        <v>0</v>
      </c>
      <c r="S1430" s="12">
        <v>0</v>
      </c>
      <c r="U1430" s="18" t="str">
        <f t="shared" si="120"/>
        <v>一勝</v>
      </c>
      <c r="X1430" s="12" t="str">
        <f>IF(OR(C1430="櫃間牧場",C1430="特捜フジ"),"hit",IF(OR(C1430="土井牧場",C1430="土井ムギムギ牧場",C1430="むぎむぎ",C1430="むぎ"),"doi",IF(OR(C1430="阪神",C1430="タイガースファーム"),"han",IF(OR(C1430="健康牧場",C1430="ＯＫ牧場"),"oke",VLOOKUP(C1430,[1]Owner!$A:$B,2,FALSE)))))</f>
        <v>oya</v>
      </c>
    </row>
    <row r="1431" spans="1:24" ht="11.15" customHeight="1" x14ac:dyDescent="0.65">
      <c r="A1431" s="19" t="str">
        <f t="shared" si="119"/>
        <v>2324高橋05</v>
      </c>
      <c r="B1431" s="10" t="s">
        <v>9878</v>
      </c>
      <c r="C1431" s="20" t="s">
        <v>9258</v>
      </c>
      <c r="D1431" s="11">
        <v>5</v>
      </c>
      <c r="E1431" s="20" t="s">
        <v>9812</v>
      </c>
      <c r="F1431" s="10" t="s">
        <v>4413</v>
      </c>
      <c r="G1431" s="10" t="s">
        <v>4408</v>
      </c>
      <c r="H1431" s="20" t="s">
        <v>9879</v>
      </c>
      <c r="I1431" s="20" t="s">
        <v>5638</v>
      </c>
      <c r="J1431" s="20" t="s">
        <v>9425</v>
      </c>
      <c r="K1431" s="20" t="s">
        <v>791</v>
      </c>
      <c r="L1431" s="20" t="s">
        <v>1913</v>
      </c>
      <c r="M1431" s="37">
        <v>7</v>
      </c>
      <c r="N1431" s="22">
        <v>4</v>
      </c>
      <c r="O1431" s="23">
        <v>1</v>
      </c>
      <c r="P1431" s="24">
        <v>835</v>
      </c>
      <c r="Q1431" s="25">
        <f t="shared" si="118"/>
        <v>119.28571428571429</v>
      </c>
      <c r="U1431" s="18" t="str">
        <f t="shared" si="120"/>
        <v>一勝</v>
      </c>
      <c r="V1431" s="12" t="s">
        <v>10162</v>
      </c>
      <c r="W1431" s="12" t="s">
        <v>10094</v>
      </c>
      <c r="X1431" s="12" t="str">
        <f>IF(OR(C1431="櫃間牧場",C1431="特捜フジ"),"hit",IF(OR(C1431="土井牧場",C1431="土井ムギムギ牧場",C1431="むぎむぎ",C1431="むぎ"),"doi",IF(OR(C1431="阪神",C1431="タイガースファーム"),"han",IF(OR(C1431="健康牧場",C1431="ＯＫ牧場"),"oke",VLOOKUP(C1431,[1]Owner!$A:$B,2,FALSE)))))</f>
        <v>tkh</v>
      </c>
    </row>
    <row r="1432" spans="1:24" ht="11.15" customHeight="1" x14ac:dyDescent="0.65">
      <c r="A1432" s="19" t="str">
        <f t="shared" si="119"/>
        <v>2122阪神04</v>
      </c>
      <c r="B1432" s="10" t="s">
        <v>8826</v>
      </c>
      <c r="C1432" s="20" t="s">
        <v>4398</v>
      </c>
      <c r="D1432" s="11">
        <v>4</v>
      </c>
      <c r="E1432" s="20" t="s">
        <v>8779</v>
      </c>
      <c r="F1432" s="10" t="s">
        <v>4478</v>
      </c>
      <c r="G1432" s="10" t="s">
        <v>4408</v>
      </c>
      <c r="H1432" s="20" t="s">
        <v>8922</v>
      </c>
      <c r="I1432" s="20" t="s">
        <v>1755</v>
      </c>
      <c r="J1432" s="20" t="s">
        <v>4931</v>
      </c>
      <c r="K1432" s="20" t="s">
        <v>4510</v>
      </c>
      <c r="L1432" s="20" t="s">
        <v>4484</v>
      </c>
      <c r="M1432" s="32">
        <v>2</v>
      </c>
      <c r="N1432" s="22">
        <v>6</v>
      </c>
      <c r="O1432" s="23">
        <v>1</v>
      </c>
      <c r="P1432" s="24">
        <v>833</v>
      </c>
      <c r="Q1432" s="25">
        <v>36.723076923076924</v>
      </c>
      <c r="U1432" s="18" t="str">
        <f t="shared" si="120"/>
        <v>一勝</v>
      </c>
      <c r="V1432" s="12" t="s">
        <v>9025</v>
      </c>
      <c r="W1432" s="12" t="s">
        <v>9140</v>
      </c>
      <c r="X1432" s="12" t="str">
        <f>IF(OR(C1432="櫃間牧場",C1432="特捜フジ"),"hit",IF(OR(C1432="土井牧場",C1432="土井ムギムギ牧場",C1432="むぎむぎ",C1432="むぎ"),"doi",IF(OR(C1432="阪神",C1432="タイガースファーム"),"han",IF(OR(C1432="健康牧場",C1432="ＯＫ牧場"),"oke",VLOOKUP(C1432,[1]Owner!$A:$B,2,FALSE)))))</f>
        <v>han</v>
      </c>
    </row>
    <row r="1433" spans="1:24" ht="11.15" customHeight="1" x14ac:dyDescent="0.65">
      <c r="A1433" s="19" t="str">
        <f t="shared" si="119"/>
        <v>2021ＯＫ04</v>
      </c>
      <c r="B1433" s="10" t="s">
        <v>8314</v>
      </c>
      <c r="C1433" s="20" t="s">
        <v>8308</v>
      </c>
      <c r="D1433" s="11">
        <v>4</v>
      </c>
      <c r="E1433" s="20" t="s">
        <v>8182</v>
      </c>
      <c r="F1433" s="10" t="s">
        <v>29</v>
      </c>
      <c r="G1433" s="10" t="s">
        <v>15</v>
      </c>
      <c r="H1433" s="20" t="s">
        <v>8319</v>
      </c>
      <c r="I1433" s="20" t="s">
        <v>4547</v>
      </c>
      <c r="J1433" s="20" t="s">
        <v>7062</v>
      </c>
      <c r="K1433" s="20" t="s">
        <v>5446</v>
      </c>
      <c r="L1433" s="20" t="s">
        <v>1913</v>
      </c>
      <c r="M1433" s="32">
        <v>9</v>
      </c>
      <c r="N1433" s="22">
        <v>4</v>
      </c>
      <c r="O1433" s="23">
        <v>1</v>
      </c>
      <c r="P1433" s="24">
        <v>831</v>
      </c>
      <c r="Q1433" s="25">
        <v>3.4282051282051285</v>
      </c>
      <c r="R1433" s="12">
        <v>0</v>
      </c>
      <c r="S1433" s="12">
        <v>0</v>
      </c>
      <c r="T1433" s="12">
        <v>0</v>
      </c>
      <c r="U1433" s="18" t="str">
        <f t="shared" si="120"/>
        <v>一勝</v>
      </c>
      <c r="V1433" s="12" t="s">
        <v>8606</v>
      </c>
      <c r="W1433" s="12" t="s">
        <v>8466</v>
      </c>
      <c r="X1433" s="12" t="str">
        <f>IF(OR(C1433="櫃間牧場",C1433="特捜フジ"),"hit",IF(OR(C1433="土井牧場",C1433="土井ムギムギ牧場",C1433="むぎむぎ",C1433="むぎ"),"doi",IF(OR(C1433="阪神",C1433="タイガースファーム"),"han",IF(OR(C1433="健康牧場",C1433="ＯＫ牧場"),"oke",VLOOKUP(C1433,[1]Owner!$A:$B,2,FALSE)))))</f>
        <v>oke</v>
      </c>
    </row>
    <row r="1434" spans="1:24" ht="11.15" customHeight="1" x14ac:dyDescent="0.65">
      <c r="A1434" s="19" t="str">
        <f t="shared" si="119"/>
        <v>2223永之07</v>
      </c>
      <c r="B1434" s="10" t="s">
        <v>9192</v>
      </c>
      <c r="C1434" s="20" t="s">
        <v>9310</v>
      </c>
      <c r="D1434" s="11">
        <v>7</v>
      </c>
      <c r="E1434" s="20" t="s">
        <v>9317</v>
      </c>
      <c r="F1434" s="10" t="s">
        <v>4413</v>
      </c>
      <c r="G1434" s="10" t="s">
        <v>4421</v>
      </c>
      <c r="H1434" s="20" t="s">
        <v>9347</v>
      </c>
      <c r="I1434" s="20" t="s">
        <v>6718</v>
      </c>
      <c r="J1434" s="20" t="s">
        <v>4699</v>
      </c>
      <c r="K1434" s="20" t="s">
        <v>791</v>
      </c>
      <c r="L1434" s="20" t="s">
        <v>1913</v>
      </c>
      <c r="M1434" s="32">
        <v>6</v>
      </c>
      <c r="N1434" s="22">
        <v>2</v>
      </c>
      <c r="O1434" s="23">
        <v>1</v>
      </c>
      <c r="P1434" s="24">
        <v>830</v>
      </c>
      <c r="Q1434" s="25">
        <v>345.11904761904765</v>
      </c>
      <c r="U1434" s="18" t="str">
        <f t="shared" si="120"/>
        <v>一勝</v>
      </c>
      <c r="V1434" s="12" t="s">
        <v>9727</v>
      </c>
      <c r="W1434" s="12" t="s">
        <v>9605</v>
      </c>
      <c r="X1434" s="12" t="str">
        <f>IF(OR(C1434="櫃間牧場",C1434="特捜フジ"),"hit",IF(OR(C1434="土井牧場",C1434="土井ムギムギ牧場",C1434="むぎむぎ",C1434="むぎ"),"doi",IF(OR(C1434="阪神",C1434="タイガースファーム"),"han",IF(OR(C1434="健康牧場",C1434="ＯＫ牧場"),"oke",VLOOKUP(C1434,[1]Owner!$A:$B,2,FALSE)))))</f>
        <v>yhi</v>
      </c>
    </row>
    <row r="1435" spans="1:24" ht="11.15" customHeight="1" x14ac:dyDescent="0.65">
      <c r="A1435" s="19" t="str">
        <f t="shared" si="119"/>
        <v>0405大矢02</v>
      </c>
      <c r="B1435" s="10" t="s">
        <v>1951</v>
      </c>
      <c r="C1435" s="20" t="s">
        <v>964</v>
      </c>
      <c r="D1435" s="31">
        <v>2</v>
      </c>
      <c r="E1435" s="20" t="s">
        <v>1987</v>
      </c>
      <c r="F1435" s="10" t="s">
        <v>29</v>
      </c>
      <c r="G1435" s="10" t="s">
        <v>510</v>
      </c>
      <c r="H1435" s="20" t="s">
        <v>1988</v>
      </c>
      <c r="I1435" s="20" t="s">
        <v>485</v>
      </c>
      <c r="J1435" s="20" t="s">
        <v>1113</v>
      </c>
      <c r="K1435" s="20" t="s">
        <v>1989</v>
      </c>
      <c r="L1435" s="20" t="s">
        <v>1078</v>
      </c>
      <c r="M1435" s="21">
        <v>0</v>
      </c>
      <c r="N1435" s="22">
        <v>3</v>
      </c>
      <c r="O1435" s="23">
        <v>1</v>
      </c>
      <c r="P1435" s="24">
        <v>830</v>
      </c>
      <c r="Q1435" s="25">
        <f t="shared" ref="Q1435:Q1443" si="121">IF(M1435="","",IF(M1435&lt;=0,P1435/10,P1435/M1435))</f>
        <v>83</v>
      </c>
      <c r="R1435" s="12">
        <v>0</v>
      </c>
      <c r="S1435" s="12">
        <v>0</v>
      </c>
      <c r="U1435" s="18" t="str">
        <f t="shared" si="120"/>
        <v>一勝</v>
      </c>
      <c r="X1435" s="12" t="str">
        <f>IF(OR(C1435="櫃間牧場",C1435="特捜フジ"),"hit",IF(OR(C1435="土井牧場",C1435="土井ムギムギ牧場",C1435="むぎむぎ",C1435="むぎ"),"doi",IF(OR(C1435="阪神",C1435="タイガースファーム"),"han",IF(OR(C1435="健康牧場",C1435="ＯＫ牧場"),"oke",VLOOKUP(C1435,[1]Owner!$A:$B,2,FALSE)))))</f>
        <v>oya</v>
      </c>
    </row>
    <row r="1436" spans="1:24" ht="11.15" customHeight="1" x14ac:dyDescent="0.65">
      <c r="A1436" s="19" t="str">
        <f t="shared" si="119"/>
        <v>1213健太05</v>
      </c>
      <c r="B1436" s="10" t="s">
        <v>4405</v>
      </c>
      <c r="C1436" s="20" t="s">
        <v>4732</v>
      </c>
      <c r="D1436" s="11">
        <v>5</v>
      </c>
      <c r="E1436" s="20" t="s">
        <v>4514</v>
      </c>
      <c r="F1436" s="10" t="s">
        <v>4478</v>
      </c>
      <c r="G1436" s="10" t="s">
        <v>4408</v>
      </c>
      <c r="H1436" s="20" t="s">
        <v>4434</v>
      </c>
      <c r="I1436" s="20" t="s">
        <v>2231</v>
      </c>
      <c r="J1436" s="20" t="s">
        <v>4515</v>
      </c>
      <c r="K1436" s="20" t="s">
        <v>4516</v>
      </c>
      <c r="L1436" s="20" t="s">
        <v>1913</v>
      </c>
      <c r="M1436" s="21">
        <v>30</v>
      </c>
      <c r="N1436" s="22">
        <v>3</v>
      </c>
      <c r="O1436" s="23">
        <v>1</v>
      </c>
      <c r="P1436" s="24">
        <v>830</v>
      </c>
      <c r="Q1436" s="25">
        <f t="shared" si="121"/>
        <v>27.666666666666668</v>
      </c>
      <c r="R1436" s="12">
        <v>0</v>
      </c>
      <c r="S1436" s="12">
        <v>0</v>
      </c>
      <c r="U1436" s="18" t="str">
        <f t="shared" si="120"/>
        <v>一勝</v>
      </c>
      <c r="X1436" s="12" t="str">
        <f>IF(OR(C1436="櫃間牧場",C1436="特捜フジ"),"hit",IF(OR(C1436="土井牧場",C1436="土井ムギムギ牧場",C1436="むぎむぎ",C1436="むぎ"),"doi",IF(OR(C1436="阪神",C1436="タイガースファーム"),"han",IF(OR(C1436="健康牧場",C1436="ＯＫ牧場"),"oke",VLOOKUP(C1436,[1]Owner!$A:$B,2,FALSE)))))</f>
        <v>tke</v>
      </c>
    </row>
    <row r="1437" spans="1:24" ht="11.15" customHeight="1" x14ac:dyDescent="0.65">
      <c r="A1437" s="19" t="str">
        <f t="shared" si="119"/>
        <v>1415むぎ08</v>
      </c>
      <c r="B1437" s="10" t="s">
        <v>5140</v>
      </c>
      <c r="C1437" s="28" t="s">
        <v>5138</v>
      </c>
      <c r="D1437" s="29">
        <v>8</v>
      </c>
      <c r="E1437" s="20" t="s">
        <v>5270</v>
      </c>
      <c r="F1437" s="10" t="s">
        <v>5144</v>
      </c>
      <c r="G1437" s="10" t="s">
        <v>5293</v>
      </c>
      <c r="H1437" s="20" t="s">
        <v>5300</v>
      </c>
      <c r="I1437" s="20" t="s">
        <v>2231</v>
      </c>
      <c r="J1437" s="20" t="s">
        <v>4653</v>
      </c>
      <c r="K1437" s="20" t="s">
        <v>3929</v>
      </c>
      <c r="L1437" s="20" t="s">
        <v>5484</v>
      </c>
      <c r="M1437" s="21">
        <v>40</v>
      </c>
      <c r="N1437" s="22">
        <v>3</v>
      </c>
      <c r="O1437" s="23">
        <v>1</v>
      </c>
      <c r="P1437" s="24">
        <v>830</v>
      </c>
      <c r="Q1437" s="25">
        <f t="shared" si="121"/>
        <v>20.75</v>
      </c>
      <c r="R1437" s="12">
        <v>0</v>
      </c>
      <c r="S1437" s="12">
        <v>0</v>
      </c>
      <c r="U1437" s="18" t="str">
        <f t="shared" si="120"/>
        <v>一勝</v>
      </c>
      <c r="X1437" s="12" t="str">
        <f>IF(OR(C1437="櫃間牧場",C1437="特捜フジ"),"hit",IF(OR(C1437="土井牧場",C1437="土井ムギムギ牧場",C1437="むぎむぎ",C1437="むぎ"),"doi",IF(OR(C1437="阪神",C1437="タイガースファーム"),"han",IF(OR(C1437="健康牧場",C1437="ＯＫ牧場"),"oke",VLOOKUP(C1437,[1]Owner!$A:$B,2,FALSE)))))</f>
        <v>doi</v>
      </c>
    </row>
    <row r="1438" spans="1:24" ht="11.15" customHeight="1" x14ac:dyDescent="0.65">
      <c r="A1438" s="19" t="str">
        <f t="shared" si="119"/>
        <v>0304特捜09</v>
      </c>
      <c r="B1438" s="10" t="s">
        <v>1713</v>
      </c>
      <c r="C1438" s="20" t="s">
        <v>1376</v>
      </c>
      <c r="D1438" s="31">
        <v>9</v>
      </c>
      <c r="E1438" s="20" t="s">
        <v>1865</v>
      </c>
      <c r="F1438" s="10" t="s">
        <v>14</v>
      </c>
      <c r="G1438" s="10" t="s">
        <v>15</v>
      </c>
      <c r="H1438" s="20" t="s">
        <v>1540</v>
      </c>
      <c r="I1438" s="20" t="s">
        <v>807</v>
      </c>
      <c r="J1438" s="20" t="s">
        <v>1866</v>
      </c>
      <c r="M1438" s="21">
        <v>0</v>
      </c>
      <c r="N1438" s="22">
        <v>4</v>
      </c>
      <c r="O1438" s="23">
        <v>1</v>
      </c>
      <c r="P1438" s="24">
        <v>830</v>
      </c>
      <c r="Q1438" s="25">
        <f t="shared" si="121"/>
        <v>83</v>
      </c>
      <c r="R1438" s="12">
        <v>0</v>
      </c>
      <c r="S1438" s="12">
        <v>0</v>
      </c>
      <c r="U1438" s="18" t="str">
        <f t="shared" si="120"/>
        <v>一勝</v>
      </c>
      <c r="X1438" s="12" t="str">
        <f>IF(OR(C1438="櫃間牧場",C1438="特捜フジ"),"hit",IF(OR(C1438="土井牧場",C1438="土井ムギムギ牧場",C1438="むぎむぎ",C1438="むぎ"),"doi",IF(OR(C1438="阪神",C1438="タイガースファーム"),"han",IF(OR(C1438="健康牧場",C1438="ＯＫ牧場"),"oke",VLOOKUP(C1438,[1]Owner!$A:$B,2,FALSE)))))</f>
        <v>hit</v>
      </c>
    </row>
    <row r="1439" spans="1:24" ht="11.15" customHeight="1" x14ac:dyDescent="0.65">
      <c r="A1439" s="19" t="str">
        <f t="shared" si="119"/>
        <v>0607羽田10</v>
      </c>
      <c r="B1439" s="10" t="s">
        <v>2579</v>
      </c>
      <c r="C1439" s="20" t="s">
        <v>2580</v>
      </c>
      <c r="D1439" s="11">
        <v>10</v>
      </c>
      <c r="E1439" s="20" t="s">
        <v>2605</v>
      </c>
      <c r="F1439" s="10" t="s">
        <v>14</v>
      </c>
      <c r="G1439" s="10" t="s">
        <v>510</v>
      </c>
      <c r="H1439" s="21" t="s">
        <v>1116</v>
      </c>
      <c r="I1439" s="20" t="s">
        <v>2606</v>
      </c>
      <c r="J1439" s="20" t="s">
        <v>700</v>
      </c>
      <c r="K1439" s="20" t="s">
        <v>2607</v>
      </c>
      <c r="L1439" s="20" t="s">
        <v>515</v>
      </c>
      <c r="M1439" s="21">
        <v>10</v>
      </c>
      <c r="N1439" s="22">
        <v>4</v>
      </c>
      <c r="O1439" s="23">
        <v>1</v>
      </c>
      <c r="P1439" s="24">
        <v>830</v>
      </c>
      <c r="Q1439" s="25">
        <f t="shared" si="121"/>
        <v>83</v>
      </c>
      <c r="R1439" s="12">
        <v>0</v>
      </c>
      <c r="S1439" s="12">
        <v>0</v>
      </c>
      <c r="U1439" s="18" t="str">
        <f t="shared" si="120"/>
        <v>一勝</v>
      </c>
      <c r="X1439" s="12" t="str">
        <f>IF(OR(C1439="櫃間牧場",C1439="特捜フジ"),"hit",IF(OR(C1439="土井牧場",C1439="土井ムギムギ牧場",C1439="むぎむぎ",C1439="むぎ"),"doi",IF(OR(C1439="阪神",C1439="タイガースファーム"),"han",IF(OR(C1439="健康牧場",C1439="ＯＫ牧場"),"oke",VLOOKUP(C1439,[1]Owner!$A:$B,2,FALSE)))))</f>
        <v>had</v>
      </c>
    </row>
    <row r="1440" spans="1:24" ht="11.15" customHeight="1" x14ac:dyDescent="0.65">
      <c r="A1440" s="19" t="str">
        <f t="shared" si="119"/>
        <v>1617永之06</v>
      </c>
      <c r="B1440" s="10" t="s">
        <v>5840</v>
      </c>
      <c r="C1440" s="20" t="s">
        <v>5135</v>
      </c>
      <c r="D1440" s="11">
        <v>6</v>
      </c>
      <c r="E1440" s="20" t="s">
        <v>5911</v>
      </c>
      <c r="F1440" s="10" t="s">
        <v>5848</v>
      </c>
      <c r="G1440" s="10" t="s">
        <v>6012</v>
      </c>
      <c r="H1440" s="20" t="s">
        <v>6039</v>
      </c>
      <c r="I1440" s="20" t="s">
        <v>3165</v>
      </c>
      <c r="J1440" s="20" t="s">
        <v>2935</v>
      </c>
      <c r="K1440" s="20" t="s">
        <v>4830</v>
      </c>
      <c r="L1440" s="20" t="s">
        <v>6143</v>
      </c>
      <c r="M1440" s="21">
        <v>130</v>
      </c>
      <c r="N1440" s="22">
        <v>5</v>
      </c>
      <c r="O1440" s="23">
        <v>1</v>
      </c>
      <c r="P1440" s="24">
        <v>830</v>
      </c>
      <c r="Q1440" s="25">
        <f t="shared" si="121"/>
        <v>6.384615384615385</v>
      </c>
      <c r="R1440" s="12">
        <v>0</v>
      </c>
      <c r="S1440" s="12">
        <v>0</v>
      </c>
      <c r="U1440" s="18" t="str">
        <f t="shared" si="120"/>
        <v>一勝</v>
      </c>
      <c r="X1440" s="12" t="str">
        <f>IF(OR(C1440="櫃間牧場",C1440="特捜フジ"),"hit",IF(OR(C1440="土井牧場",C1440="土井ムギムギ牧場",C1440="むぎむぎ",C1440="むぎ"),"doi",IF(OR(C1440="阪神",C1440="タイガースファーム"),"han",IF(OR(C1440="健康牧場",C1440="ＯＫ牧場"),"oke",VLOOKUP(C1440,[1]Owner!$A:$B,2,FALSE)))))</f>
        <v>yhi</v>
      </c>
    </row>
    <row r="1441" spans="1:24" ht="11.15" customHeight="1" x14ac:dyDescent="0.65">
      <c r="A1441" s="19" t="str">
        <f t="shared" si="119"/>
        <v>9900伸吾09</v>
      </c>
      <c r="B1441" s="10" t="s">
        <v>683</v>
      </c>
      <c r="C1441" s="20" t="s">
        <v>768</v>
      </c>
      <c r="D1441" s="31">
        <v>9</v>
      </c>
      <c r="E1441" s="20" t="s">
        <v>786</v>
      </c>
      <c r="F1441" s="10" t="s">
        <v>14</v>
      </c>
      <c r="G1441" s="10" t="s">
        <v>33</v>
      </c>
      <c r="H1441" s="20" t="s">
        <v>787</v>
      </c>
      <c r="I1441" s="20" t="s">
        <v>630</v>
      </c>
      <c r="J1441" s="20" t="s">
        <v>788</v>
      </c>
      <c r="N1441" s="22">
        <v>10</v>
      </c>
      <c r="O1441" s="23">
        <v>1</v>
      </c>
      <c r="P1441" s="24">
        <v>827</v>
      </c>
      <c r="Q1441" s="25" t="str">
        <f t="shared" si="121"/>
        <v/>
      </c>
      <c r="R1441" s="12">
        <v>0</v>
      </c>
      <c r="S1441" s="12">
        <v>0</v>
      </c>
      <c r="U1441" s="18" t="str">
        <f t="shared" si="120"/>
        <v>一勝</v>
      </c>
      <c r="X1441" s="12" t="str">
        <f>IF(OR(C1441="櫃間牧場",C1441="特捜フジ"),"hit",IF(OR(C1441="土井牧場",C1441="土井ムギムギ牧場",C1441="むぎむぎ",C1441="むぎ"),"doi",IF(OR(C1441="阪神",C1441="タイガースファーム"),"han",IF(OR(C1441="健康牧場",C1441="ＯＫ牧場"),"oke",VLOOKUP(C1441,[1]Owner!$A:$B,2,FALSE)))))</f>
        <v>tsi</v>
      </c>
    </row>
    <row r="1442" spans="1:24" ht="11.15" customHeight="1" x14ac:dyDescent="0.65">
      <c r="A1442" s="19" t="str">
        <f t="shared" si="119"/>
        <v>1112むぎ07</v>
      </c>
      <c r="B1442" s="10" t="s">
        <v>4369</v>
      </c>
      <c r="C1442" s="20" t="s">
        <v>4316</v>
      </c>
      <c r="D1442" s="11">
        <v>7</v>
      </c>
      <c r="E1442" s="20" t="s">
        <v>4331</v>
      </c>
      <c r="F1442" s="10" t="s">
        <v>3905</v>
      </c>
      <c r="G1442" s="10" t="s">
        <v>3906</v>
      </c>
      <c r="H1442" s="20" t="s">
        <v>3983</v>
      </c>
      <c r="I1442" s="20" t="s">
        <v>1739</v>
      </c>
      <c r="J1442" s="20" t="s">
        <v>2692</v>
      </c>
      <c r="K1442" s="20" t="s">
        <v>2370</v>
      </c>
      <c r="L1442" s="20" t="s">
        <v>3922</v>
      </c>
      <c r="M1442" s="21">
        <v>55</v>
      </c>
      <c r="N1442" s="22">
        <v>5</v>
      </c>
      <c r="O1442" s="23">
        <v>1</v>
      </c>
      <c r="P1442" s="24">
        <v>825</v>
      </c>
      <c r="Q1442" s="25">
        <f t="shared" si="121"/>
        <v>15</v>
      </c>
      <c r="R1442" s="12">
        <v>0</v>
      </c>
      <c r="S1442" s="12">
        <v>0</v>
      </c>
      <c r="U1442" s="18" t="str">
        <f t="shared" si="120"/>
        <v>一勝</v>
      </c>
      <c r="X1442" s="12" t="str">
        <f>IF(OR(C1442="櫃間牧場",C1442="特捜フジ"),"hit",IF(OR(C1442="土井牧場",C1442="土井ムギムギ牧場",C1442="むぎむぎ",C1442="むぎ"),"doi",IF(OR(C1442="阪神",C1442="タイガースファーム"),"han",IF(OR(C1442="健康牧場",C1442="ＯＫ牧場"),"oke",VLOOKUP(C1442,[1]Owner!$A:$B,2,FALSE)))))</f>
        <v>doi</v>
      </c>
    </row>
    <row r="1443" spans="1:24" ht="11.15" customHeight="1" x14ac:dyDescent="0.65">
      <c r="A1443" s="19" t="str">
        <f t="shared" si="119"/>
        <v>0809大類05</v>
      </c>
      <c r="B1443" s="10" t="s">
        <v>3162</v>
      </c>
      <c r="C1443" s="20" t="s">
        <v>3320</v>
      </c>
      <c r="D1443" s="11">
        <v>5</v>
      </c>
      <c r="E1443" s="20" t="s">
        <v>3325</v>
      </c>
      <c r="F1443" s="10" t="s">
        <v>14</v>
      </c>
      <c r="G1443" s="10" t="s">
        <v>520</v>
      </c>
      <c r="H1443" s="20" t="s">
        <v>2052</v>
      </c>
      <c r="I1443" s="20" t="s">
        <v>3165</v>
      </c>
      <c r="J1443" s="20" t="s">
        <v>1319</v>
      </c>
      <c r="K1443" s="20" t="s">
        <v>3023</v>
      </c>
      <c r="L1443" s="20" t="s">
        <v>2324</v>
      </c>
      <c r="M1443" s="21">
        <v>80</v>
      </c>
      <c r="N1443" s="22">
        <v>6</v>
      </c>
      <c r="O1443" s="23">
        <v>1</v>
      </c>
      <c r="P1443" s="24">
        <v>825</v>
      </c>
      <c r="Q1443" s="25">
        <f t="shared" si="121"/>
        <v>10.3125</v>
      </c>
      <c r="R1443" s="12">
        <v>0</v>
      </c>
      <c r="S1443" s="12">
        <v>0</v>
      </c>
      <c r="U1443" s="18" t="str">
        <f t="shared" si="120"/>
        <v>一勝</v>
      </c>
      <c r="X1443" s="12" t="str">
        <f>IF(OR(C1443="櫃間牧場",C1443="特捜フジ"),"hit",IF(OR(C1443="土井牧場",C1443="土井ムギムギ牧場",C1443="むぎむぎ",C1443="むぎ"),"doi",IF(OR(C1443="阪神",C1443="タイガースファーム"),"han",IF(OR(C1443="健康牧場",C1443="ＯＫ牧場"),"oke",VLOOKUP(C1443,[1]Owner!$A:$B,2,FALSE)))))</f>
        <v>oru</v>
      </c>
    </row>
    <row r="1444" spans="1:24" ht="11.15" customHeight="1" x14ac:dyDescent="0.65">
      <c r="A1444" s="19" t="str">
        <f t="shared" si="119"/>
        <v>2223心平05</v>
      </c>
      <c r="B1444" s="10" t="s">
        <v>9192</v>
      </c>
      <c r="C1444" s="20" t="s">
        <v>4736</v>
      </c>
      <c r="D1444" s="11">
        <v>5</v>
      </c>
      <c r="E1444" s="20" t="s">
        <v>9252</v>
      </c>
      <c r="F1444" s="10" t="s">
        <v>4413</v>
      </c>
      <c r="G1444" s="10" t="s">
        <v>4408</v>
      </c>
      <c r="H1444" s="20" t="s">
        <v>9356</v>
      </c>
      <c r="I1444" s="20" t="s">
        <v>3491</v>
      </c>
      <c r="J1444" s="20" t="s">
        <v>3505</v>
      </c>
      <c r="K1444" s="20" t="s">
        <v>791</v>
      </c>
      <c r="L1444" s="20" t="s">
        <v>1913</v>
      </c>
      <c r="M1444" s="32">
        <v>2</v>
      </c>
      <c r="N1444" s="22">
        <v>6</v>
      </c>
      <c r="O1444" s="23">
        <v>0</v>
      </c>
      <c r="P1444" s="24">
        <v>823</v>
      </c>
      <c r="Q1444" s="25">
        <v>857.10714285714289</v>
      </c>
      <c r="U1444" s="18" t="str">
        <f t="shared" si="120"/>
        <v>未勝利</v>
      </c>
      <c r="V1444" s="12" t="s">
        <v>9671</v>
      </c>
      <c r="W1444" s="12" t="s">
        <v>9543</v>
      </c>
      <c r="X1444" s="12" t="str">
        <f>IF(OR(C1444="櫃間牧場",C1444="特捜フジ"),"hit",IF(OR(C1444="土井牧場",C1444="土井ムギムギ牧場",C1444="むぎむぎ",C1444="むぎ"),"doi",IF(OR(C1444="阪神",C1444="タイガースファーム"),"han",IF(OR(C1444="健康牧場",C1444="ＯＫ牧場"),"oke",VLOOKUP(C1444,[1]Owner!$A:$B,2,FALSE)))))</f>
        <v>hsi</v>
      </c>
    </row>
    <row r="1445" spans="1:24" ht="11.15" customHeight="1" x14ac:dyDescent="0.65">
      <c r="A1445" s="19" t="str">
        <f t="shared" si="119"/>
        <v>0910心平01</v>
      </c>
      <c r="B1445" s="10" t="s">
        <v>3418</v>
      </c>
      <c r="C1445" s="20" t="s">
        <v>2649</v>
      </c>
      <c r="D1445" s="11">
        <v>1</v>
      </c>
      <c r="E1445" s="20" t="s">
        <v>3502</v>
      </c>
      <c r="F1445" s="10" t="s">
        <v>14</v>
      </c>
      <c r="G1445" s="10" t="s">
        <v>510</v>
      </c>
      <c r="H1445" s="20" t="s">
        <v>1291</v>
      </c>
      <c r="I1445" s="20" t="s">
        <v>3280</v>
      </c>
      <c r="J1445" s="20" t="s">
        <v>52</v>
      </c>
      <c r="K1445" s="20" t="s">
        <v>2859</v>
      </c>
      <c r="L1445" s="20" t="s">
        <v>515</v>
      </c>
      <c r="M1445" s="21">
        <v>190</v>
      </c>
      <c r="N1445" s="22">
        <v>3</v>
      </c>
      <c r="O1445" s="23">
        <v>1</v>
      </c>
      <c r="P1445" s="24">
        <v>820</v>
      </c>
      <c r="Q1445" s="25">
        <f>IF(M1445="","",IF(M1445&lt;=0,P1445/10,P1445/M1445))</f>
        <v>4.3157894736842106</v>
      </c>
      <c r="R1445" s="12">
        <v>0</v>
      </c>
      <c r="S1445" s="12">
        <v>0</v>
      </c>
      <c r="U1445" s="18" t="str">
        <f t="shared" si="120"/>
        <v>一勝</v>
      </c>
      <c r="X1445" s="12" t="str">
        <f>IF(OR(C1445="櫃間牧場",C1445="特捜フジ"),"hit",IF(OR(C1445="土井牧場",C1445="土井ムギムギ牧場",C1445="むぎむぎ",C1445="むぎ"),"doi",IF(OR(C1445="阪神",C1445="タイガースファーム"),"han",IF(OR(C1445="健康牧場",C1445="ＯＫ牧場"),"oke",VLOOKUP(C1445,[1]Owner!$A:$B,2,FALSE)))))</f>
        <v>hsi</v>
      </c>
    </row>
    <row r="1446" spans="1:24" ht="11.15" customHeight="1" x14ac:dyDescent="0.65">
      <c r="A1446" s="19" t="str">
        <f t="shared" si="119"/>
        <v>1314阪神08</v>
      </c>
      <c r="B1446" s="10" t="s">
        <v>5133</v>
      </c>
      <c r="C1446" s="20" t="s">
        <v>4398</v>
      </c>
      <c r="D1446" s="11">
        <v>8</v>
      </c>
      <c r="E1446" s="20" t="s">
        <v>5071</v>
      </c>
      <c r="F1446" s="10" t="s">
        <v>4766</v>
      </c>
      <c r="G1446" s="10" t="s">
        <v>4767</v>
      </c>
      <c r="H1446" s="20" t="s">
        <v>4900</v>
      </c>
      <c r="I1446" s="20" t="s">
        <v>2231</v>
      </c>
      <c r="J1446" s="20" t="s">
        <v>5072</v>
      </c>
      <c r="K1446" s="20" t="s">
        <v>5048</v>
      </c>
      <c r="L1446" s="20" t="s">
        <v>5073</v>
      </c>
      <c r="M1446" s="21">
        <v>50</v>
      </c>
      <c r="N1446" s="22">
        <v>4</v>
      </c>
      <c r="O1446" s="23">
        <v>1</v>
      </c>
      <c r="P1446" s="24">
        <v>820</v>
      </c>
      <c r="Q1446" s="25">
        <f>IF(M1446="","",IF(M1446&lt;=0,P1446/10,P1446/M1446))</f>
        <v>16.399999999999999</v>
      </c>
      <c r="R1446" s="12">
        <v>0</v>
      </c>
      <c r="S1446" s="12">
        <v>0</v>
      </c>
      <c r="U1446" s="18" t="str">
        <f t="shared" si="120"/>
        <v>一勝</v>
      </c>
      <c r="X1446" s="12" t="str">
        <f>IF(OR(C1446="櫃間牧場",C1446="特捜フジ"),"hit",IF(OR(C1446="土井牧場",C1446="土井ムギムギ牧場",C1446="むぎむぎ",C1446="むぎ"),"doi",IF(OR(C1446="阪神",C1446="タイガースファーム"),"han",IF(OR(C1446="健康牧場",C1446="ＯＫ牧場"),"oke",VLOOKUP(C1446,[1]Owner!$A:$B,2,FALSE)))))</f>
        <v>han</v>
      </c>
    </row>
    <row r="1447" spans="1:24" ht="11.15" customHeight="1" x14ac:dyDescent="0.65">
      <c r="A1447" s="19" t="str">
        <f t="shared" si="119"/>
        <v>2021永之06</v>
      </c>
      <c r="B1447" s="10" t="s">
        <v>8314</v>
      </c>
      <c r="C1447" s="20" t="s">
        <v>8312</v>
      </c>
      <c r="D1447" s="11">
        <v>6</v>
      </c>
      <c r="E1447" s="20" t="s">
        <v>8273</v>
      </c>
      <c r="F1447" s="10" t="s">
        <v>29</v>
      </c>
      <c r="G1447" s="10" t="s">
        <v>15</v>
      </c>
      <c r="H1447" s="20" t="s">
        <v>8325</v>
      </c>
      <c r="I1447" s="20" t="s">
        <v>1755</v>
      </c>
      <c r="J1447" s="20" t="s">
        <v>8424</v>
      </c>
      <c r="K1447" s="20" t="s">
        <v>8425</v>
      </c>
      <c r="L1447" s="20" t="s">
        <v>1913</v>
      </c>
      <c r="M1447" s="32">
        <v>6</v>
      </c>
      <c r="N1447" s="22">
        <v>5</v>
      </c>
      <c r="O1447" s="23">
        <v>1</v>
      </c>
      <c r="P1447" s="24">
        <v>820</v>
      </c>
      <c r="Q1447" s="25">
        <v>0.30769230769230754</v>
      </c>
      <c r="R1447" s="12">
        <v>0</v>
      </c>
      <c r="S1447" s="12">
        <v>0</v>
      </c>
      <c r="T1447" s="12">
        <v>0</v>
      </c>
      <c r="U1447" s="18" t="str">
        <f t="shared" si="120"/>
        <v>一勝</v>
      </c>
      <c r="V1447" s="12" t="s">
        <v>8664</v>
      </c>
      <c r="W1447" s="12" t="s">
        <v>8558</v>
      </c>
      <c r="X1447" s="12" t="str">
        <f>IF(OR(C1447="櫃間牧場",C1447="特捜フジ"),"hit",IF(OR(C1447="土井牧場",C1447="土井ムギムギ牧場",C1447="むぎむぎ",C1447="むぎ"),"doi",IF(OR(C1447="阪神",C1447="タイガースファーム"),"han",IF(OR(C1447="健康牧場",C1447="ＯＫ牧場"),"oke",VLOOKUP(C1447,[1]Owner!$A:$B,2,FALSE)))))</f>
        <v>yhi</v>
      </c>
    </row>
    <row r="1448" spans="1:24" ht="11.15" customHeight="1" x14ac:dyDescent="0.65">
      <c r="A1448" s="19" t="str">
        <f t="shared" si="119"/>
        <v>2122播磨08</v>
      </c>
      <c r="B1448" s="10" t="s">
        <v>8826</v>
      </c>
      <c r="C1448" s="20" t="s">
        <v>8311</v>
      </c>
      <c r="D1448" s="11">
        <v>8</v>
      </c>
      <c r="E1448" s="20" t="s">
        <v>8773</v>
      </c>
      <c r="F1448" s="10" t="s">
        <v>29</v>
      </c>
      <c r="G1448" s="10" t="s">
        <v>4408</v>
      </c>
      <c r="H1448" s="20" t="s">
        <v>5336</v>
      </c>
      <c r="I1448" s="20" t="s">
        <v>5369</v>
      </c>
      <c r="J1448" s="20" t="s">
        <v>8919</v>
      </c>
      <c r="K1448" s="20" t="s">
        <v>791</v>
      </c>
      <c r="L1448" s="20" t="s">
        <v>4426</v>
      </c>
      <c r="M1448" s="32">
        <v>1</v>
      </c>
      <c r="N1448" s="22">
        <v>5</v>
      </c>
      <c r="O1448" s="23">
        <v>1</v>
      </c>
      <c r="P1448" s="24">
        <v>820</v>
      </c>
      <c r="Q1448" s="25">
        <v>12.846153846153845</v>
      </c>
      <c r="U1448" s="18" t="str">
        <f t="shared" si="120"/>
        <v>一勝</v>
      </c>
      <c r="V1448" s="12" t="s">
        <v>9019</v>
      </c>
      <c r="W1448" s="12" t="s">
        <v>9134</v>
      </c>
      <c r="X1448" s="12" t="str">
        <f>IF(OR(C1448="櫃間牧場",C1448="特捜フジ"),"hit",IF(OR(C1448="土井牧場",C1448="土井ムギムギ牧場",C1448="むぎむぎ",C1448="むぎ"),"doi",IF(OR(C1448="阪神",C1448="タイガースファーム"),"han",IF(OR(C1448="健康牧場",C1448="ＯＫ牧場"),"oke",VLOOKUP(C1448,[1]Owner!$A:$B,2,FALSE)))))</f>
        <v>har</v>
      </c>
    </row>
    <row r="1449" spans="1:24" ht="11.15" customHeight="1" x14ac:dyDescent="0.65">
      <c r="A1449" s="19" t="str">
        <f t="shared" si="119"/>
        <v>9900大類02</v>
      </c>
      <c r="B1449" s="10" t="s">
        <v>683</v>
      </c>
      <c r="C1449" s="20" t="s">
        <v>91</v>
      </c>
      <c r="D1449" s="31">
        <v>2</v>
      </c>
      <c r="E1449" s="20" t="s">
        <v>717</v>
      </c>
      <c r="F1449" s="10" t="s">
        <v>14</v>
      </c>
      <c r="G1449" s="10" t="s">
        <v>15</v>
      </c>
      <c r="H1449" s="20" t="s">
        <v>718</v>
      </c>
      <c r="I1449" s="20" t="s">
        <v>112</v>
      </c>
      <c r="J1449" s="20" t="s">
        <v>719</v>
      </c>
      <c r="N1449" s="22">
        <v>7</v>
      </c>
      <c r="O1449" s="23">
        <v>1</v>
      </c>
      <c r="P1449" s="24">
        <v>820</v>
      </c>
      <c r="Q1449" s="25" t="str">
        <f>IF(M1449="","",IF(M1449&lt;=0,P1449/10,P1449/M1449))</f>
        <v/>
      </c>
      <c r="R1449" s="12">
        <v>0</v>
      </c>
      <c r="S1449" s="12">
        <v>0</v>
      </c>
      <c r="U1449" s="18" t="str">
        <f t="shared" si="120"/>
        <v>一勝</v>
      </c>
      <c r="X1449" s="12" t="str">
        <f>IF(OR(C1449="櫃間牧場",C1449="特捜フジ"),"hit",IF(OR(C1449="土井牧場",C1449="土井ムギムギ牧場",C1449="むぎむぎ",C1449="むぎ"),"doi",IF(OR(C1449="阪神",C1449="タイガースファーム"),"han",IF(OR(C1449="健康牧場",C1449="ＯＫ牧場"),"oke",VLOOKUP(C1449,[1]Owner!$A:$B,2,FALSE)))))</f>
        <v>oru</v>
      </c>
    </row>
    <row r="1450" spans="1:24" ht="11.15" customHeight="1" x14ac:dyDescent="0.65">
      <c r="A1450" s="19" t="str">
        <f t="shared" si="119"/>
        <v>2021村山04</v>
      </c>
      <c r="B1450" s="10" t="s">
        <v>8314</v>
      </c>
      <c r="C1450" s="20" t="s">
        <v>7658</v>
      </c>
      <c r="D1450" s="11">
        <v>4</v>
      </c>
      <c r="E1450" s="20" t="s">
        <v>8301</v>
      </c>
      <c r="F1450" s="10" t="s">
        <v>29</v>
      </c>
      <c r="G1450" s="10" t="s">
        <v>15</v>
      </c>
      <c r="H1450" s="20" t="s">
        <v>8454</v>
      </c>
      <c r="I1450" s="20" t="s">
        <v>4547</v>
      </c>
      <c r="J1450" s="20" t="s">
        <v>8455</v>
      </c>
      <c r="K1450" s="20" t="s">
        <v>4202</v>
      </c>
      <c r="L1450" s="20" t="s">
        <v>8456</v>
      </c>
      <c r="M1450" s="32">
        <v>3</v>
      </c>
      <c r="N1450" s="22">
        <v>7</v>
      </c>
      <c r="O1450" s="23">
        <v>0</v>
      </c>
      <c r="P1450" s="24">
        <v>817</v>
      </c>
      <c r="Q1450" s="25">
        <v>6.5692307692307699</v>
      </c>
      <c r="R1450" s="12">
        <v>0</v>
      </c>
      <c r="S1450" s="12">
        <v>0</v>
      </c>
      <c r="T1450" s="12">
        <v>0</v>
      </c>
      <c r="U1450" s="18" t="str">
        <f t="shared" si="120"/>
        <v>未勝利</v>
      </c>
      <c r="V1450" s="12" t="s">
        <v>8688</v>
      </c>
      <c r="W1450" s="12" t="s">
        <v>8586</v>
      </c>
      <c r="X1450" s="12" t="str">
        <f>IF(OR(C1450="櫃間牧場",C1450="特捜フジ"),"hit",IF(OR(C1450="土井牧場",C1450="土井ムギムギ牧場",C1450="むぎむぎ",C1450="むぎ"),"doi",IF(OR(C1450="阪神",C1450="タイガースファーム"),"han",IF(OR(C1450="健康牧場",C1450="ＯＫ牧場"),"oke",VLOOKUP(C1450,[1]Owner!$A:$B,2,FALSE)))))</f>
        <v>mur</v>
      </c>
    </row>
    <row r="1451" spans="1:24" ht="11.15" customHeight="1" x14ac:dyDescent="0.65">
      <c r="A1451" s="19" t="str">
        <f t="shared" si="119"/>
        <v>2021むぎ07</v>
      </c>
      <c r="B1451" s="10" t="s">
        <v>8314</v>
      </c>
      <c r="C1451" s="20" t="s">
        <v>4396</v>
      </c>
      <c r="D1451" s="11">
        <v>7</v>
      </c>
      <c r="E1451" s="20" t="s">
        <v>8294</v>
      </c>
      <c r="F1451" s="10" t="s">
        <v>4478</v>
      </c>
      <c r="G1451" s="10" t="s">
        <v>15</v>
      </c>
      <c r="H1451" s="20" t="s">
        <v>8333</v>
      </c>
      <c r="I1451" s="20" t="s">
        <v>5708</v>
      </c>
      <c r="J1451" s="20" t="s">
        <v>6073</v>
      </c>
      <c r="K1451" s="20" t="s">
        <v>8451</v>
      </c>
      <c r="L1451" s="20" t="s">
        <v>1913</v>
      </c>
      <c r="M1451" s="32">
        <v>7</v>
      </c>
      <c r="N1451" s="22">
        <v>9</v>
      </c>
      <c r="O1451" s="23">
        <v>1</v>
      </c>
      <c r="P1451" s="24">
        <v>815</v>
      </c>
      <c r="Q1451" s="25">
        <v>0.3021978021978019</v>
      </c>
      <c r="R1451" s="12">
        <v>0</v>
      </c>
      <c r="S1451" s="12">
        <v>0</v>
      </c>
      <c r="T1451" s="12">
        <v>0</v>
      </c>
      <c r="U1451" s="18" t="str">
        <f t="shared" si="120"/>
        <v>一勝</v>
      </c>
      <c r="V1451" s="12" t="s">
        <v>8681</v>
      </c>
      <c r="W1451" s="12" t="s">
        <v>8579</v>
      </c>
      <c r="X1451" s="12" t="str">
        <f>IF(OR(C1451="櫃間牧場",C1451="特捜フジ"),"hit",IF(OR(C1451="土井牧場",C1451="土井ムギムギ牧場",C1451="むぎむぎ",C1451="むぎ"),"doi",IF(OR(C1451="阪神",C1451="タイガースファーム"),"han",IF(OR(C1451="健康牧場",C1451="ＯＫ牧場"),"oke",VLOOKUP(C1451,[1]Owner!$A:$B,2,FALSE)))))</f>
        <v>doi</v>
      </c>
    </row>
    <row r="1452" spans="1:24" ht="11.15" customHeight="1" x14ac:dyDescent="0.65">
      <c r="A1452" s="19" t="str">
        <f t="shared" si="119"/>
        <v>2223福石04</v>
      </c>
      <c r="B1452" s="10" t="s">
        <v>9192</v>
      </c>
      <c r="C1452" s="20" t="s">
        <v>4741</v>
      </c>
      <c r="D1452" s="11">
        <v>4</v>
      </c>
      <c r="E1452" s="20" t="s">
        <v>9324</v>
      </c>
      <c r="F1452" s="10" t="s">
        <v>4407</v>
      </c>
      <c r="G1452" s="10" t="s">
        <v>4408</v>
      </c>
      <c r="H1452" s="20" t="s">
        <v>9342</v>
      </c>
      <c r="I1452" s="20" t="s">
        <v>5193</v>
      </c>
      <c r="J1452" s="20" t="s">
        <v>9440</v>
      </c>
      <c r="K1452" s="20" t="s">
        <v>9470</v>
      </c>
      <c r="L1452" s="20" t="s">
        <v>1913</v>
      </c>
      <c r="M1452" s="32">
        <v>5</v>
      </c>
      <c r="N1452" s="22">
        <v>8</v>
      </c>
      <c r="O1452" s="23">
        <v>0</v>
      </c>
      <c r="P1452" s="24">
        <v>814</v>
      </c>
      <c r="Q1452" s="25">
        <v>411.17142857142863</v>
      </c>
      <c r="U1452" s="18" t="str">
        <f t="shared" si="120"/>
        <v>未勝利</v>
      </c>
      <c r="V1452" s="12" t="s">
        <v>9731</v>
      </c>
      <c r="W1452" s="12" t="s">
        <v>9612</v>
      </c>
      <c r="X1452" s="12" t="str">
        <f>IF(OR(C1452="櫃間牧場",C1452="特捜フジ"),"hit",IF(OR(C1452="土井牧場",C1452="土井ムギムギ牧場",C1452="むぎむぎ",C1452="むぎ"),"doi",IF(OR(C1452="阪神",C1452="タイガースファーム"),"han",IF(OR(C1452="健康牧場",C1452="ＯＫ牧場"),"oke",VLOOKUP(C1452,[1]Owner!$A:$B,2,FALSE)))))</f>
        <v>fuk</v>
      </c>
    </row>
    <row r="1453" spans="1:24" ht="11.15" customHeight="1" x14ac:dyDescent="0.65">
      <c r="A1453" s="19" t="str">
        <f t="shared" si="119"/>
        <v>0304大類01</v>
      </c>
      <c r="B1453" s="10" t="s">
        <v>1713</v>
      </c>
      <c r="C1453" s="20" t="s">
        <v>91</v>
      </c>
      <c r="D1453" s="31">
        <v>1</v>
      </c>
      <c r="E1453" s="20" t="s">
        <v>1737</v>
      </c>
      <c r="F1453" s="10" t="s">
        <v>29</v>
      </c>
      <c r="G1453" s="10" t="s">
        <v>15</v>
      </c>
      <c r="H1453" s="20" t="s">
        <v>16</v>
      </c>
      <c r="I1453" s="20" t="s">
        <v>38</v>
      </c>
      <c r="J1453" s="20" t="s">
        <v>1541</v>
      </c>
      <c r="M1453" s="21">
        <v>100</v>
      </c>
      <c r="N1453" s="22">
        <v>3</v>
      </c>
      <c r="O1453" s="23">
        <v>1</v>
      </c>
      <c r="P1453" s="24">
        <v>810</v>
      </c>
      <c r="Q1453" s="25">
        <f t="shared" ref="Q1453:Q1464" si="122">IF(M1453="","",IF(M1453&lt;=0,P1453/10,P1453/M1453))</f>
        <v>8.1</v>
      </c>
      <c r="R1453" s="12">
        <v>0</v>
      </c>
      <c r="S1453" s="12">
        <v>0</v>
      </c>
      <c r="U1453" s="18" t="str">
        <f t="shared" si="120"/>
        <v>一勝</v>
      </c>
      <c r="X1453" s="12" t="str">
        <f>IF(OR(C1453="櫃間牧場",C1453="特捜フジ"),"hit",IF(OR(C1453="土井牧場",C1453="土井ムギムギ牧場",C1453="むぎむぎ",C1453="むぎ"),"doi",IF(OR(C1453="阪神",C1453="タイガースファーム"),"han",IF(OR(C1453="健康牧場",C1453="ＯＫ牧場"),"oke",VLOOKUP(C1453,[1]Owner!$A:$B,2,FALSE)))))</f>
        <v>oru</v>
      </c>
    </row>
    <row r="1454" spans="1:24" ht="11.15" customHeight="1" x14ac:dyDescent="0.65">
      <c r="A1454" s="19" t="str">
        <f t="shared" si="119"/>
        <v>0304杉田02</v>
      </c>
      <c r="B1454" s="10" t="s">
        <v>1713</v>
      </c>
      <c r="C1454" s="20" t="s">
        <v>1337</v>
      </c>
      <c r="D1454" s="31">
        <v>2</v>
      </c>
      <c r="E1454" s="20" t="s">
        <v>1808</v>
      </c>
      <c r="F1454" s="10" t="s">
        <v>29</v>
      </c>
      <c r="G1454" s="10" t="s">
        <v>33</v>
      </c>
      <c r="H1454" s="20" t="s">
        <v>1809</v>
      </c>
      <c r="I1454" s="20" t="s">
        <v>38</v>
      </c>
      <c r="J1454" s="20" t="s">
        <v>1810</v>
      </c>
      <c r="M1454" s="21">
        <v>0</v>
      </c>
      <c r="N1454" s="22">
        <v>3</v>
      </c>
      <c r="O1454" s="23">
        <v>1</v>
      </c>
      <c r="P1454" s="24">
        <v>810</v>
      </c>
      <c r="Q1454" s="25">
        <f t="shared" si="122"/>
        <v>81</v>
      </c>
      <c r="R1454" s="12">
        <v>0</v>
      </c>
      <c r="S1454" s="12">
        <v>0</v>
      </c>
      <c r="U1454" s="18" t="str">
        <f t="shared" si="120"/>
        <v>一勝</v>
      </c>
      <c r="X1454" s="12" t="str">
        <f>IF(OR(C1454="櫃間牧場",C1454="特捜フジ"),"hit",IF(OR(C1454="土井牧場",C1454="土井ムギムギ牧場",C1454="むぎむぎ",C1454="むぎ"),"doi",IF(OR(C1454="阪神",C1454="タイガースファーム"),"han",IF(OR(C1454="健康牧場",C1454="ＯＫ牧場"),"oke",VLOOKUP(C1454,[1]Owner!$A:$B,2,FALSE)))))</f>
        <v>sug</v>
      </c>
    </row>
    <row r="1455" spans="1:24" ht="11.15" customHeight="1" x14ac:dyDescent="0.65">
      <c r="A1455" s="19" t="str">
        <f t="shared" si="119"/>
        <v>0405福石08</v>
      </c>
      <c r="B1455" s="10" t="s">
        <v>1951</v>
      </c>
      <c r="C1455" s="20" t="s">
        <v>913</v>
      </c>
      <c r="D1455" s="31">
        <v>8</v>
      </c>
      <c r="E1455" s="20" t="s">
        <v>2243</v>
      </c>
      <c r="F1455" s="10" t="s">
        <v>14</v>
      </c>
      <c r="G1455" s="10" t="s">
        <v>510</v>
      </c>
      <c r="H1455" s="20" t="s">
        <v>1291</v>
      </c>
      <c r="I1455" s="20" t="s">
        <v>38</v>
      </c>
      <c r="J1455" s="20" t="s">
        <v>2244</v>
      </c>
      <c r="K1455" s="20" t="s">
        <v>2245</v>
      </c>
      <c r="L1455" s="20" t="s">
        <v>1774</v>
      </c>
      <c r="M1455" s="21">
        <v>70</v>
      </c>
      <c r="N1455" s="22">
        <v>3</v>
      </c>
      <c r="O1455" s="23">
        <v>1</v>
      </c>
      <c r="P1455" s="24">
        <v>810</v>
      </c>
      <c r="Q1455" s="25">
        <f t="shared" si="122"/>
        <v>11.571428571428571</v>
      </c>
      <c r="R1455" s="12">
        <v>0</v>
      </c>
      <c r="S1455" s="12">
        <v>0</v>
      </c>
      <c r="U1455" s="18" t="str">
        <f t="shared" si="120"/>
        <v>一勝</v>
      </c>
      <c r="X1455" s="12" t="str">
        <f>IF(OR(C1455="櫃間牧場",C1455="特捜フジ"),"hit",IF(OR(C1455="土井牧場",C1455="土井ムギムギ牧場",C1455="むぎむぎ",C1455="むぎ"),"doi",IF(OR(C1455="阪神",C1455="タイガースファーム"),"han",IF(OR(C1455="健康牧場",C1455="ＯＫ牧場"),"oke",VLOOKUP(C1455,[1]Owner!$A:$B,2,FALSE)))))</f>
        <v>fuk</v>
      </c>
    </row>
    <row r="1456" spans="1:24" ht="11.15" customHeight="1" x14ac:dyDescent="0.65">
      <c r="A1456" s="19" t="str">
        <f t="shared" si="119"/>
        <v>0708特捜03</v>
      </c>
      <c r="B1456" s="10" t="s">
        <v>2844</v>
      </c>
      <c r="C1456" s="20" t="s">
        <v>1376</v>
      </c>
      <c r="D1456" s="11">
        <v>3</v>
      </c>
      <c r="E1456" s="20" t="s">
        <v>2987</v>
      </c>
      <c r="F1456" s="10" t="s">
        <v>14</v>
      </c>
      <c r="G1456" s="10" t="s">
        <v>2978</v>
      </c>
      <c r="H1456" s="20" t="s">
        <v>2484</v>
      </c>
      <c r="I1456" s="20" t="s">
        <v>2988</v>
      </c>
      <c r="J1456" s="20" t="s">
        <v>2989</v>
      </c>
      <c r="K1456" s="20" t="s">
        <v>2986</v>
      </c>
      <c r="L1456" s="20" t="s">
        <v>2990</v>
      </c>
      <c r="M1456" s="21">
        <v>50</v>
      </c>
      <c r="N1456" s="22">
        <v>3</v>
      </c>
      <c r="O1456" s="23">
        <v>1</v>
      </c>
      <c r="P1456" s="24">
        <v>810</v>
      </c>
      <c r="Q1456" s="25">
        <f t="shared" si="122"/>
        <v>16.2</v>
      </c>
      <c r="R1456" s="12">
        <v>0</v>
      </c>
      <c r="S1456" s="12">
        <v>0</v>
      </c>
      <c r="U1456" s="18" t="str">
        <f t="shared" si="120"/>
        <v>一勝</v>
      </c>
      <c r="X1456" s="12" t="str">
        <f>IF(OR(C1456="櫃間牧場",C1456="特捜フジ"),"hit",IF(OR(C1456="土井牧場",C1456="土井ムギムギ牧場",C1456="むぎむぎ",C1456="むぎ"),"doi",IF(OR(C1456="阪神",C1456="タイガースファーム"),"han",IF(OR(C1456="健康牧場",C1456="ＯＫ牧場"),"oke",VLOOKUP(C1456,[1]Owner!$A:$B,2,FALSE)))))</f>
        <v>hit</v>
      </c>
    </row>
    <row r="1457" spans="1:24" ht="11.15" customHeight="1" x14ac:dyDescent="0.65">
      <c r="A1457" s="19" t="str">
        <f t="shared" si="119"/>
        <v>1819若井02</v>
      </c>
      <c r="B1457" s="10" t="s">
        <v>7067</v>
      </c>
      <c r="C1457" s="20" t="s">
        <v>4763</v>
      </c>
      <c r="D1457" s="11">
        <v>2</v>
      </c>
      <c r="E1457" s="20" t="s">
        <v>7119</v>
      </c>
      <c r="F1457" s="10" t="s">
        <v>4407</v>
      </c>
      <c r="G1457" s="10" t="s">
        <v>4421</v>
      </c>
      <c r="H1457" s="20" t="s">
        <v>7219</v>
      </c>
      <c r="I1457" s="20" t="s">
        <v>2231</v>
      </c>
      <c r="J1457" s="20" t="s">
        <v>5732</v>
      </c>
      <c r="K1457" s="20" t="s">
        <v>4415</v>
      </c>
      <c r="L1457" s="20" t="s">
        <v>4416</v>
      </c>
      <c r="M1457" s="21">
        <v>200</v>
      </c>
      <c r="N1457" s="22">
        <v>4</v>
      </c>
      <c r="O1457" s="23">
        <v>0</v>
      </c>
      <c r="P1457" s="24">
        <v>810</v>
      </c>
      <c r="Q1457" s="25">
        <f t="shared" si="122"/>
        <v>4.05</v>
      </c>
      <c r="R1457" s="12">
        <v>0</v>
      </c>
      <c r="S1457" s="12">
        <v>0</v>
      </c>
      <c r="T1457" s="12">
        <v>0</v>
      </c>
      <c r="U1457" s="18" t="str">
        <f t="shared" si="120"/>
        <v>未勝利</v>
      </c>
      <c r="V1457" s="12" t="s">
        <v>7447</v>
      </c>
      <c r="W1457" s="12" t="s">
        <v>7578</v>
      </c>
      <c r="X1457" s="12" t="str">
        <f>IF(OR(C1457="櫃間牧場",C1457="特捜フジ"),"hit",IF(OR(C1457="土井牧場",C1457="土井ムギムギ牧場",C1457="むぎむぎ",C1457="むぎ"),"doi",IF(OR(C1457="阪神",C1457="タイガースファーム"),"han",IF(OR(C1457="健康牧場",C1457="ＯＫ牧場"),"oke",VLOOKUP(C1457,[1]Owner!$A:$B,2,FALSE)))))</f>
        <v>wak</v>
      </c>
    </row>
    <row r="1458" spans="1:24" ht="11.15" customHeight="1" x14ac:dyDescent="0.65">
      <c r="A1458" s="19" t="str">
        <f t="shared" si="119"/>
        <v>0910福石06</v>
      </c>
      <c r="B1458" s="10" t="s">
        <v>3418</v>
      </c>
      <c r="C1458" s="20" t="s">
        <v>2791</v>
      </c>
      <c r="D1458" s="11">
        <v>6</v>
      </c>
      <c r="E1458" s="20" t="s">
        <v>3620</v>
      </c>
      <c r="F1458" s="10" t="s">
        <v>14</v>
      </c>
      <c r="G1458" s="10" t="s">
        <v>520</v>
      </c>
      <c r="H1458" s="20" t="s">
        <v>2429</v>
      </c>
      <c r="I1458" s="20" t="s">
        <v>3621</v>
      </c>
      <c r="J1458" s="20" t="s">
        <v>3622</v>
      </c>
      <c r="K1458" s="20" t="s">
        <v>3040</v>
      </c>
      <c r="L1458" s="20" t="s">
        <v>2307</v>
      </c>
      <c r="M1458" s="21">
        <v>40</v>
      </c>
      <c r="N1458" s="22">
        <v>5</v>
      </c>
      <c r="O1458" s="23">
        <v>1</v>
      </c>
      <c r="P1458" s="24">
        <v>810</v>
      </c>
      <c r="Q1458" s="25">
        <f t="shared" si="122"/>
        <v>20.25</v>
      </c>
      <c r="R1458" s="12">
        <v>0</v>
      </c>
      <c r="S1458" s="12">
        <v>0</v>
      </c>
      <c r="U1458" s="18" t="str">
        <f t="shared" si="120"/>
        <v>一勝</v>
      </c>
      <c r="X1458" s="12" t="str">
        <f>IF(OR(C1458="櫃間牧場",C1458="特捜フジ"),"hit",IF(OR(C1458="土井牧場",C1458="土井ムギムギ牧場",C1458="むぎむぎ",C1458="むぎ"),"doi",IF(OR(C1458="阪神",C1458="タイガースファーム"),"han",IF(OR(C1458="健康牧場",C1458="ＯＫ牧場"),"oke",VLOOKUP(C1458,[1]Owner!$A:$B,2,FALSE)))))</f>
        <v>fuk</v>
      </c>
    </row>
    <row r="1459" spans="1:24" ht="11.15" customHeight="1" x14ac:dyDescent="0.65">
      <c r="A1459" s="19" t="str">
        <f t="shared" si="119"/>
        <v>1213阪神05</v>
      </c>
      <c r="B1459" s="10" t="s">
        <v>4405</v>
      </c>
      <c r="C1459" s="20" t="s">
        <v>4734</v>
      </c>
      <c r="D1459" s="11">
        <v>5</v>
      </c>
      <c r="E1459" s="20" t="s">
        <v>4553</v>
      </c>
      <c r="F1459" s="10" t="s">
        <v>4407</v>
      </c>
      <c r="G1459" s="10" t="s">
        <v>4408</v>
      </c>
      <c r="H1459" s="20" t="s">
        <v>4554</v>
      </c>
      <c r="I1459" s="20" t="s">
        <v>4555</v>
      </c>
      <c r="J1459" s="20" t="s">
        <v>4556</v>
      </c>
      <c r="K1459" s="20" t="s">
        <v>4468</v>
      </c>
      <c r="L1459" s="20" t="s">
        <v>4557</v>
      </c>
      <c r="M1459" s="21">
        <v>0</v>
      </c>
      <c r="N1459" s="22">
        <v>5</v>
      </c>
      <c r="O1459" s="23">
        <v>1</v>
      </c>
      <c r="P1459" s="24">
        <v>810</v>
      </c>
      <c r="Q1459" s="25">
        <f t="shared" si="122"/>
        <v>81</v>
      </c>
      <c r="R1459" s="12">
        <v>0</v>
      </c>
      <c r="S1459" s="12">
        <v>0</v>
      </c>
      <c r="U1459" s="18" t="str">
        <f t="shared" si="120"/>
        <v>一勝</v>
      </c>
      <c r="X1459" s="12" t="str">
        <f>IF(OR(C1459="櫃間牧場",C1459="特捜フジ"),"hit",IF(OR(C1459="土井牧場",C1459="土井ムギムギ牧場",C1459="むぎむぎ",C1459="むぎ"),"doi",IF(OR(C1459="阪神",C1459="タイガースファーム"),"han",IF(OR(C1459="健康牧場",C1459="ＯＫ牧場"),"oke",VLOOKUP(C1459,[1]Owner!$A:$B,2,FALSE)))))</f>
        <v>han</v>
      </c>
    </row>
    <row r="1460" spans="1:24" ht="11.15" customHeight="1" x14ac:dyDescent="0.65">
      <c r="A1460" s="19" t="str">
        <f t="shared" si="119"/>
        <v>0304土井03</v>
      </c>
      <c r="B1460" s="10" t="s">
        <v>1713</v>
      </c>
      <c r="C1460" s="20" t="s">
        <v>1601</v>
      </c>
      <c r="D1460" s="31">
        <v>3</v>
      </c>
      <c r="E1460" s="20" t="s">
        <v>1831</v>
      </c>
      <c r="F1460" s="10" t="s">
        <v>14</v>
      </c>
      <c r="G1460" s="10" t="s">
        <v>33</v>
      </c>
      <c r="H1460" s="20" t="s">
        <v>111</v>
      </c>
      <c r="I1460" s="20" t="s">
        <v>1832</v>
      </c>
      <c r="J1460" s="20" t="s">
        <v>1833</v>
      </c>
      <c r="M1460" s="21">
        <v>0</v>
      </c>
      <c r="N1460" s="22">
        <v>6</v>
      </c>
      <c r="O1460" s="23">
        <v>1</v>
      </c>
      <c r="P1460" s="24">
        <v>810</v>
      </c>
      <c r="Q1460" s="25">
        <f t="shared" si="122"/>
        <v>81</v>
      </c>
      <c r="R1460" s="12">
        <v>0</v>
      </c>
      <c r="S1460" s="12">
        <v>0</v>
      </c>
      <c r="U1460" s="18" t="str">
        <f t="shared" si="120"/>
        <v>一勝</v>
      </c>
      <c r="X1460" s="12" t="str">
        <f>IF(OR(C1460="櫃間牧場",C1460="特捜フジ"),"hit",IF(OR(C1460="土井牧場",C1460="土井ムギムギ牧場",C1460="むぎむぎ",C1460="むぎ"),"doi",IF(OR(C1460="阪神",C1460="タイガースファーム"),"han",IF(OR(C1460="健康牧場",C1460="ＯＫ牧場"),"oke",VLOOKUP(C1460,[1]Owner!$A:$B,2,FALSE)))))</f>
        <v>doi</v>
      </c>
    </row>
    <row r="1461" spans="1:24" ht="11.15" customHeight="1" x14ac:dyDescent="0.65">
      <c r="A1461" s="19" t="str">
        <f t="shared" si="119"/>
        <v>0607特捜09</v>
      </c>
      <c r="B1461" s="10" t="s">
        <v>2579</v>
      </c>
      <c r="C1461" s="20" t="s">
        <v>2740</v>
      </c>
      <c r="D1461" s="11">
        <v>9</v>
      </c>
      <c r="E1461" s="20" t="s">
        <v>2759</v>
      </c>
      <c r="F1461" s="10" t="s">
        <v>14</v>
      </c>
      <c r="G1461" s="10" t="s">
        <v>520</v>
      </c>
      <c r="H1461" s="21" t="s">
        <v>1956</v>
      </c>
      <c r="I1461" s="20" t="s">
        <v>436</v>
      </c>
      <c r="J1461" s="20" t="s">
        <v>1845</v>
      </c>
      <c r="K1461" s="20" t="s">
        <v>2760</v>
      </c>
      <c r="L1461" s="20" t="s">
        <v>2761</v>
      </c>
      <c r="M1461" s="21">
        <v>0</v>
      </c>
      <c r="N1461" s="22">
        <v>6</v>
      </c>
      <c r="O1461" s="23">
        <v>1</v>
      </c>
      <c r="P1461" s="24">
        <v>810</v>
      </c>
      <c r="Q1461" s="25">
        <f t="shared" si="122"/>
        <v>81</v>
      </c>
      <c r="R1461" s="12">
        <v>0</v>
      </c>
      <c r="S1461" s="12">
        <v>0</v>
      </c>
      <c r="U1461" s="18" t="str">
        <f t="shared" si="120"/>
        <v>一勝</v>
      </c>
      <c r="X1461" s="12" t="str">
        <f>IF(OR(C1461="櫃間牧場",C1461="特捜フジ"),"hit",IF(OR(C1461="土井牧場",C1461="土井ムギムギ牧場",C1461="むぎむぎ",C1461="むぎ"),"doi",IF(OR(C1461="阪神",C1461="タイガースファーム"),"han",IF(OR(C1461="健康牧場",C1461="ＯＫ牧場"),"oke",VLOOKUP(C1461,[1]Owner!$A:$B,2,FALSE)))))</f>
        <v>hit</v>
      </c>
    </row>
    <row r="1462" spans="1:24" ht="11.15" customHeight="1" x14ac:dyDescent="0.65">
      <c r="A1462" s="19" t="str">
        <f t="shared" si="119"/>
        <v>1516播磨04</v>
      </c>
      <c r="B1462" s="10" t="s">
        <v>5510</v>
      </c>
      <c r="C1462" s="20" t="s">
        <v>4105</v>
      </c>
      <c r="D1462" s="11">
        <v>4</v>
      </c>
      <c r="E1462" s="20" t="s">
        <v>5558</v>
      </c>
      <c r="F1462" s="10" t="s">
        <v>3910</v>
      </c>
      <c r="G1462" s="10" t="s">
        <v>3906</v>
      </c>
      <c r="H1462" s="20" t="s">
        <v>5673</v>
      </c>
      <c r="I1462" s="20" t="s">
        <v>5709</v>
      </c>
      <c r="J1462" s="20" t="s">
        <v>783</v>
      </c>
      <c r="K1462" s="20" t="s">
        <v>4344</v>
      </c>
      <c r="L1462" s="20" t="s">
        <v>3922</v>
      </c>
      <c r="M1462" s="21">
        <v>80</v>
      </c>
      <c r="N1462" s="22">
        <v>6</v>
      </c>
      <c r="O1462" s="23">
        <v>1</v>
      </c>
      <c r="P1462" s="24">
        <v>810</v>
      </c>
      <c r="Q1462" s="25">
        <f t="shared" si="122"/>
        <v>10.125</v>
      </c>
      <c r="R1462" s="12">
        <v>0</v>
      </c>
      <c r="S1462" s="12">
        <v>0</v>
      </c>
      <c r="U1462" s="18" t="str">
        <f t="shared" si="120"/>
        <v>一勝</v>
      </c>
      <c r="X1462" s="12" t="str">
        <f>IF(OR(C1462="櫃間牧場",C1462="特捜フジ"),"hit",IF(OR(C1462="土井牧場",C1462="土井ムギムギ牧場",C1462="むぎむぎ",C1462="むぎ"),"doi",IF(OR(C1462="阪神",C1462="タイガースファーム"),"han",IF(OR(C1462="健康牧場",C1462="ＯＫ牧場"),"oke",VLOOKUP(C1462,[1]Owner!$A:$B,2,FALSE)))))</f>
        <v>har</v>
      </c>
    </row>
    <row r="1463" spans="1:24" ht="11.15" customHeight="1" x14ac:dyDescent="0.65">
      <c r="A1463" s="19" t="str">
        <f t="shared" si="119"/>
        <v>0809光生08</v>
      </c>
      <c r="B1463" s="10" t="s">
        <v>3162</v>
      </c>
      <c r="C1463" s="20" t="s">
        <v>2608</v>
      </c>
      <c r="D1463" s="11">
        <v>8</v>
      </c>
      <c r="E1463" s="20" t="s">
        <v>3216</v>
      </c>
      <c r="F1463" s="10" t="s">
        <v>14</v>
      </c>
      <c r="G1463" s="10" t="s">
        <v>510</v>
      </c>
      <c r="H1463" s="20" t="s">
        <v>724</v>
      </c>
      <c r="I1463" s="20" t="s">
        <v>3217</v>
      </c>
      <c r="J1463" s="20" t="s">
        <v>3218</v>
      </c>
      <c r="K1463" s="20" t="s">
        <v>3219</v>
      </c>
      <c r="L1463" s="20" t="s">
        <v>3220</v>
      </c>
      <c r="M1463" s="21">
        <v>20</v>
      </c>
      <c r="N1463" s="22">
        <v>8</v>
      </c>
      <c r="O1463" s="23">
        <v>1</v>
      </c>
      <c r="P1463" s="24">
        <v>810</v>
      </c>
      <c r="Q1463" s="25">
        <f t="shared" si="122"/>
        <v>40.5</v>
      </c>
      <c r="R1463" s="12">
        <v>0</v>
      </c>
      <c r="S1463" s="12">
        <v>0</v>
      </c>
      <c r="U1463" s="18" t="str">
        <f t="shared" si="120"/>
        <v>一勝</v>
      </c>
      <c r="X1463" s="12" t="str">
        <f>IF(OR(C1463="櫃間牧場",C1463="特捜フジ"),"hit",IF(OR(C1463="土井牧場",C1463="土井ムギムギ牧場",C1463="むぎむぎ",C1463="むぎ"),"doi",IF(OR(C1463="阪神",C1463="タイガースファーム"),"han",IF(OR(C1463="健康牧場",C1463="ＯＫ牧場"),"oke",VLOOKUP(C1463,[1]Owner!$A:$B,2,FALSE)))))</f>
        <v>ymi</v>
      </c>
    </row>
    <row r="1464" spans="1:24" ht="11.15" customHeight="1" x14ac:dyDescent="0.65">
      <c r="A1464" s="19" t="str">
        <f t="shared" si="119"/>
        <v>1516光生08</v>
      </c>
      <c r="B1464" s="10" t="s">
        <v>5510</v>
      </c>
      <c r="C1464" s="20" t="s">
        <v>4264</v>
      </c>
      <c r="D1464" s="11">
        <v>8</v>
      </c>
      <c r="E1464" s="20" t="s">
        <v>5622</v>
      </c>
      <c r="F1464" s="10" t="s">
        <v>3905</v>
      </c>
      <c r="G1464" s="10" t="s">
        <v>3911</v>
      </c>
      <c r="H1464" s="20" t="s">
        <v>5667</v>
      </c>
      <c r="I1464" s="20" t="s">
        <v>4026</v>
      </c>
      <c r="J1464" s="20" t="s">
        <v>5763</v>
      </c>
      <c r="K1464" s="20" t="s">
        <v>2378</v>
      </c>
      <c r="L1464" s="20" t="s">
        <v>1913</v>
      </c>
      <c r="M1464" s="21">
        <v>90</v>
      </c>
      <c r="N1464" s="22">
        <v>3</v>
      </c>
      <c r="O1464" s="23">
        <v>1</v>
      </c>
      <c r="P1464" s="24">
        <v>805</v>
      </c>
      <c r="Q1464" s="25">
        <f t="shared" si="122"/>
        <v>8.9444444444444446</v>
      </c>
      <c r="R1464" s="12">
        <v>0</v>
      </c>
      <c r="S1464" s="12">
        <v>0</v>
      </c>
      <c r="U1464" s="18" t="str">
        <f t="shared" si="120"/>
        <v>一勝</v>
      </c>
      <c r="X1464" s="12" t="str">
        <f>IF(OR(C1464="櫃間牧場",C1464="特捜フジ"),"hit",IF(OR(C1464="土井牧場",C1464="土井ムギムギ牧場",C1464="むぎむぎ",C1464="むぎ"),"doi",IF(OR(C1464="阪神",C1464="タイガースファーム"),"han",IF(OR(C1464="健康牧場",C1464="ＯＫ牧場"),"oke",VLOOKUP(C1464,[1]Owner!$A:$B,2,FALSE)))))</f>
        <v>ymi</v>
      </c>
    </row>
    <row r="1465" spans="1:24" ht="11.15" customHeight="1" x14ac:dyDescent="0.65">
      <c r="A1465" s="19" t="str">
        <f t="shared" si="119"/>
        <v>2122西原04</v>
      </c>
      <c r="B1465" s="10" t="s">
        <v>8826</v>
      </c>
      <c r="C1465" s="20" t="s">
        <v>4989</v>
      </c>
      <c r="D1465" s="11">
        <v>4</v>
      </c>
      <c r="E1465" s="20" t="s">
        <v>8759</v>
      </c>
      <c r="F1465" s="10" t="s">
        <v>4478</v>
      </c>
      <c r="G1465" s="10" t="s">
        <v>4421</v>
      </c>
      <c r="H1465" s="20" t="s">
        <v>1715</v>
      </c>
      <c r="I1465" s="20" t="s">
        <v>3165</v>
      </c>
      <c r="J1465" s="20" t="s">
        <v>6096</v>
      </c>
      <c r="K1465" s="20" t="s">
        <v>8426</v>
      </c>
      <c r="L1465" s="20" t="s">
        <v>1913</v>
      </c>
      <c r="M1465" s="32">
        <v>9</v>
      </c>
      <c r="N1465" s="22">
        <v>4</v>
      </c>
      <c r="O1465" s="23">
        <v>1</v>
      </c>
      <c r="P1465" s="24">
        <v>805</v>
      </c>
      <c r="Q1465" s="25">
        <v>2.4615384615384617</v>
      </c>
      <c r="U1465" s="18" t="str">
        <f t="shared" si="120"/>
        <v>一勝</v>
      </c>
      <c r="V1465" s="12" t="s">
        <v>9005</v>
      </c>
      <c r="W1465" s="12" t="s">
        <v>9122</v>
      </c>
      <c r="X1465" s="12" t="str">
        <f>IF(OR(C1465="櫃間牧場",C1465="特捜フジ"),"hit",IF(OR(C1465="土井牧場",C1465="土井ムギムギ牧場",C1465="むぎむぎ",C1465="むぎ"),"doi",IF(OR(C1465="阪神",C1465="タイガースファーム"),"han",IF(OR(C1465="健康牧場",C1465="ＯＫ牧場"),"oke",VLOOKUP(C1465,[1]Owner!$A:$B,2,FALSE)))))</f>
        <v>nis</v>
      </c>
    </row>
    <row r="1466" spans="1:24" ht="11.15" customHeight="1" x14ac:dyDescent="0.65">
      <c r="A1466" s="19" t="str">
        <f t="shared" si="119"/>
        <v>0607西原05</v>
      </c>
      <c r="B1466" s="10" t="s">
        <v>2579</v>
      </c>
      <c r="C1466" s="20" t="s">
        <v>2673</v>
      </c>
      <c r="D1466" s="11">
        <v>5</v>
      </c>
      <c r="E1466" s="20" t="s">
        <v>2682</v>
      </c>
      <c r="F1466" s="10" t="s">
        <v>2279</v>
      </c>
      <c r="G1466" s="10" t="s">
        <v>510</v>
      </c>
      <c r="H1466" s="21" t="s">
        <v>2577</v>
      </c>
      <c r="I1466" s="20" t="s">
        <v>2612</v>
      </c>
      <c r="J1466" s="20" t="s">
        <v>2578</v>
      </c>
      <c r="K1466" s="20" t="s">
        <v>2598</v>
      </c>
      <c r="L1466" s="20" t="s">
        <v>1913</v>
      </c>
      <c r="M1466" s="21">
        <v>30</v>
      </c>
      <c r="N1466" s="22">
        <v>4</v>
      </c>
      <c r="O1466" s="23">
        <v>1</v>
      </c>
      <c r="P1466" s="24">
        <v>805</v>
      </c>
      <c r="Q1466" s="25">
        <f>IF(M1466="","",IF(M1466&lt;=0,P1466/10,P1466/M1466))</f>
        <v>26.833333333333332</v>
      </c>
      <c r="R1466" s="12">
        <v>0</v>
      </c>
      <c r="S1466" s="12">
        <v>0</v>
      </c>
      <c r="U1466" s="18" t="str">
        <f t="shared" si="120"/>
        <v>一勝</v>
      </c>
      <c r="X1466" s="12" t="str">
        <f>IF(OR(C1466="櫃間牧場",C1466="特捜フジ"),"hit",IF(OR(C1466="土井牧場",C1466="土井ムギムギ牧場",C1466="むぎむぎ",C1466="むぎ"),"doi",IF(OR(C1466="阪神",C1466="タイガースファーム"),"han",IF(OR(C1466="健康牧場",C1466="ＯＫ牧場"),"oke",VLOOKUP(C1466,[1]Owner!$A:$B,2,FALSE)))))</f>
        <v>nis</v>
      </c>
    </row>
    <row r="1467" spans="1:24" ht="11.15" customHeight="1" x14ac:dyDescent="0.65">
      <c r="A1467" s="19" t="str">
        <f t="shared" si="119"/>
        <v>1314阪神06</v>
      </c>
      <c r="B1467" s="10" t="s">
        <v>5133</v>
      </c>
      <c r="C1467" s="20" t="s">
        <v>4398</v>
      </c>
      <c r="D1467" s="11">
        <v>6</v>
      </c>
      <c r="E1467" s="20" t="s">
        <v>5065</v>
      </c>
      <c r="F1467" s="10" t="s">
        <v>4772</v>
      </c>
      <c r="G1467" s="10" t="s">
        <v>4767</v>
      </c>
      <c r="H1467" s="20" t="s">
        <v>4825</v>
      </c>
      <c r="I1467" s="20" t="s">
        <v>2231</v>
      </c>
      <c r="J1467" s="20" t="s">
        <v>5066</v>
      </c>
      <c r="K1467" s="20" t="s">
        <v>4845</v>
      </c>
      <c r="L1467" s="20" t="s">
        <v>4202</v>
      </c>
      <c r="M1467" s="21">
        <v>20</v>
      </c>
      <c r="N1467" s="22">
        <v>6</v>
      </c>
      <c r="O1467" s="23">
        <v>0</v>
      </c>
      <c r="P1467" s="24">
        <v>805</v>
      </c>
      <c r="Q1467" s="25">
        <f>IF(M1467="","",IF(M1467&lt;=0,P1467/10,P1467/M1467))</f>
        <v>40.25</v>
      </c>
      <c r="R1467" s="12">
        <v>0</v>
      </c>
      <c r="S1467" s="12">
        <v>0</v>
      </c>
      <c r="U1467" s="18" t="str">
        <f t="shared" si="120"/>
        <v>未勝利</v>
      </c>
      <c r="X1467" s="12" t="str">
        <f>IF(OR(C1467="櫃間牧場",C1467="特捜フジ"),"hit",IF(OR(C1467="土井牧場",C1467="土井ムギムギ牧場",C1467="むぎむぎ",C1467="むぎ"),"doi",IF(OR(C1467="阪神",C1467="タイガースファーム"),"han",IF(OR(C1467="健康牧場",C1467="ＯＫ牧場"),"oke",VLOOKUP(C1467,[1]Owner!$A:$B,2,FALSE)))))</f>
        <v>han</v>
      </c>
    </row>
    <row r="1468" spans="1:24" ht="11.15" customHeight="1" x14ac:dyDescent="0.65">
      <c r="A1468" s="19" t="str">
        <f t="shared" si="119"/>
        <v>1920西原02</v>
      </c>
      <c r="B1468" s="10" t="s">
        <v>7651</v>
      </c>
      <c r="C1468" s="20" t="s">
        <v>7657</v>
      </c>
      <c r="D1468" s="11">
        <v>2</v>
      </c>
      <c r="E1468" s="20" t="s">
        <v>7720</v>
      </c>
      <c r="F1468" s="10" t="s">
        <v>4766</v>
      </c>
      <c r="G1468" s="10" t="s">
        <v>4767</v>
      </c>
      <c r="H1468" s="20" t="s">
        <v>5296</v>
      </c>
      <c r="I1468" s="20" t="s">
        <v>4547</v>
      </c>
      <c r="J1468" s="20" t="s">
        <v>7867</v>
      </c>
      <c r="K1468" s="20" t="s">
        <v>7868</v>
      </c>
      <c r="L1468" s="20" t="s">
        <v>4770</v>
      </c>
      <c r="M1468" s="32">
        <v>4</v>
      </c>
      <c r="N1468" s="22">
        <v>8</v>
      </c>
      <c r="O1468" s="23">
        <v>1</v>
      </c>
      <c r="P1468" s="24">
        <v>805</v>
      </c>
      <c r="Q1468" s="25">
        <v>6.1634615384615374</v>
      </c>
      <c r="R1468" s="12">
        <v>0</v>
      </c>
      <c r="S1468" s="12">
        <v>0</v>
      </c>
      <c r="T1468" s="12">
        <v>0</v>
      </c>
      <c r="U1468" s="18" t="str">
        <f t="shared" si="120"/>
        <v>一勝</v>
      </c>
      <c r="V1468" s="12" t="s">
        <v>7967</v>
      </c>
      <c r="W1468" s="12" t="s">
        <v>8098</v>
      </c>
      <c r="X1468" s="12" t="str">
        <f>IF(OR(C1468="櫃間牧場",C1468="特捜フジ"),"hit",IF(OR(C1468="土井牧場",C1468="土井ムギムギ牧場",C1468="むぎむぎ",C1468="むぎ"),"doi",IF(OR(C1468="阪神",C1468="タイガースファーム"),"han",IF(OR(C1468="健康牧場",C1468="ＯＫ牧場"),"oke",VLOOKUP(C1468,[1]Owner!$A:$B,2,FALSE)))))</f>
        <v>nis</v>
      </c>
    </row>
    <row r="1469" spans="1:24" ht="11.15" customHeight="1" x14ac:dyDescent="0.65">
      <c r="A1469" s="19" t="str">
        <f t="shared" si="119"/>
        <v>0203播磨08</v>
      </c>
      <c r="B1469" s="10" t="s">
        <v>1480</v>
      </c>
      <c r="C1469" s="20" t="s">
        <v>626</v>
      </c>
      <c r="D1469" s="31">
        <v>8</v>
      </c>
      <c r="E1469" s="20" t="s">
        <v>1682</v>
      </c>
      <c r="F1469" s="10" t="s">
        <v>29</v>
      </c>
      <c r="G1469" s="10" t="s">
        <v>15</v>
      </c>
      <c r="H1469" s="20" t="s">
        <v>1491</v>
      </c>
      <c r="I1469" s="20" t="s">
        <v>26</v>
      </c>
      <c r="J1469" s="20" t="s">
        <v>890</v>
      </c>
      <c r="N1469" s="22">
        <v>9</v>
      </c>
      <c r="O1469" s="23">
        <v>0</v>
      </c>
      <c r="P1469" s="24">
        <v>805</v>
      </c>
      <c r="Q1469" s="25" t="str">
        <f>IF(M1469="","",IF(M1469&lt;=0,P1469/10,P1469/M1469))</f>
        <v/>
      </c>
      <c r="R1469" s="12">
        <v>0</v>
      </c>
      <c r="S1469" s="12">
        <v>0</v>
      </c>
      <c r="U1469" s="18" t="str">
        <f t="shared" si="120"/>
        <v>未勝利</v>
      </c>
      <c r="X1469" s="12" t="str">
        <f>IF(OR(C1469="櫃間牧場",C1469="特捜フジ"),"hit",IF(OR(C1469="土井牧場",C1469="土井ムギムギ牧場",C1469="むぎむぎ",C1469="むぎ"),"doi",IF(OR(C1469="阪神",C1469="タイガースファーム"),"han",IF(OR(C1469="健康牧場",C1469="ＯＫ牧場"),"oke",VLOOKUP(C1469,[1]Owner!$A:$B,2,FALSE)))))</f>
        <v>har</v>
      </c>
    </row>
    <row r="1470" spans="1:24" ht="11.15" customHeight="1" x14ac:dyDescent="0.65">
      <c r="A1470" s="19" t="str">
        <f t="shared" si="119"/>
        <v>0304戸田07</v>
      </c>
      <c r="B1470" s="10" t="s">
        <v>1713</v>
      </c>
      <c r="C1470" s="20" t="s">
        <v>320</v>
      </c>
      <c r="D1470" s="31">
        <v>7</v>
      </c>
      <c r="E1470" s="20" t="s">
        <v>1880</v>
      </c>
      <c r="F1470" s="10" t="s">
        <v>14</v>
      </c>
      <c r="G1470" s="10" t="s">
        <v>33</v>
      </c>
      <c r="H1470" s="20" t="s">
        <v>172</v>
      </c>
      <c r="I1470" s="20" t="s">
        <v>485</v>
      </c>
      <c r="J1470" s="20" t="s">
        <v>1881</v>
      </c>
      <c r="M1470" s="21">
        <v>0</v>
      </c>
      <c r="N1470" s="22">
        <v>9</v>
      </c>
      <c r="O1470" s="23">
        <v>0</v>
      </c>
      <c r="P1470" s="24">
        <v>805</v>
      </c>
      <c r="Q1470" s="25">
        <f>IF(M1470="","",IF(M1470&lt;=0,P1470/10,P1470/M1470))</f>
        <v>80.5</v>
      </c>
      <c r="R1470" s="12">
        <v>0</v>
      </c>
      <c r="S1470" s="12">
        <v>0</v>
      </c>
      <c r="U1470" s="18" t="str">
        <f t="shared" si="120"/>
        <v>未勝利</v>
      </c>
      <c r="X1470" s="12" t="str">
        <f>IF(OR(C1470="櫃間牧場",C1470="特捜フジ"),"hit",IF(OR(C1470="土井牧場",C1470="土井ムギムギ牧場",C1470="むぎむぎ",C1470="むぎ"),"doi",IF(OR(C1470="阪神",C1470="タイガースファーム"),"han",IF(OR(C1470="健康牧場",C1470="ＯＫ牧場"),"oke",VLOOKUP(C1470,[1]Owner!$A:$B,2,FALSE)))))</f>
        <v>tod</v>
      </c>
    </row>
    <row r="1471" spans="1:24" ht="11.15" customHeight="1" x14ac:dyDescent="0.65">
      <c r="A1471" s="19" t="str">
        <f t="shared" si="119"/>
        <v>2122心平02</v>
      </c>
      <c r="B1471" s="10" t="s">
        <v>8826</v>
      </c>
      <c r="C1471" s="20" t="s">
        <v>8310</v>
      </c>
      <c r="D1471" s="11">
        <v>2</v>
      </c>
      <c r="E1471" s="20" t="s">
        <v>8736</v>
      </c>
      <c r="F1471" s="10" t="s">
        <v>29</v>
      </c>
      <c r="G1471" s="10" t="s">
        <v>4421</v>
      </c>
      <c r="H1471" s="20" t="s">
        <v>435</v>
      </c>
      <c r="I1471" s="20" t="s">
        <v>2231</v>
      </c>
      <c r="J1471" s="20" t="s">
        <v>8892</v>
      </c>
      <c r="K1471" s="20" t="s">
        <v>4612</v>
      </c>
      <c r="L1471" s="20" t="s">
        <v>1913</v>
      </c>
      <c r="M1471" s="32">
        <v>10</v>
      </c>
      <c r="N1471" s="22">
        <v>4</v>
      </c>
      <c r="O1471" s="23">
        <v>1</v>
      </c>
      <c r="P1471" s="24">
        <v>803</v>
      </c>
      <c r="Q1471" s="25">
        <v>6.8061538461538467</v>
      </c>
      <c r="U1471" s="18" t="str">
        <f t="shared" si="120"/>
        <v>一勝</v>
      </c>
      <c r="V1471" s="12" t="s">
        <v>8983</v>
      </c>
      <c r="W1471" s="12" t="s">
        <v>9101</v>
      </c>
      <c r="X1471" s="12" t="str">
        <f>IF(OR(C1471="櫃間牧場",C1471="特捜フジ"),"hit",IF(OR(C1471="土井牧場",C1471="土井ムギムギ牧場",C1471="むぎむぎ",C1471="むぎ"),"doi",IF(OR(C1471="阪神",C1471="タイガースファーム"),"han",IF(OR(C1471="健康牧場",C1471="ＯＫ牧場"),"oke",VLOOKUP(C1471,[1]Owner!$A:$B,2,FALSE)))))</f>
        <v>hsi</v>
      </c>
    </row>
    <row r="1472" spans="1:24" ht="11.15" customHeight="1" x14ac:dyDescent="0.65">
      <c r="A1472" s="19" t="str">
        <f t="shared" si="119"/>
        <v>2122西原10</v>
      </c>
      <c r="B1472" s="10" t="s">
        <v>8826</v>
      </c>
      <c r="C1472" s="20" t="s">
        <v>4989</v>
      </c>
      <c r="D1472" s="11">
        <v>10</v>
      </c>
      <c r="E1472" s="20" t="s">
        <v>8765</v>
      </c>
      <c r="F1472" s="10" t="s">
        <v>4478</v>
      </c>
      <c r="G1472" s="10" t="s">
        <v>4421</v>
      </c>
      <c r="H1472" s="20" t="s">
        <v>435</v>
      </c>
      <c r="I1472" s="20" t="s">
        <v>6718</v>
      </c>
      <c r="J1472" s="20" t="s">
        <v>5604</v>
      </c>
      <c r="K1472" s="20" t="s">
        <v>4612</v>
      </c>
      <c r="L1472" s="20" t="s">
        <v>1913</v>
      </c>
      <c r="M1472" s="32">
        <v>8</v>
      </c>
      <c r="N1472" s="22">
        <v>3</v>
      </c>
      <c r="O1472" s="23">
        <v>1</v>
      </c>
      <c r="P1472" s="24">
        <v>801</v>
      </c>
      <c r="Q1472" s="25">
        <v>1.4961538461538466</v>
      </c>
      <c r="U1472" s="18" t="str">
        <f t="shared" si="120"/>
        <v>一勝</v>
      </c>
      <c r="V1472" s="12" t="s">
        <v>9011</v>
      </c>
      <c r="W1472" s="12" t="s">
        <v>9128</v>
      </c>
      <c r="X1472" s="12" t="str">
        <f>IF(OR(C1472="櫃間牧場",C1472="特捜フジ"),"hit",IF(OR(C1472="土井牧場",C1472="土井ムギムギ牧場",C1472="むぎむぎ",C1472="むぎ"),"doi",IF(OR(C1472="阪神",C1472="タイガースファーム"),"han",IF(OR(C1472="健康牧場",C1472="ＯＫ牧場"),"oke",VLOOKUP(C1472,[1]Owner!$A:$B,2,FALSE)))))</f>
        <v>nis</v>
      </c>
    </row>
    <row r="1473" spans="1:24" ht="11.15" customHeight="1" x14ac:dyDescent="0.65">
      <c r="A1473" s="19" t="str">
        <f t="shared" si="119"/>
        <v>0304戸田04</v>
      </c>
      <c r="B1473" s="10" t="s">
        <v>1713</v>
      </c>
      <c r="C1473" s="20" t="s">
        <v>320</v>
      </c>
      <c r="D1473" s="31">
        <v>4</v>
      </c>
      <c r="E1473" s="20" t="s">
        <v>1875</v>
      </c>
      <c r="F1473" s="10" t="s">
        <v>29</v>
      </c>
      <c r="G1473" s="10" t="s">
        <v>33</v>
      </c>
      <c r="H1473" s="20" t="s">
        <v>163</v>
      </c>
      <c r="I1473" s="20" t="s">
        <v>38</v>
      </c>
      <c r="J1473" s="20" t="s">
        <v>1160</v>
      </c>
      <c r="M1473" s="21">
        <v>70</v>
      </c>
      <c r="N1473" s="22">
        <v>2</v>
      </c>
      <c r="O1473" s="23">
        <v>1</v>
      </c>
      <c r="P1473" s="24">
        <v>800</v>
      </c>
      <c r="Q1473" s="25">
        <f>IF(M1473="","",IF(M1473&lt;=0,P1473/10,P1473/M1473))</f>
        <v>11.428571428571429</v>
      </c>
      <c r="R1473" s="12">
        <v>0</v>
      </c>
      <c r="S1473" s="12">
        <v>0</v>
      </c>
      <c r="U1473" s="18" t="str">
        <f t="shared" si="120"/>
        <v>一勝</v>
      </c>
      <c r="X1473" s="12" t="str">
        <f>IF(OR(C1473="櫃間牧場",C1473="特捜フジ"),"hit",IF(OR(C1473="土井牧場",C1473="土井ムギムギ牧場",C1473="むぎむぎ",C1473="むぎ"),"doi",IF(OR(C1473="阪神",C1473="タイガースファーム"),"han",IF(OR(C1473="健康牧場",C1473="ＯＫ牧場"),"oke",VLOOKUP(C1473,[1]Owner!$A:$B,2,FALSE)))))</f>
        <v>tod</v>
      </c>
    </row>
    <row r="1474" spans="1:24" ht="11.15" customHeight="1" x14ac:dyDescent="0.65">
      <c r="A1474" s="19" t="str">
        <f t="shared" ref="A1474:A1537" si="123">MID(B1474,3,2)&amp;MID(B1474,8,2)&amp;MID(C1474,1,2)&amp;TEXT(D1474,"00")</f>
        <v>0405健太01</v>
      </c>
      <c r="B1474" s="10" t="s">
        <v>1951</v>
      </c>
      <c r="C1474" s="20" t="s">
        <v>156</v>
      </c>
      <c r="D1474" s="31">
        <v>1</v>
      </c>
      <c r="E1474" s="20" t="s">
        <v>2044</v>
      </c>
      <c r="F1474" s="10" t="s">
        <v>14</v>
      </c>
      <c r="G1474" s="10" t="s">
        <v>520</v>
      </c>
      <c r="H1474" s="20" t="s">
        <v>600</v>
      </c>
      <c r="I1474" s="20" t="s">
        <v>38</v>
      </c>
      <c r="J1474" s="20" t="s">
        <v>1541</v>
      </c>
      <c r="K1474" s="20" t="s">
        <v>2042</v>
      </c>
      <c r="L1474" s="20" t="s">
        <v>82</v>
      </c>
      <c r="M1474" s="21">
        <v>100</v>
      </c>
      <c r="N1474" s="22">
        <v>2</v>
      </c>
      <c r="O1474" s="23">
        <v>1</v>
      </c>
      <c r="P1474" s="24">
        <v>800</v>
      </c>
      <c r="Q1474" s="25">
        <f>IF(M1474="","",IF(M1474&lt;=0,P1474/10,P1474/M1474))</f>
        <v>8</v>
      </c>
      <c r="R1474" s="12">
        <v>0</v>
      </c>
      <c r="S1474" s="12">
        <v>0</v>
      </c>
      <c r="U1474" s="18" t="str">
        <f t="shared" ref="U1474:U1537" si="124">IF(S1474&gt;=1,"G1",IF(R1474&gt;=1,"重賞",IF(O1474&gt;=2,"二勝",IF(O1474=1,"一勝",IF(AND(O1474=0,N1474&gt;=1),"未勝利","未出走")))))</f>
        <v>一勝</v>
      </c>
      <c r="X1474" s="12" t="str">
        <f>IF(OR(C1474="櫃間牧場",C1474="特捜フジ"),"hit",IF(OR(C1474="土井牧場",C1474="土井ムギムギ牧場",C1474="むぎむぎ",C1474="むぎ"),"doi",IF(OR(C1474="阪神",C1474="タイガースファーム"),"han",IF(OR(C1474="健康牧場",C1474="ＯＫ牧場"),"oke",VLOOKUP(C1474,[1]Owner!$A:$B,2,FALSE)))))</f>
        <v>tke</v>
      </c>
    </row>
    <row r="1475" spans="1:24" ht="11.15" customHeight="1" x14ac:dyDescent="0.65">
      <c r="A1475" s="19" t="str">
        <f t="shared" si="123"/>
        <v>1718播磨09</v>
      </c>
      <c r="B1475" s="10" t="s">
        <v>6476</v>
      </c>
      <c r="C1475" s="20" t="s">
        <v>4371</v>
      </c>
      <c r="D1475" s="11">
        <v>9</v>
      </c>
      <c r="E1475" s="20" t="s">
        <v>6505</v>
      </c>
      <c r="F1475" s="10" t="s">
        <v>5142</v>
      </c>
      <c r="G1475" s="10" t="s">
        <v>5293</v>
      </c>
      <c r="H1475" s="20" t="s">
        <v>5358</v>
      </c>
      <c r="I1475" s="20" t="s">
        <v>2438</v>
      </c>
      <c r="J1475" s="20" t="s">
        <v>6726</v>
      </c>
      <c r="K1475" s="20" t="s">
        <v>791</v>
      </c>
      <c r="L1475" s="20" t="s">
        <v>5485</v>
      </c>
      <c r="M1475" s="21">
        <v>20</v>
      </c>
      <c r="N1475" s="22">
        <v>2</v>
      </c>
      <c r="O1475" s="23">
        <v>1</v>
      </c>
      <c r="P1475" s="24">
        <v>800</v>
      </c>
      <c r="Q1475" s="25">
        <f>IF(M1475="","",IF(M1475&lt;=0,P1475/10,P1475/M1475))</f>
        <v>40</v>
      </c>
      <c r="R1475" s="12">
        <v>0</v>
      </c>
      <c r="S1475" s="12">
        <v>0</v>
      </c>
      <c r="U1475" s="18" t="str">
        <f t="shared" si="124"/>
        <v>一勝</v>
      </c>
      <c r="V1475" s="12" t="s">
        <v>6945</v>
      </c>
      <c r="W1475" s="12" t="s">
        <v>6794</v>
      </c>
      <c r="X1475" s="12" t="str">
        <f>IF(OR(C1475="櫃間牧場",C1475="特捜フジ"),"hit",IF(OR(C1475="土井牧場",C1475="土井ムギムギ牧場",C1475="むぎむぎ",C1475="むぎ"),"doi",IF(OR(C1475="阪神",C1475="タイガースファーム"),"han",IF(OR(C1475="健康牧場",C1475="ＯＫ牧場"),"oke",VLOOKUP(C1475,[1]Owner!$A:$B,2,FALSE)))))</f>
        <v>har</v>
      </c>
    </row>
    <row r="1476" spans="1:24" ht="11.15" customHeight="1" x14ac:dyDescent="0.65">
      <c r="A1476" s="19" t="str">
        <f t="shared" si="123"/>
        <v>2223川上05</v>
      </c>
      <c r="B1476" s="10" t="s">
        <v>9192</v>
      </c>
      <c r="C1476" s="20" t="s">
        <v>4672</v>
      </c>
      <c r="D1476" s="11">
        <v>5</v>
      </c>
      <c r="E1476" s="20" t="s">
        <v>9220</v>
      </c>
      <c r="F1476" s="10" t="s">
        <v>4407</v>
      </c>
      <c r="G1476" s="10" t="s">
        <v>4421</v>
      </c>
      <c r="H1476" s="20" t="s">
        <v>8853</v>
      </c>
      <c r="I1476" s="20" t="s">
        <v>8317</v>
      </c>
      <c r="J1476" s="20" t="s">
        <v>8865</v>
      </c>
      <c r="K1476" s="20" t="s">
        <v>2378</v>
      </c>
      <c r="L1476" s="20" t="s">
        <v>1913</v>
      </c>
      <c r="M1476" s="32">
        <v>5</v>
      </c>
      <c r="N1476" s="22">
        <v>2</v>
      </c>
      <c r="O1476" s="23">
        <v>1</v>
      </c>
      <c r="P1476" s="24">
        <v>800</v>
      </c>
      <c r="Q1476" s="25">
        <v>188.57142857142858</v>
      </c>
      <c r="U1476" s="18" t="str">
        <f t="shared" si="124"/>
        <v>一勝</v>
      </c>
      <c r="V1476" s="12" t="s">
        <v>9652</v>
      </c>
      <c r="W1476" s="12" t="s">
        <v>9514</v>
      </c>
      <c r="X1476" s="12" t="str">
        <f>IF(OR(C1476="櫃間牧場",C1476="特捜フジ"),"hit",IF(OR(C1476="土井牧場",C1476="土井ムギムギ牧場",C1476="むぎむぎ",C1476="むぎ"),"doi",IF(OR(C1476="阪神",C1476="タイガースファーム"),"han",IF(OR(C1476="健康牧場",C1476="ＯＫ牧場"),"oke",VLOOKUP(C1476,[1]Owner!$A:$B,2,FALSE)))))</f>
        <v>kaw</v>
      </c>
    </row>
    <row r="1477" spans="1:24" ht="11.15" customHeight="1" x14ac:dyDescent="0.65">
      <c r="A1477" s="19" t="str">
        <f t="shared" si="123"/>
        <v>1718永之01</v>
      </c>
      <c r="B1477" s="10" t="s">
        <v>6476</v>
      </c>
      <c r="C1477" s="20" t="s">
        <v>6517</v>
      </c>
      <c r="D1477" s="11">
        <v>1</v>
      </c>
      <c r="E1477" s="20" t="s">
        <v>6518</v>
      </c>
      <c r="F1477" s="10" t="s">
        <v>5142</v>
      </c>
      <c r="G1477" s="10" t="s">
        <v>5295</v>
      </c>
      <c r="H1477" s="20" t="s">
        <v>6632</v>
      </c>
      <c r="I1477" s="20" t="s">
        <v>2231</v>
      </c>
      <c r="J1477" s="20" t="s">
        <v>5744</v>
      </c>
      <c r="K1477" s="20" t="s">
        <v>2378</v>
      </c>
      <c r="L1477" s="20" t="s">
        <v>1913</v>
      </c>
      <c r="M1477" s="21">
        <v>200</v>
      </c>
      <c r="N1477" s="22">
        <v>3</v>
      </c>
      <c r="O1477" s="23">
        <v>1</v>
      </c>
      <c r="P1477" s="24">
        <v>800</v>
      </c>
      <c r="Q1477" s="25">
        <f>IF(M1477="","",IF(M1477&lt;=0,P1477/10,P1477/M1477))</f>
        <v>4</v>
      </c>
      <c r="R1477" s="12">
        <v>0</v>
      </c>
      <c r="S1477" s="12">
        <v>0</v>
      </c>
      <c r="U1477" s="18" t="str">
        <f t="shared" si="124"/>
        <v>一勝</v>
      </c>
      <c r="V1477" s="12" t="s">
        <v>6957</v>
      </c>
      <c r="W1477" s="12" t="s">
        <v>6806</v>
      </c>
      <c r="X1477" s="12" t="str">
        <f>IF(OR(C1477="櫃間牧場",C1477="特捜フジ"),"hit",IF(OR(C1477="土井牧場",C1477="土井ムギムギ牧場",C1477="むぎむぎ",C1477="むぎ"),"doi",IF(OR(C1477="阪神",C1477="タイガースファーム"),"han",IF(OR(C1477="健康牧場",C1477="ＯＫ牧場"),"oke",VLOOKUP(C1477,[1]Owner!$A:$B,2,FALSE)))))</f>
        <v>yhi</v>
      </c>
    </row>
    <row r="1478" spans="1:24" ht="11.15" customHeight="1" x14ac:dyDescent="0.65">
      <c r="A1478" s="19" t="str">
        <f t="shared" si="123"/>
        <v>1920みど04</v>
      </c>
      <c r="B1478" s="10" t="s">
        <v>7651</v>
      </c>
      <c r="C1478" s="20" t="s">
        <v>4403</v>
      </c>
      <c r="D1478" s="11">
        <v>4</v>
      </c>
      <c r="E1478" s="20" t="s">
        <v>7772</v>
      </c>
      <c r="F1478" s="10" t="s">
        <v>4772</v>
      </c>
      <c r="G1478" s="10" t="s">
        <v>4767</v>
      </c>
      <c r="H1478" s="20" t="s">
        <v>7800</v>
      </c>
      <c r="I1478" s="20" t="s">
        <v>2231</v>
      </c>
      <c r="J1478" s="20" t="s">
        <v>6035</v>
      </c>
      <c r="K1478" s="20" t="s">
        <v>791</v>
      </c>
      <c r="L1478" s="20" t="s">
        <v>1913</v>
      </c>
      <c r="M1478" s="32">
        <v>8</v>
      </c>
      <c r="N1478" s="22">
        <v>3</v>
      </c>
      <c r="O1478" s="23">
        <v>1</v>
      </c>
      <c r="P1478" s="24">
        <v>800</v>
      </c>
      <c r="Q1478" s="25">
        <v>-0.69711538461538469</v>
      </c>
      <c r="R1478" s="12">
        <v>0</v>
      </c>
      <c r="S1478" s="12">
        <v>0</v>
      </c>
      <c r="T1478" s="12">
        <v>0</v>
      </c>
      <c r="U1478" s="18" t="str">
        <f t="shared" si="124"/>
        <v>一勝</v>
      </c>
      <c r="V1478" s="12" t="s">
        <v>8010</v>
      </c>
      <c r="W1478" s="12" t="s">
        <v>8150</v>
      </c>
      <c r="X1478" s="12" t="str">
        <f>IF(OR(C1478="櫃間牧場",C1478="特捜フジ"),"hit",IF(OR(C1478="土井牧場",C1478="土井ムギムギ牧場",C1478="むぎむぎ",C1478="むぎ"),"doi",IF(OR(C1478="阪神",C1478="タイガースファーム"),"han",IF(OR(C1478="健康牧場",C1478="ＯＫ牧場"),"oke",VLOOKUP(C1478,[1]Owner!$A:$B,2,FALSE)))))</f>
        <v>mid</v>
      </c>
    </row>
    <row r="1479" spans="1:24" ht="11.15" customHeight="1" x14ac:dyDescent="0.65">
      <c r="A1479" s="19" t="str">
        <f t="shared" si="123"/>
        <v>0910西原08</v>
      </c>
      <c r="B1479" s="10" t="s">
        <v>3418</v>
      </c>
      <c r="C1479" s="20" t="s">
        <v>2673</v>
      </c>
      <c r="D1479" s="11">
        <v>8</v>
      </c>
      <c r="E1479" s="20" t="s">
        <v>3525</v>
      </c>
      <c r="F1479" s="10" t="s">
        <v>2279</v>
      </c>
      <c r="G1479" s="10" t="s">
        <v>520</v>
      </c>
      <c r="H1479" s="20" t="s">
        <v>3259</v>
      </c>
      <c r="I1479" s="20" t="s">
        <v>3280</v>
      </c>
      <c r="J1479" s="20" t="s">
        <v>3526</v>
      </c>
      <c r="K1479" s="20" t="s">
        <v>81</v>
      </c>
      <c r="L1479" s="20" t="s">
        <v>1913</v>
      </c>
      <c r="M1479" s="21">
        <v>120</v>
      </c>
      <c r="N1479" s="22">
        <v>4</v>
      </c>
      <c r="O1479" s="23">
        <v>1</v>
      </c>
      <c r="P1479" s="24">
        <v>800</v>
      </c>
      <c r="Q1479" s="25">
        <f>IF(M1479="","",IF(M1479&lt;=0,P1479/10,P1479/M1479))</f>
        <v>6.666666666666667</v>
      </c>
      <c r="R1479" s="12">
        <v>0</v>
      </c>
      <c r="S1479" s="12">
        <v>0</v>
      </c>
      <c r="U1479" s="18" t="str">
        <f t="shared" si="124"/>
        <v>一勝</v>
      </c>
      <c r="X1479" s="12" t="str">
        <f>IF(OR(C1479="櫃間牧場",C1479="特捜フジ"),"hit",IF(OR(C1479="土井牧場",C1479="土井ムギムギ牧場",C1479="むぎむぎ",C1479="むぎ"),"doi",IF(OR(C1479="阪神",C1479="タイガースファーム"),"han",IF(OR(C1479="健康牧場",C1479="ＯＫ牧場"),"oke",VLOOKUP(C1479,[1]Owner!$A:$B,2,FALSE)))))</f>
        <v>nis</v>
      </c>
    </row>
    <row r="1480" spans="1:24" ht="11.15" customHeight="1" x14ac:dyDescent="0.65">
      <c r="A1480" s="19" t="str">
        <f t="shared" si="123"/>
        <v>0506羽田04</v>
      </c>
      <c r="B1480" s="10" t="s">
        <v>2274</v>
      </c>
      <c r="C1480" s="20" t="s">
        <v>2482</v>
      </c>
      <c r="D1480" s="11">
        <v>4</v>
      </c>
      <c r="E1480" s="20" t="s">
        <v>2488</v>
      </c>
      <c r="F1480" s="10" t="s">
        <v>2279</v>
      </c>
      <c r="G1480" s="10" t="s">
        <v>520</v>
      </c>
      <c r="H1480" s="20" t="s">
        <v>1321</v>
      </c>
      <c r="I1480" s="20" t="s">
        <v>38</v>
      </c>
      <c r="J1480" s="20" t="s">
        <v>2489</v>
      </c>
      <c r="K1480" s="20" t="s">
        <v>2054</v>
      </c>
      <c r="L1480" s="20" t="s">
        <v>1913</v>
      </c>
      <c r="M1480" s="21">
        <v>110</v>
      </c>
      <c r="N1480" s="22">
        <v>5</v>
      </c>
      <c r="O1480" s="23">
        <v>1</v>
      </c>
      <c r="P1480" s="24">
        <v>800</v>
      </c>
      <c r="Q1480" s="25">
        <f>IF(M1480="","",IF(M1480&lt;=0,P1480/10,P1480/M1480))</f>
        <v>7.2727272727272725</v>
      </c>
      <c r="R1480" s="12">
        <v>0</v>
      </c>
      <c r="S1480" s="12">
        <v>0</v>
      </c>
      <c r="U1480" s="18" t="str">
        <f t="shared" si="124"/>
        <v>一勝</v>
      </c>
      <c r="X1480" s="12" t="str">
        <f>IF(OR(C1480="櫃間牧場",C1480="特捜フジ"),"hit",IF(OR(C1480="土井牧場",C1480="土井ムギムギ牧場",C1480="むぎむぎ",C1480="むぎ"),"doi",IF(OR(C1480="阪神",C1480="タイガースファーム"),"han",IF(OR(C1480="健康牧場",C1480="ＯＫ牧場"),"oke",VLOOKUP(C1480,[1]Owner!$A:$B,2,FALSE)))))</f>
        <v>had</v>
      </c>
    </row>
    <row r="1481" spans="1:24" ht="11.15" customHeight="1" x14ac:dyDescent="0.65">
      <c r="A1481" s="19" t="str">
        <f t="shared" si="123"/>
        <v>0506特捜01</v>
      </c>
      <c r="B1481" s="10" t="s">
        <v>2274</v>
      </c>
      <c r="C1481" s="20" t="s">
        <v>1376</v>
      </c>
      <c r="D1481" s="11">
        <v>1</v>
      </c>
      <c r="E1481" s="20" t="s">
        <v>2440</v>
      </c>
      <c r="F1481" s="10" t="s">
        <v>14</v>
      </c>
      <c r="G1481" s="10" t="s">
        <v>520</v>
      </c>
      <c r="H1481" s="20" t="s">
        <v>2314</v>
      </c>
      <c r="I1481" s="20" t="s">
        <v>38</v>
      </c>
      <c r="J1481" s="20" t="s">
        <v>2063</v>
      </c>
      <c r="K1481" s="20" t="s">
        <v>1261</v>
      </c>
      <c r="L1481" s="20" t="s">
        <v>1913</v>
      </c>
      <c r="M1481" s="21">
        <v>90</v>
      </c>
      <c r="N1481" s="22">
        <v>5</v>
      </c>
      <c r="O1481" s="23">
        <v>1</v>
      </c>
      <c r="P1481" s="24">
        <v>800</v>
      </c>
      <c r="Q1481" s="25">
        <f>IF(M1481="","",IF(M1481&lt;=0,P1481/10,P1481/M1481))</f>
        <v>8.8888888888888893</v>
      </c>
      <c r="R1481" s="12">
        <v>0</v>
      </c>
      <c r="S1481" s="12">
        <v>0</v>
      </c>
      <c r="U1481" s="18" t="str">
        <f t="shared" si="124"/>
        <v>一勝</v>
      </c>
      <c r="X1481" s="12" t="str">
        <f>IF(OR(C1481="櫃間牧場",C1481="特捜フジ"),"hit",IF(OR(C1481="土井牧場",C1481="土井ムギムギ牧場",C1481="むぎむぎ",C1481="むぎ"),"doi",IF(OR(C1481="阪神",C1481="タイガースファーム"),"han",IF(OR(C1481="健康牧場",C1481="ＯＫ牧場"),"oke",VLOOKUP(C1481,[1]Owner!$A:$B,2,FALSE)))))</f>
        <v>hit</v>
      </c>
    </row>
    <row r="1482" spans="1:24" ht="11.15" customHeight="1" x14ac:dyDescent="0.65">
      <c r="A1482" s="19" t="str">
        <f t="shared" si="123"/>
        <v>1819若井04</v>
      </c>
      <c r="B1482" s="10" t="s">
        <v>7067</v>
      </c>
      <c r="C1482" s="20" t="s">
        <v>4763</v>
      </c>
      <c r="D1482" s="11">
        <v>4</v>
      </c>
      <c r="E1482" s="20" t="s">
        <v>7121</v>
      </c>
      <c r="F1482" s="10" t="s">
        <v>4407</v>
      </c>
      <c r="G1482" s="10" t="s">
        <v>5335</v>
      </c>
      <c r="H1482" s="20" t="s">
        <v>7220</v>
      </c>
      <c r="I1482" s="20" t="s">
        <v>2231</v>
      </c>
      <c r="J1482" s="20" t="s">
        <v>7297</v>
      </c>
      <c r="K1482" s="20" t="s">
        <v>7298</v>
      </c>
      <c r="L1482" s="20" t="s">
        <v>6716</v>
      </c>
      <c r="M1482" s="21">
        <v>70</v>
      </c>
      <c r="N1482" s="22">
        <v>5</v>
      </c>
      <c r="O1482" s="23">
        <v>1</v>
      </c>
      <c r="P1482" s="24">
        <v>800</v>
      </c>
      <c r="Q1482" s="25">
        <f>IF(M1482="","",IF(M1482&lt;=0,P1482/10,P1482/M1482))</f>
        <v>11.428571428571429</v>
      </c>
      <c r="R1482" s="12">
        <v>0</v>
      </c>
      <c r="S1482" s="12">
        <v>0</v>
      </c>
      <c r="T1482" s="12">
        <v>0</v>
      </c>
      <c r="U1482" s="18" t="str">
        <f t="shared" si="124"/>
        <v>一勝</v>
      </c>
      <c r="V1482" s="12" t="s">
        <v>7448</v>
      </c>
      <c r="W1482" s="12" t="s">
        <v>7579</v>
      </c>
      <c r="X1482" s="12" t="str">
        <f>IF(OR(C1482="櫃間牧場",C1482="特捜フジ"),"hit",IF(OR(C1482="土井牧場",C1482="土井ムギムギ牧場",C1482="むぎむぎ",C1482="むぎ"),"doi",IF(OR(C1482="阪神",C1482="タイガースファーム"),"han",IF(OR(C1482="健康牧場",C1482="ＯＫ牧場"),"oke",VLOOKUP(C1482,[1]Owner!$A:$B,2,FALSE)))))</f>
        <v>wak</v>
      </c>
    </row>
    <row r="1483" spans="1:24" ht="11.15" customHeight="1" x14ac:dyDescent="0.65">
      <c r="A1483" s="19" t="str">
        <f t="shared" si="123"/>
        <v>2122健太06</v>
      </c>
      <c r="B1483" s="10" t="s">
        <v>8826</v>
      </c>
      <c r="C1483" s="20" t="s">
        <v>7654</v>
      </c>
      <c r="D1483" s="11">
        <v>6</v>
      </c>
      <c r="E1483" s="20" t="s">
        <v>8720</v>
      </c>
      <c r="F1483" s="10" t="s">
        <v>4478</v>
      </c>
      <c r="G1483" s="10" t="s">
        <v>4408</v>
      </c>
      <c r="H1483" s="20" t="s">
        <v>4414</v>
      </c>
      <c r="I1483" s="20" t="s">
        <v>2231</v>
      </c>
      <c r="J1483" s="20" t="s">
        <v>7362</v>
      </c>
      <c r="K1483" s="20" t="s">
        <v>8368</v>
      </c>
      <c r="L1483" s="20" t="s">
        <v>8874</v>
      </c>
      <c r="M1483" s="32">
        <v>6</v>
      </c>
      <c r="N1483" s="22">
        <v>5</v>
      </c>
      <c r="O1483" s="23">
        <v>1</v>
      </c>
      <c r="P1483" s="24">
        <v>800</v>
      </c>
      <c r="Q1483" s="25">
        <v>8.3205128205128212</v>
      </c>
      <c r="U1483" s="18" t="str">
        <f t="shared" si="124"/>
        <v>一勝</v>
      </c>
      <c r="V1483" s="12" t="s">
        <v>8976</v>
      </c>
      <c r="W1483" s="12" t="s">
        <v>9087</v>
      </c>
      <c r="X1483" s="12" t="str">
        <f>IF(OR(C1483="櫃間牧場",C1483="特捜フジ"),"hit",IF(OR(C1483="土井牧場",C1483="土井ムギムギ牧場",C1483="むぎむぎ",C1483="むぎ"),"doi",IF(OR(C1483="阪神",C1483="タイガースファーム"),"han",IF(OR(C1483="健康牧場",C1483="ＯＫ牧場"),"oke",VLOOKUP(C1483,[1]Owner!$A:$B,2,FALSE)))))</f>
        <v>tke</v>
      </c>
    </row>
    <row r="1484" spans="1:24" ht="11.15" customHeight="1" x14ac:dyDescent="0.65">
      <c r="A1484" s="19" t="str">
        <f t="shared" si="123"/>
        <v>2223川上09</v>
      </c>
      <c r="B1484" s="10" t="s">
        <v>9192</v>
      </c>
      <c r="C1484" s="20" t="s">
        <v>4672</v>
      </c>
      <c r="D1484" s="11">
        <v>9</v>
      </c>
      <c r="E1484" s="20" t="s">
        <v>9224</v>
      </c>
      <c r="F1484" s="10" t="s">
        <v>4413</v>
      </c>
      <c r="G1484" s="10" t="s">
        <v>4408</v>
      </c>
      <c r="H1484" s="20" t="s">
        <v>9341</v>
      </c>
      <c r="I1484" s="20" t="s">
        <v>4657</v>
      </c>
      <c r="J1484" s="20" t="s">
        <v>6737</v>
      </c>
      <c r="K1484" s="20" t="s">
        <v>8876</v>
      </c>
      <c r="L1484" s="20" t="s">
        <v>1913</v>
      </c>
      <c r="M1484" s="32">
        <v>5</v>
      </c>
      <c r="N1484" s="22">
        <v>5</v>
      </c>
      <c r="O1484" s="23">
        <v>1</v>
      </c>
      <c r="P1484" s="24">
        <v>800</v>
      </c>
      <c r="Q1484" s="25">
        <v>226.57142857142858</v>
      </c>
      <c r="U1484" s="18" t="str">
        <f t="shared" si="124"/>
        <v>一勝</v>
      </c>
      <c r="V1484" s="12" t="s">
        <v>9656</v>
      </c>
      <c r="W1484" s="12" t="s">
        <v>9518</v>
      </c>
      <c r="X1484" s="12" t="str">
        <f>IF(OR(C1484="櫃間牧場",C1484="特捜フジ"),"hit",IF(OR(C1484="土井牧場",C1484="土井ムギムギ牧場",C1484="むぎむぎ",C1484="むぎ"),"doi",IF(OR(C1484="阪神",C1484="タイガースファーム"),"han",IF(OR(C1484="健康牧場",C1484="ＯＫ牧場"),"oke",VLOOKUP(C1484,[1]Owner!$A:$B,2,FALSE)))))</f>
        <v>kaw</v>
      </c>
    </row>
    <row r="1485" spans="1:24" ht="11.15" customHeight="1" x14ac:dyDescent="0.65">
      <c r="A1485" s="19" t="str">
        <f t="shared" si="123"/>
        <v>2122高橋04</v>
      </c>
      <c r="B1485" s="10" t="s">
        <v>8826</v>
      </c>
      <c r="C1485" s="20" t="s">
        <v>8745</v>
      </c>
      <c r="D1485" s="11">
        <v>4</v>
      </c>
      <c r="E1485" s="20" t="s">
        <v>8749</v>
      </c>
      <c r="F1485" s="10" t="s">
        <v>4478</v>
      </c>
      <c r="G1485" s="10" t="s">
        <v>4421</v>
      </c>
      <c r="H1485" s="20" t="s">
        <v>435</v>
      </c>
      <c r="I1485" s="20" t="s">
        <v>2231</v>
      </c>
      <c r="J1485" s="20" t="s">
        <v>5736</v>
      </c>
      <c r="K1485" s="20" t="s">
        <v>8904</v>
      </c>
      <c r="L1485" s="20" t="s">
        <v>1913</v>
      </c>
      <c r="M1485" s="32">
        <v>10</v>
      </c>
      <c r="N1485" s="22">
        <v>7</v>
      </c>
      <c r="O1485" s="23">
        <v>0</v>
      </c>
      <c r="P1485" s="24">
        <v>800</v>
      </c>
      <c r="Q1485" s="25">
        <v>3.1923076923076921</v>
      </c>
      <c r="U1485" s="18" t="str">
        <f t="shared" si="124"/>
        <v>未勝利</v>
      </c>
      <c r="V1485" s="12" t="s">
        <v>8995</v>
      </c>
      <c r="W1485" s="12" t="s">
        <v>9113</v>
      </c>
      <c r="X1485" s="12" t="str">
        <f>IF(OR(C1485="櫃間牧場",C1485="特捜フジ"),"hit",IF(OR(C1485="土井牧場",C1485="土井ムギムギ牧場",C1485="むぎむぎ",C1485="むぎ"),"doi",IF(OR(C1485="阪神",C1485="タイガースファーム"),"han",IF(OR(C1485="健康牧場",C1485="ＯＫ牧場"),"oke",VLOOKUP(C1485,[1]Owner!$A:$B,2,FALSE)))))</f>
        <v>tkh</v>
      </c>
    </row>
    <row r="1486" spans="1:24" ht="11.15" customHeight="1" x14ac:dyDescent="0.65">
      <c r="A1486" s="19" t="str">
        <f t="shared" si="123"/>
        <v>1112羽田09</v>
      </c>
      <c r="B1486" s="10" t="s">
        <v>4369</v>
      </c>
      <c r="C1486" s="20" t="s">
        <v>4075</v>
      </c>
      <c r="D1486" s="11">
        <v>9</v>
      </c>
      <c r="E1486" s="20" t="s">
        <v>4099</v>
      </c>
      <c r="F1486" s="10" t="s">
        <v>3905</v>
      </c>
      <c r="G1486" s="10" t="s">
        <v>3911</v>
      </c>
      <c r="H1486" s="20" t="s">
        <v>4100</v>
      </c>
      <c r="I1486" s="20" t="s">
        <v>436</v>
      </c>
      <c r="J1486" s="20" t="s">
        <v>3812</v>
      </c>
      <c r="K1486" s="20" t="s">
        <v>3951</v>
      </c>
      <c r="L1486" s="20" t="s">
        <v>3959</v>
      </c>
      <c r="M1486" s="21">
        <v>30</v>
      </c>
      <c r="N1486" s="22">
        <v>8</v>
      </c>
      <c r="O1486" s="23">
        <v>1</v>
      </c>
      <c r="P1486" s="24">
        <v>800</v>
      </c>
      <c r="Q1486" s="25">
        <f>IF(M1486="","",IF(M1486&lt;=0,P1486/10,P1486/M1486))</f>
        <v>26.666666666666668</v>
      </c>
      <c r="R1486" s="12">
        <v>0</v>
      </c>
      <c r="S1486" s="12">
        <v>0</v>
      </c>
      <c r="U1486" s="18" t="str">
        <f t="shared" si="124"/>
        <v>一勝</v>
      </c>
      <c r="X1486" s="12" t="str">
        <f>IF(OR(C1486="櫃間牧場",C1486="特捜フジ"),"hit",IF(OR(C1486="土井牧場",C1486="土井ムギムギ牧場",C1486="むぎむぎ",C1486="むぎ"),"doi",IF(OR(C1486="阪神",C1486="タイガースファーム"),"han",IF(OR(C1486="健康牧場",C1486="ＯＫ牧場"),"oke",VLOOKUP(C1486,[1]Owner!$A:$B,2,FALSE)))))</f>
        <v>had</v>
      </c>
    </row>
    <row r="1487" spans="1:24" ht="11.15" customHeight="1" x14ac:dyDescent="0.65">
      <c r="A1487" s="19" t="str">
        <f t="shared" si="123"/>
        <v>1112松山05</v>
      </c>
      <c r="B1487" s="10" t="s">
        <v>4369</v>
      </c>
      <c r="C1487" s="20" t="s">
        <v>4233</v>
      </c>
      <c r="D1487" s="11">
        <v>5</v>
      </c>
      <c r="E1487" s="20" t="s">
        <v>4244</v>
      </c>
      <c r="F1487" s="10" t="s">
        <v>3905</v>
      </c>
      <c r="G1487" s="10" t="s">
        <v>3906</v>
      </c>
      <c r="H1487" s="20" t="s">
        <v>3997</v>
      </c>
      <c r="I1487" s="20" t="s">
        <v>1755</v>
      </c>
      <c r="J1487" s="20" t="s">
        <v>3207</v>
      </c>
      <c r="K1487" s="20" t="s">
        <v>3023</v>
      </c>
      <c r="L1487" s="20" t="s">
        <v>1913</v>
      </c>
      <c r="M1487" s="21">
        <v>70</v>
      </c>
      <c r="N1487" s="22">
        <v>5</v>
      </c>
      <c r="O1487" s="23">
        <v>1</v>
      </c>
      <c r="P1487" s="24">
        <v>795</v>
      </c>
      <c r="Q1487" s="25">
        <f>IF(M1487="","",IF(M1487&lt;=0,P1487/10,P1487/M1487))</f>
        <v>11.357142857142858</v>
      </c>
      <c r="R1487" s="12">
        <v>0</v>
      </c>
      <c r="S1487" s="12">
        <v>0</v>
      </c>
      <c r="U1487" s="18" t="str">
        <f t="shared" si="124"/>
        <v>一勝</v>
      </c>
      <c r="X1487" s="12" t="str">
        <f>IF(OR(C1487="櫃間牧場",C1487="特捜フジ"),"hit",IF(OR(C1487="土井牧場",C1487="土井ムギムギ牧場",C1487="むぎむぎ",C1487="むぎ"),"doi",IF(OR(C1487="阪神",C1487="タイガースファーム"),"han",IF(OR(C1487="健康牧場",C1487="ＯＫ牧場"),"oke",VLOOKUP(C1487,[1]Owner!$A:$B,2,FALSE)))))</f>
        <v>mat</v>
      </c>
    </row>
    <row r="1488" spans="1:24" ht="11.15" customHeight="1" x14ac:dyDescent="0.65">
      <c r="A1488" s="19" t="str">
        <f t="shared" si="123"/>
        <v>1819播磨07</v>
      </c>
      <c r="B1488" s="10" t="s">
        <v>7067</v>
      </c>
      <c r="C1488" s="20" t="s">
        <v>4761</v>
      </c>
      <c r="D1488" s="11">
        <v>7</v>
      </c>
      <c r="E1488" s="20" t="s">
        <v>7094</v>
      </c>
      <c r="F1488" s="10" t="s">
        <v>4413</v>
      </c>
      <c r="G1488" s="10" t="s">
        <v>4408</v>
      </c>
      <c r="H1488" s="20" t="s">
        <v>4548</v>
      </c>
      <c r="I1488" s="20" t="s">
        <v>5369</v>
      </c>
      <c r="J1488" s="20" t="s">
        <v>2635</v>
      </c>
      <c r="K1488" s="20" t="s">
        <v>4415</v>
      </c>
      <c r="L1488" s="20" t="s">
        <v>4416</v>
      </c>
      <c r="M1488" s="21">
        <v>60</v>
      </c>
      <c r="N1488" s="22">
        <v>2</v>
      </c>
      <c r="O1488" s="23">
        <v>1</v>
      </c>
      <c r="P1488" s="24">
        <v>790</v>
      </c>
      <c r="Q1488" s="25">
        <f>IF(M1488="","",IF(M1488&lt;=0,P1488/10,P1488/M1488))</f>
        <v>13.166666666666666</v>
      </c>
      <c r="R1488" s="12">
        <v>0</v>
      </c>
      <c r="S1488" s="12">
        <v>0</v>
      </c>
      <c r="T1488" s="12">
        <v>0</v>
      </c>
      <c r="U1488" s="18" t="str">
        <f t="shared" si="124"/>
        <v>一勝</v>
      </c>
      <c r="V1488" s="12" t="s">
        <v>7450</v>
      </c>
      <c r="W1488" s="12" t="s">
        <v>7581</v>
      </c>
      <c r="X1488" s="12" t="str">
        <f>IF(OR(C1488="櫃間牧場",C1488="特捜フジ"),"hit",IF(OR(C1488="土井牧場",C1488="土井ムギムギ牧場",C1488="むぎむぎ",C1488="むぎ"),"doi",IF(OR(C1488="阪神",C1488="タイガースファーム"),"han",IF(OR(C1488="健康牧場",C1488="ＯＫ牧場"),"oke",VLOOKUP(C1488,[1]Owner!$A:$B,2,FALSE)))))</f>
        <v>har</v>
      </c>
    </row>
    <row r="1489" spans="1:24" ht="11.15" customHeight="1" x14ac:dyDescent="0.65">
      <c r="A1489" s="19" t="str">
        <f t="shared" si="123"/>
        <v>9900播磨03</v>
      </c>
      <c r="B1489" s="10" t="s">
        <v>683</v>
      </c>
      <c r="C1489" s="20" t="s">
        <v>626</v>
      </c>
      <c r="D1489" s="31">
        <v>3</v>
      </c>
      <c r="E1489" s="20" t="s">
        <v>894</v>
      </c>
      <c r="F1489" s="10" t="s">
        <v>14</v>
      </c>
      <c r="G1489" s="10" t="s">
        <v>15</v>
      </c>
      <c r="H1489" s="20" t="s">
        <v>715</v>
      </c>
      <c r="I1489" s="20" t="s">
        <v>17</v>
      </c>
      <c r="J1489" s="20" t="s">
        <v>895</v>
      </c>
      <c r="N1489" s="22">
        <v>3</v>
      </c>
      <c r="O1489" s="23">
        <v>1</v>
      </c>
      <c r="P1489" s="24">
        <v>790</v>
      </c>
      <c r="Q1489" s="25" t="str">
        <f>IF(M1489="","",IF(M1489&lt;=0,P1489/10,P1489/M1489))</f>
        <v/>
      </c>
      <c r="R1489" s="12">
        <v>0</v>
      </c>
      <c r="S1489" s="12">
        <v>0</v>
      </c>
      <c r="U1489" s="18" t="str">
        <f t="shared" si="124"/>
        <v>一勝</v>
      </c>
      <c r="X1489" s="12" t="str">
        <f>IF(OR(C1489="櫃間牧場",C1489="特捜フジ"),"hit",IF(OR(C1489="土井牧場",C1489="土井ムギムギ牧場",C1489="むぎむぎ",C1489="むぎ"),"doi",IF(OR(C1489="阪神",C1489="タイガースファーム"),"han",IF(OR(C1489="健康牧場",C1489="ＯＫ牧場"),"oke",VLOOKUP(C1489,[1]Owner!$A:$B,2,FALSE)))))</f>
        <v>har</v>
      </c>
    </row>
    <row r="1490" spans="1:24" ht="11.15" customHeight="1" x14ac:dyDescent="0.65">
      <c r="A1490" s="19" t="str">
        <f t="shared" si="123"/>
        <v>1516村山06</v>
      </c>
      <c r="B1490" s="10" t="s">
        <v>5510</v>
      </c>
      <c r="C1490" s="20" t="s">
        <v>4339</v>
      </c>
      <c r="D1490" s="11">
        <v>6</v>
      </c>
      <c r="E1490" s="20" t="s">
        <v>5649</v>
      </c>
      <c r="F1490" s="10" t="s">
        <v>3910</v>
      </c>
      <c r="G1490" s="10" t="s">
        <v>3906</v>
      </c>
      <c r="H1490" s="20" t="s">
        <v>4018</v>
      </c>
      <c r="I1490" s="20" t="s">
        <v>5709</v>
      </c>
      <c r="J1490" s="20" t="s">
        <v>5774</v>
      </c>
      <c r="K1490" s="20" t="s">
        <v>2370</v>
      </c>
      <c r="L1490" s="20" t="s">
        <v>3922</v>
      </c>
      <c r="M1490" s="21">
        <v>70</v>
      </c>
      <c r="N1490" s="22">
        <v>3</v>
      </c>
      <c r="O1490" s="23">
        <v>1</v>
      </c>
      <c r="P1490" s="24">
        <v>790</v>
      </c>
      <c r="Q1490" s="25">
        <f>IF(M1490="","",IF(M1490&lt;=0,P1490/10,P1490/M1490))</f>
        <v>11.285714285714286</v>
      </c>
      <c r="R1490" s="12">
        <v>0</v>
      </c>
      <c r="S1490" s="12">
        <v>0</v>
      </c>
      <c r="U1490" s="18" t="str">
        <f t="shared" si="124"/>
        <v>一勝</v>
      </c>
      <c r="X1490" s="12" t="str">
        <f>IF(OR(C1490="櫃間牧場",C1490="特捜フジ"),"hit",IF(OR(C1490="土井牧場",C1490="土井ムギムギ牧場",C1490="むぎむぎ",C1490="むぎ"),"doi",IF(OR(C1490="阪神",C1490="タイガースファーム"),"han",IF(OR(C1490="健康牧場",C1490="ＯＫ牧場"),"oke",VLOOKUP(C1490,[1]Owner!$A:$B,2,FALSE)))))</f>
        <v>mur</v>
      </c>
    </row>
    <row r="1491" spans="1:24" ht="11.15" customHeight="1" x14ac:dyDescent="0.65">
      <c r="A1491" s="19" t="str">
        <f t="shared" si="123"/>
        <v>2021永之01</v>
      </c>
      <c r="B1491" s="10" t="s">
        <v>8314</v>
      </c>
      <c r="C1491" s="20" t="s">
        <v>8312</v>
      </c>
      <c r="D1491" s="11">
        <v>1</v>
      </c>
      <c r="E1491" s="20" t="s">
        <v>8268</v>
      </c>
      <c r="F1491" s="10" t="s">
        <v>4478</v>
      </c>
      <c r="G1491" s="10" t="s">
        <v>33</v>
      </c>
      <c r="H1491" s="20" t="s">
        <v>8329</v>
      </c>
      <c r="I1491" s="20" t="s">
        <v>8317</v>
      </c>
      <c r="J1491" s="20" t="s">
        <v>3374</v>
      </c>
      <c r="K1491" s="20" t="s">
        <v>791</v>
      </c>
      <c r="L1491" s="20" t="s">
        <v>1913</v>
      </c>
      <c r="M1491" s="32">
        <v>10</v>
      </c>
      <c r="N1491" s="22">
        <v>3</v>
      </c>
      <c r="O1491" s="23">
        <v>1</v>
      </c>
      <c r="P1491" s="24">
        <v>790</v>
      </c>
      <c r="Q1491" s="25">
        <v>0.84615384615384637</v>
      </c>
      <c r="R1491" s="12">
        <v>0</v>
      </c>
      <c r="S1491" s="12">
        <v>0</v>
      </c>
      <c r="T1491" s="12">
        <v>0</v>
      </c>
      <c r="U1491" s="18" t="str">
        <f t="shared" si="124"/>
        <v>一勝</v>
      </c>
      <c r="V1491" s="12" t="s">
        <v>8664</v>
      </c>
      <c r="W1491" s="12" t="s">
        <v>8553</v>
      </c>
      <c r="X1491" s="12" t="str">
        <f>IF(OR(C1491="櫃間牧場",C1491="特捜フジ"),"hit",IF(OR(C1491="土井牧場",C1491="土井ムギムギ牧場",C1491="むぎむぎ",C1491="むぎ"),"doi",IF(OR(C1491="阪神",C1491="タイガースファーム"),"han",IF(OR(C1491="健康牧場",C1491="ＯＫ牧場"),"oke",VLOOKUP(C1491,[1]Owner!$A:$B,2,FALSE)))))</f>
        <v>yhi</v>
      </c>
    </row>
    <row r="1492" spans="1:24" ht="11.15" customHeight="1" x14ac:dyDescent="0.65">
      <c r="A1492" s="19" t="str">
        <f t="shared" si="123"/>
        <v>9900竹島10</v>
      </c>
      <c r="B1492" s="10" t="s">
        <v>683</v>
      </c>
      <c r="C1492" s="20" t="s">
        <v>251</v>
      </c>
      <c r="D1492" s="31">
        <v>10</v>
      </c>
      <c r="E1492" s="20" t="s">
        <v>866</v>
      </c>
      <c r="F1492" s="10" t="s">
        <v>29</v>
      </c>
      <c r="G1492" s="10" t="s">
        <v>15</v>
      </c>
      <c r="H1492" s="20" t="s">
        <v>867</v>
      </c>
      <c r="I1492" s="20" t="s">
        <v>318</v>
      </c>
      <c r="J1492" s="20" t="s">
        <v>868</v>
      </c>
      <c r="N1492" s="22">
        <v>4</v>
      </c>
      <c r="O1492" s="23">
        <v>1</v>
      </c>
      <c r="P1492" s="24">
        <v>790</v>
      </c>
      <c r="Q1492" s="25" t="str">
        <f t="shared" ref="Q1492:Q1534" si="125">IF(M1492="","",IF(M1492&lt;=0,P1492/10,P1492/M1492))</f>
        <v/>
      </c>
      <c r="R1492" s="12">
        <v>0</v>
      </c>
      <c r="S1492" s="12">
        <v>0</v>
      </c>
      <c r="U1492" s="18" t="str">
        <f t="shared" si="124"/>
        <v>一勝</v>
      </c>
      <c r="X1492" s="12" t="str">
        <f>IF(OR(C1492="櫃間牧場",C1492="特捜フジ"),"hit",IF(OR(C1492="土井牧場",C1492="土井ムギムギ牧場",C1492="むぎむぎ",C1492="むぎ"),"doi",IF(OR(C1492="阪神",C1492="タイガースファーム"),"han",IF(OR(C1492="健康牧場",C1492="ＯＫ牧場"),"oke",VLOOKUP(C1492,[1]Owner!$A:$B,2,FALSE)))))</f>
        <v>tak</v>
      </c>
    </row>
    <row r="1493" spans="1:24" ht="11.15" customHeight="1" x14ac:dyDescent="0.65">
      <c r="A1493" s="19" t="str">
        <f t="shared" si="123"/>
        <v>0102戸田09</v>
      </c>
      <c r="B1493" s="10" t="s">
        <v>1206</v>
      </c>
      <c r="C1493" s="20" t="s">
        <v>320</v>
      </c>
      <c r="D1493" s="31">
        <v>9</v>
      </c>
      <c r="E1493" s="20" t="s">
        <v>1413</v>
      </c>
      <c r="F1493" s="10" t="s">
        <v>29</v>
      </c>
      <c r="G1493" s="10" t="s">
        <v>15</v>
      </c>
      <c r="H1493" s="20" t="s">
        <v>785</v>
      </c>
      <c r="I1493" s="20" t="s">
        <v>38</v>
      </c>
      <c r="J1493" s="20" t="s">
        <v>1098</v>
      </c>
      <c r="N1493" s="22">
        <v>4</v>
      </c>
      <c r="O1493" s="23">
        <v>1</v>
      </c>
      <c r="P1493" s="24">
        <v>790</v>
      </c>
      <c r="Q1493" s="25" t="str">
        <f t="shared" si="125"/>
        <v/>
      </c>
      <c r="R1493" s="12">
        <v>0</v>
      </c>
      <c r="S1493" s="12">
        <v>0</v>
      </c>
      <c r="U1493" s="18" t="str">
        <f t="shared" si="124"/>
        <v>一勝</v>
      </c>
      <c r="X1493" s="12" t="str">
        <f>IF(OR(C1493="櫃間牧場",C1493="特捜フジ"),"hit",IF(OR(C1493="土井牧場",C1493="土井ムギムギ牧場",C1493="むぎむぎ",C1493="むぎ"),"doi",IF(OR(C1493="阪神",C1493="タイガースファーム"),"han",IF(OR(C1493="健康牧場",C1493="ＯＫ牧場"),"oke",VLOOKUP(C1493,[1]Owner!$A:$B,2,FALSE)))))</f>
        <v>tod</v>
      </c>
    </row>
    <row r="1494" spans="1:24" ht="11.15" customHeight="1" x14ac:dyDescent="0.65">
      <c r="A1494" s="19" t="str">
        <f t="shared" si="123"/>
        <v>1819西原01</v>
      </c>
      <c r="B1494" s="10" t="s">
        <v>7067</v>
      </c>
      <c r="C1494" s="20" t="s">
        <v>4759</v>
      </c>
      <c r="D1494" s="11">
        <v>1</v>
      </c>
      <c r="E1494" s="20" t="s">
        <v>7078</v>
      </c>
      <c r="F1494" s="10" t="s">
        <v>4413</v>
      </c>
      <c r="G1494" s="10" t="s">
        <v>4408</v>
      </c>
      <c r="H1494" s="20" t="s">
        <v>7227</v>
      </c>
      <c r="I1494" s="20" t="s">
        <v>3165</v>
      </c>
      <c r="J1494" s="20" t="s">
        <v>4062</v>
      </c>
      <c r="K1494" s="20" t="s">
        <v>791</v>
      </c>
      <c r="L1494" s="20" t="s">
        <v>1913</v>
      </c>
      <c r="M1494" s="21">
        <v>200</v>
      </c>
      <c r="N1494" s="22">
        <v>5</v>
      </c>
      <c r="O1494" s="23">
        <v>1</v>
      </c>
      <c r="P1494" s="24">
        <v>790</v>
      </c>
      <c r="Q1494" s="25">
        <f t="shared" si="125"/>
        <v>3.95</v>
      </c>
      <c r="R1494" s="12">
        <v>0</v>
      </c>
      <c r="S1494" s="12">
        <v>0</v>
      </c>
      <c r="T1494" s="12">
        <v>0</v>
      </c>
      <c r="U1494" s="18" t="str">
        <f t="shared" si="124"/>
        <v>一勝</v>
      </c>
      <c r="V1494" s="12" t="s">
        <v>7449</v>
      </c>
      <c r="W1494" s="12" t="s">
        <v>7580</v>
      </c>
      <c r="X1494" s="12" t="str">
        <f>IF(OR(C1494="櫃間牧場",C1494="特捜フジ"),"hit",IF(OR(C1494="土井牧場",C1494="土井ムギムギ牧場",C1494="むぎむぎ",C1494="むぎ"),"doi",IF(OR(C1494="阪神",C1494="タイガースファーム"),"han",IF(OR(C1494="健康牧場",C1494="ＯＫ牧場"),"oke",VLOOKUP(C1494,[1]Owner!$A:$B,2,FALSE)))))</f>
        <v>nis</v>
      </c>
    </row>
    <row r="1495" spans="1:24" ht="11.15" customHeight="1" x14ac:dyDescent="0.65">
      <c r="A1495" s="19" t="str">
        <f t="shared" si="123"/>
        <v>0910西原04</v>
      </c>
      <c r="B1495" s="10" t="s">
        <v>3418</v>
      </c>
      <c r="C1495" s="20" t="s">
        <v>2673</v>
      </c>
      <c r="D1495" s="11">
        <v>4</v>
      </c>
      <c r="E1495" s="20" t="s">
        <v>3521</v>
      </c>
      <c r="F1495" s="10" t="s">
        <v>14</v>
      </c>
      <c r="G1495" s="10" t="s">
        <v>520</v>
      </c>
      <c r="H1495" s="20" t="s">
        <v>2023</v>
      </c>
      <c r="I1495" s="20" t="s">
        <v>436</v>
      </c>
      <c r="J1495" s="20" t="s">
        <v>2680</v>
      </c>
      <c r="K1495" s="20" t="s">
        <v>846</v>
      </c>
      <c r="L1495" s="20" t="s">
        <v>2876</v>
      </c>
      <c r="M1495" s="21">
        <v>140</v>
      </c>
      <c r="N1495" s="22">
        <v>6</v>
      </c>
      <c r="O1495" s="23">
        <v>1</v>
      </c>
      <c r="P1495" s="24">
        <v>790</v>
      </c>
      <c r="Q1495" s="25">
        <f t="shared" si="125"/>
        <v>5.6428571428571432</v>
      </c>
      <c r="R1495" s="12">
        <v>0</v>
      </c>
      <c r="S1495" s="12">
        <v>0</v>
      </c>
      <c r="U1495" s="18" t="str">
        <f t="shared" si="124"/>
        <v>一勝</v>
      </c>
      <c r="X1495" s="12" t="str">
        <f>IF(OR(C1495="櫃間牧場",C1495="特捜フジ"),"hit",IF(OR(C1495="土井牧場",C1495="土井ムギムギ牧場",C1495="むぎむぎ",C1495="むぎ"),"doi",IF(OR(C1495="阪神",C1495="タイガースファーム"),"han",IF(OR(C1495="健康牧場",C1495="ＯＫ牧場"),"oke",VLOOKUP(C1495,[1]Owner!$A:$B,2,FALSE)))))</f>
        <v>nis</v>
      </c>
    </row>
    <row r="1496" spans="1:24" ht="11.15" customHeight="1" x14ac:dyDescent="0.65">
      <c r="A1496" s="19" t="str">
        <f t="shared" si="123"/>
        <v>1011村山05</v>
      </c>
      <c r="B1496" s="10" t="s">
        <v>3649</v>
      </c>
      <c r="C1496" s="20" t="s">
        <v>3866</v>
      </c>
      <c r="D1496" s="11">
        <v>5</v>
      </c>
      <c r="E1496" s="20" t="s">
        <v>3873</v>
      </c>
      <c r="F1496" s="10" t="s">
        <v>2279</v>
      </c>
      <c r="G1496" s="10" t="s">
        <v>520</v>
      </c>
      <c r="H1496" s="20" t="s">
        <v>2571</v>
      </c>
      <c r="I1496" s="20" t="s">
        <v>2814</v>
      </c>
      <c r="J1496" s="20" t="s">
        <v>3874</v>
      </c>
      <c r="K1496" s="20" t="s">
        <v>3841</v>
      </c>
      <c r="L1496" s="20" t="s">
        <v>2075</v>
      </c>
      <c r="M1496" s="21">
        <v>25</v>
      </c>
      <c r="N1496" s="22">
        <v>6</v>
      </c>
      <c r="O1496" s="23">
        <v>1</v>
      </c>
      <c r="P1496" s="24">
        <v>790</v>
      </c>
      <c r="Q1496" s="25">
        <f t="shared" si="125"/>
        <v>31.6</v>
      </c>
      <c r="R1496" s="12">
        <v>0</v>
      </c>
      <c r="S1496" s="12">
        <v>0</v>
      </c>
      <c r="U1496" s="18" t="str">
        <f t="shared" si="124"/>
        <v>一勝</v>
      </c>
      <c r="X1496" s="12" t="str">
        <f>IF(OR(C1496="櫃間牧場",C1496="特捜フジ"),"hit",IF(OR(C1496="土井牧場",C1496="土井ムギムギ牧場",C1496="むぎむぎ",C1496="むぎ"),"doi",IF(OR(C1496="阪神",C1496="タイガースファーム"),"han",IF(OR(C1496="健康牧場",C1496="ＯＫ牧場"),"oke",VLOOKUP(C1496,[1]Owner!$A:$B,2,FALSE)))))</f>
        <v>mur</v>
      </c>
    </row>
    <row r="1497" spans="1:24" ht="11.15" customHeight="1" x14ac:dyDescent="0.65">
      <c r="A1497" s="19" t="str">
        <f t="shared" si="123"/>
        <v>1415心平09</v>
      </c>
      <c r="B1497" s="10" t="s">
        <v>5140</v>
      </c>
      <c r="C1497" s="28" t="s">
        <v>4760</v>
      </c>
      <c r="D1497" s="29">
        <v>9</v>
      </c>
      <c r="E1497" s="20" t="s">
        <v>5171</v>
      </c>
      <c r="F1497" s="10" t="s">
        <v>5142</v>
      </c>
      <c r="G1497" s="10" t="s">
        <v>5295</v>
      </c>
      <c r="H1497" s="20" t="s">
        <v>5318</v>
      </c>
      <c r="I1497" s="20" t="s">
        <v>1832</v>
      </c>
      <c r="J1497" s="20" t="s">
        <v>4627</v>
      </c>
      <c r="K1497" s="20" t="s">
        <v>5453</v>
      </c>
      <c r="L1497" s="20" t="s">
        <v>5490</v>
      </c>
      <c r="M1497" s="21">
        <v>30</v>
      </c>
      <c r="N1497" s="22">
        <v>13</v>
      </c>
      <c r="O1497" s="23">
        <v>0</v>
      </c>
      <c r="P1497" s="24">
        <v>790</v>
      </c>
      <c r="Q1497" s="25">
        <f t="shared" si="125"/>
        <v>26.333333333333332</v>
      </c>
      <c r="R1497" s="12">
        <v>0</v>
      </c>
      <c r="S1497" s="12">
        <v>0</v>
      </c>
      <c r="U1497" s="18" t="str">
        <f t="shared" si="124"/>
        <v>未勝利</v>
      </c>
      <c r="X1497" s="12" t="str">
        <f>IF(OR(C1497="櫃間牧場",C1497="特捜フジ"),"hit",IF(OR(C1497="土井牧場",C1497="土井ムギムギ牧場",C1497="むぎむぎ",C1497="むぎ"),"doi",IF(OR(C1497="阪神",C1497="タイガースファーム"),"han",IF(OR(C1497="健康牧場",C1497="ＯＫ牧場"),"oke",VLOOKUP(C1497,[1]Owner!$A:$B,2,FALSE)))))</f>
        <v>hsi</v>
      </c>
    </row>
    <row r="1498" spans="1:24" ht="11.15" customHeight="1" x14ac:dyDescent="0.65">
      <c r="A1498" s="19" t="str">
        <f t="shared" si="123"/>
        <v>1718光生06</v>
      </c>
      <c r="B1498" s="10" t="s">
        <v>6476</v>
      </c>
      <c r="C1498" s="20" t="s">
        <v>6570</v>
      </c>
      <c r="D1498" s="11">
        <v>6</v>
      </c>
      <c r="E1498" s="20" t="s">
        <v>6576</v>
      </c>
      <c r="F1498" s="10" t="s">
        <v>5142</v>
      </c>
      <c r="G1498" s="10" t="s">
        <v>5295</v>
      </c>
      <c r="H1498" s="20" t="s">
        <v>6632</v>
      </c>
      <c r="I1498" s="20" t="s">
        <v>5368</v>
      </c>
      <c r="J1498" s="20" t="s">
        <v>4700</v>
      </c>
      <c r="K1498" s="20" t="s">
        <v>5446</v>
      </c>
      <c r="L1498" s="20" t="s">
        <v>1913</v>
      </c>
      <c r="M1498" s="21">
        <v>90</v>
      </c>
      <c r="N1498" s="22">
        <v>5</v>
      </c>
      <c r="O1498" s="23">
        <v>0</v>
      </c>
      <c r="P1498" s="24">
        <v>785</v>
      </c>
      <c r="Q1498" s="25">
        <f t="shared" si="125"/>
        <v>8.7222222222222214</v>
      </c>
      <c r="R1498" s="12">
        <v>0</v>
      </c>
      <c r="S1498" s="12">
        <v>0</v>
      </c>
      <c r="U1498" s="18" t="str">
        <f t="shared" si="124"/>
        <v>未勝利</v>
      </c>
      <c r="V1498" s="12" t="s">
        <v>6998</v>
      </c>
      <c r="W1498" s="12" t="s">
        <v>6861</v>
      </c>
      <c r="X1498" s="12" t="str">
        <f>IF(OR(C1498="櫃間牧場",C1498="特捜フジ"),"hit",IF(OR(C1498="土井牧場",C1498="土井ムギムギ牧場",C1498="むぎむぎ",C1498="むぎ"),"doi",IF(OR(C1498="阪神",C1498="タイガースファーム"),"han",IF(OR(C1498="健康牧場",C1498="ＯＫ牧場"),"oke",VLOOKUP(C1498,[1]Owner!$A:$B,2,FALSE)))))</f>
        <v>ymi</v>
      </c>
    </row>
    <row r="1499" spans="1:24" ht="11.15" customHeight="1" x14ac:dyDescent="0.65">
      <c r="A1499" s="19" t="str">
        <f t="shared" si="123"/>
        <v>0304健太06</v>
      </c>
      <c r="B1499" s="10" t="s">
        <v>1713</v>
      </c>
      <c r="C1499" s="20" t="s">
        <v>156</v>
      </c>
      <c r="D1499" s="31">
        <v>6</v>
      </c>
      <c r="E1499" s="20" t="s">
        <v>1759</v>
      </c>
      <c r="F1499" s="10" t="s">
        <v>14</v>
      </c>
      <c r="G1499" s="10" t="s">
        <v>33</v>
      </c>
      <c r="H1499" s="20" t="s">
        <v>1558</v>
      </c>
      <c r="I1499" s="20" t="s">
        <v>38</v>
      </c>
      <c r="J1499" s="20" t="s">
        <v>1760</v>
      </c>
      <c r="M1499" s="21">
        <v>0</v>
      </c>
      <c r="N1499" s="22">
        <v>7</v>
      </c>
      <c r="O1499" s="23">
        <v>0</v>
      </c>
      <c r="P1499" s="24">
        <v>785</v>
      </c>
      <c r="Q1499" s="25">
        <f t="shared" si="125"/>
        <v>78.5</v>
      </c>
      <c r="R1499" s="12">
        <v>0</v>
      </c>
      <c r="S1499" s="12">
        <v>0</v>
      </c>
      <c r="U1499" s="18" t="str">
        <f t="shared" si="124"/>
        <v>未勝利</v>
      </c>
      <c r="X1499" s="12" t="str">
        <f>IF(OR(C1499="櫃間牧場",C1499="特捜フジ"),"hit",IF(OR(C1499="土井牧場",C1499="土井ムギムギ牧場",C1499="むぎむぎ",C1499="むぎ"),"doi",IF(OR(C1499="阪神",C1499="タイガースファーム"),"han",IF(OR(C1499="健康牧場",C1499="ＯＫ牧場"),"oke",VLOOKUP(C1499,[1]Owner!$A:$B,2,FALSE)))))</f>
        <v>tke</v>
      </c>
    </row>
    <row r="1500" spans="1:24" ht="11.15" customHeight="1" x14ac:dyDescent="0.65">
      <c r="A1500" s="19" t="str">
        <f t="shared" si="123"/>
        <v>0607西原01</v>
      </c>
      <c r="B1500" s="10" t="s">
        <v>2579</v>
      </c>
      <c r="C1500" s="20" t="s">
        <v>2673</v>
      </c>
      <c r="D1500" s="11">
        <v>1</v>
      </c>
      <c r="E1500" s="20" t="s">
        <v>2674</v>
      </c>
      <c r="F1500" s="10" t="s">
        <v>14</v>
      </c>
      <c r="G1500" s="10" t="s">
        <v>510</v>
      </c>
      <c r="H1500" s="21" t="s">
        <v>992</v>
      </c>
      <c r="I1500" s="20" t="s">
        <v>418</v>
      </c>
      <c r="J1500" s="20" t="s">
        <v>1773</v>
      </c>
      <c r="K1500" s="20" t="s">
        <v>1740</v>
      </c>
      <c r="L1500" s="20" t="s">
        <v>1774</v>
      </c>
      <c r="M1500" s="21">
        <v>40</v>
      </c>
      <c r="N1500" s="22">
        <v>2</v>
      </c>
      <c r="O1500" s="23">
        <v>1</v>
      </c>
      <c r="P1500" s="24">
        <v>780</v>
      </c>
      <c r="Q1500" s="25">
        <f t="shared" si="125"/>
        <v>19.5</v>
      </c>
      <c r="R1500" s="12">
        <v>0</v>
      </c>
      <c r="S1500" s="12">
        <v>0</v>
      </c>
      <c r="U1500" s="18" t="str">
        <f t="shared" si="124"/>
        <v>一勝</v>
      </c>
      <c r="X1500" s="12" t="str">
        <f>IF(OR(C1500="櫃間牧場",C1500="特捜フジ"),"hit",IF(OR(C1500="土井牧場",C1500="土井ムギムギ牧場",C1500="むぎむぎ",C1500="むぎ"),"doi",IF(OR(C1500="阪神",C1500="タイガースファーム"),"han",IF(OR(C1500="健康牧場",C1500="ＯＫ牧場"),"oke",VLOOKUP(C1500,[1]Owner!$A:$B,2,FALSE)))))</f>
        <v>nis</v>
      </c>
    </row>
    <row r="1501" spans="1:24" ht="11.15" customHeight="1" x14ac:dyDescent="0.65">
      <c r="A1501" s="19" t="str">
        <f t="shared" si="123"/>
        <v>0607西原03</v>
      </c>
      <c r="B1501" s="10" t="s">
        <v>2579</v>
      </c>
      <c r="C1501" s="20" t="s">
        <v>2673</v>
      </c>
      <c r="D1501" s="11">
        <v>3</v>
      </c>
      <c r="E1501" s="20" t="s">
        <v>2676</v>
      </c>
      <c r="F1501" s="10" t="s">
        <v>14</v>
      </c>
      <c r="G1501" s="10" t="s">
        <v>510</v>
      </c>
      <c r="H1501" s="21" t="s">
        <v>2140</v>
      </c>
      <c r="I1501" s="20" t="s">
        <v>436</v>
      </c>
      <c r="J1501" s="20" t="s">
        <v>2677</v>
      </c>
      <c r="K1501" s="20" t="s">
        <v>846</v>
      </c>
      <c r="L1501" s="20" t="s">
        <v>515</v>
      </c>
      <c r="M1501" s="21">
        <v>20</v>
      </c>
      <c r="N1501" s="22">
        <v>2</v>
      </c>
      <c r="O1501" s="23">
        <v>1</v>
      </c>
      <c r="P1501" s="24">
        <v>780</v>
      </c>
      <c r="Q1501" s="25">
        <f t="shared" si="125"/>
        <v>39</v>
      </c>
      <c r="R1501" s="12">
        <v>0</v>
      </c>
      <c r="S1501" s="12">
        <v>0</v>
      </c>
      <c r="U1501" s="18" t="str">
        <f t="shared" si="124"/>
        <v>一勝</v>
      </c>
      <c r="X1501" s="12" t="str">
        <f>IF(OR(C1501="櫃間牧場",C1501="特捜フジ"),"hit",IF(OR(C1501="土井牧場",C1501="土井ムギムギ牧場",C1501="むぎむぎ",C1501="むぎ"),"doi",IF(OR(C1501="阪神",C1501="タイガースファーム"),"han",IF(OR(C1501="健康牧場",C1501="ＯＫ牧場"),"oke",VLOOKUP(C1501,[1]Owner!$A:$B,2,FALSE)))))</f>
        <v>nis</v>
      </c>
    </row>
    <row r="1502" spans="1:24" ht="11.15" customHeight="1" x14ac:dyDescent="0.65">
      <c r="A1502" s="19" t="str">
        <f t="shared" si="123"/>
        <v>1011播磨03</v>
      </c>
      <c r="B1502" s="10" t="s">
        <v>3649</v>
      </c>
      <c r="C1502" s="20" t="s">
        <v>626</v>
      </c>
      <c r="D1502" s="11">
        <v>3</v>
      </c>
      <c r="E1502" s="20" t="s">
        <v>3761</v>
      </c>
      <c r="F1502" s="10" t="s">
        <v>2279</v>
      </c>
      <c r="G1502" s="10" t="s">
        <v>520</v>
      </c>
      <c r="H1502" s="20" t="s">
        <v>3682</v>
      </c>
      <c r="I1502" s="20" t="s">
        <v>2231</v>
      </c>
      <c r="J1502" s="20" t="s">
        <v>3762</v>
      </c>
      <c r="K1502" s="20" t="s">
        <v>2378</v>
      </c>
      <c r="L1502" s="20" t="s">
        <v>1913</v>
      </c>
      <c r="M1502" s="21">
        <v>60</v>
      </c>
      <c r="N1502" s="22">
        <v>2</v>
      </c>
      <c r="O1502" s="23">
        <v>1</v>
      </c>
      <c r="P1502" s="24">
        <v>780</v>
      </c>
      <c r="Q1502" s="25">
        <f t="shared" si="125"/>
        <v>13</v>
      </c>
      <c r="R1502" s="12">
        <v>0</v>
      </c>
      <c r="S1502" s="12">
        <v>0</v>
      </c>
      <c r="U1502" s="18" t="str">
        <f t="shared" si="124"/>
        <v>一勝</v>
      </c>
      <c r="X1502" s="12" t="str">
        <f>IF(OR(C1502="櫃間牧場",C1502="特捜フジ"),"hit",IF(OR(C1502="土井牧場",C1502="土井ムギムギ牧場",C1502="むぎむぎ",C1502="むぎ"),"doi",IF(OR(C1502="阪神",C1502="タイガースファーム"),"han",IF(OR(C1502="健康牧場",C1502="ＯＫ牧場"),"oke",VLOOKUP(C1502,[1]Owner!$A:$B,2,FALSE)))))</f>
        <v>har</v>
      </c>
    </row>
    <row r="1503" spans="1:24" ht="11.15" customHeight="1" x14ac:dyDescent="0.65">
      <c r="A1503" s="19" t="str">
        <f t="shared" si="123"/>
        <v>1314永之09</v>
      </c>
      <c r="B1503" s="10" t="s">
        <v>5133</v>
      </c>
      <c r="C1503" s="20" t="s">
        <v>5014</v>
      </c>
      <c r="D1503" s="11">
        <v>9</v>
      </c>
      <c r="E1503" s="20" t="s">
        <v>5030</v>
      </c>
      <c r="F1503" s="10" t="s">
        <v>4772</v>
      </c>
      <c r="G1503" s="10" t="s">
        <v>4774</v>
      </c>
      <c r="H1503" s="20" t="s">
        <v>4896</v>
      </c>
      <c r="I1503" s="20" t="s">
        <v>2231</v>
      </c>
      <c r="J1503" s="20" t="s">
        <v>5031</v>
      </c>
      <c r="K1503" s="20" t="s">
        <v>4830</v>
      </c>
      <c r="L1503" s="20" t="s">
        <v>4780</v>
      </c>
      <c r="M1503" s="21">
        <v>110</v>
      </c>
      <c r="N1503" s="22">
        <v>2</v>
      </c>
      <c r="O1503" s="23">
        <v>1</v>
      </c>
      <c r="P1503" s="24">
        <v>780</v>
      </c>
      <c r="Q1503" s="25">
        <f t="shared" si="125"/>
        <v>7.0909090909090908</v>
      </c>
      <c r="R1503" s="12">
        <v>0</v>
      </c>
      <c r="S1503" s="12">
        <v>0</v>
      </c>
      <c r="U1503" s="18" t="str">
        <f t="shared" si="124"/>
        <v>一勝</v>
      </c>
      <c r="X1503" s="12" t="str">
        <f>IF(OR(C1503="櫃間牧場",C1503="特捜フジ"),"hit",IF(OR(C1503="土井牧場",C1503="土井ムギムギ牧場",C1503="むぎむぎ",C1503="むぎ"),"doi",IF(OR(C1503="阪神",C1503="タイガースファーム"),"han",IF(OR(C1503="健康牧場",C1503="ＯＫ牧場"),"oke",VLOOKUP(C1503,[1]Owner!$A:$B,2,FALSE)))))</f>
        <v>yhi</v>
      </c>
    </row>
    <row r="1504" spans="1:24" ht="11.15" customHeight="1" x14ac:dyDescent="0.65">
      <c r="A1504" s="19" t="str">
        <f t="shared" si="123"/>
        <v>1617西原05</v>
      </c>
      <c r="B1504" s="10" t="s">
        <v>5840</v>
      </c>
      <c r="C1504" s="20" t="s">
        <v>4759</v>
      </c>
      <c r="D1504" s="11">
        <v>5</v>
      </c>
      <c r="E1504" s="20" t="s">
        <v>5880</v>
      </c>
      <c r="F1504" s="10" t="s">
        <v>5848</v>
      </c>
      <c r="G1504" s="10" t="s">
        <v>6012</v>
      </c>
      <c r="H1504" s="20" t="s">
        <v>6038</v>
      </c>
      <c r="I1504" s="20" t="s">
        <v>2720</v>
      </c>
      <c r="J1504" s="20" t="s">
        <v>3730</v>
      </c>
      <c r="K1504" s="20" t="s">
        <v>791</v>
      </c>
      <c r="L1504" s="20" t="s">
        <v>1913</v>
      </c>
      <c r="M1504" s="21">
        <v>50</v>
      </c>
      <c r="N1504" s="22">
        <v>2</v>
      </c>
      <c r="O1504" s="23">
        <v>1</v>
      </c>
      <c r="P1504" s="24">
        <v>780</v>
      </c>
      <c r="Q1504" s="25">
        <f t="shared" si="125"/>
        <v>15.6</v>
      </c>
      <c r="R1504" s="12">
        <v>0</v>
      </c>
      <c r="S1504" s="12">
        <v>0</v>
      </c>
      <c r="U1504" s="18" t="str">
        <f t="shared" si="124"/>
        <v>一勝</v>
      </c>
      <c r="X1504" s="12" t="str">
        <f>IF(OR(C1504="櫃間牧場",C1504="特捜フジ"),"hit",IF(OR(C1504="土井牧場",C1504="土井ムギムギ牧場",C1504="むぎむぎ",C1504="むぎ"),"doi",IF(OR(C1504="阪神",C1504="タイガースファーム"),"han",IF(OR(C1504="健康牧場",C1504="ＯＫ牧場"),"oke",VLOOKUP(C1504,[1]Owner!$A:$B,2,FALSE)))))</f>
        <v>nis</v>
      </c>
    </row>
    <row r="1505" spans="1:24" ht="11.15" customHeight="1" x14ac:dyDescent="0.65">
      <c r="A1505" s="19" t="str">
        <f t="shared" si="123"/>
        <v>1718むぎ01</v>
      </c>
      <c r="B1505" s="10" t="s">
        <v>6476</v>
      </c>
      <c r="C1505" s="20" t="s">
        <v>4396</v>
      </c>
      <c r="D1505" s="11">
        <v>1</v>
      </c>
      <c r="E1505" s="20" t="s">
        <v>6581</v>
      </c>
      <c r="F1505" s="10" t="s">
        <v>5142</v>
      </c>
      <c r="G1505" s="10" t="s">
        <v>5295</v>
      </c>
      <c r="H1505" s="20" t="s">
        <v>5360</v>
      </c>
      <c r="I1505" s="20" t="s">
        <v>2231</v>
      </c>
      <c r="J1505" s="20" t="s">
        <v>4886</v>
      </c>
      <c r="K1505" s="20" t="s">
        <v>6683</v>
      </c>
      <c r="L1505" s="20" t="s">
        <v>1913</v>
      </c>
      <c r="M1505" s="21">
        <v>150</v>
      </c>
      <c r="N1505" s="22">
        <v>2</v>
      </c>
      <c r="O1505" s="23">
        <v>1</v>
      </c>
      <c r="P1505" s="24">
        <v>780</v>
      </c>
      <c r="Q1505" s="25">
        <f t="shared" si="125"/>
        <v>5.2</v>
      </c>
      <c r="R1505" s="12">
        <v>0</v>
      </c>
      <c r="S1505" s="12">
        <v>0</v>
      </c>
      <c r="U1505" s="18" t="str">
        <f t="shared" si="124"/>
        <v>一勝</v>
      </c>
      <c r="V1505" s="12" t="s">
        <v>6999</v>
      </c>
      <c r="W1505" s="12" t="s">
        <v>6866</v>
      </c>
      <c r="X1505" s="12" t="str">
        <f>IF(OR(C1505="櫃間牧場",C1505="特捜フジ"),"hit",IF(OR(C1505="土井牧場",C1505="土井ムギムギ牧場",C1505="むぎむぎ",C1505="むぎ"),"doi",IF(OR(C1505="阪神",C1505="タイガースファーム"),"han",IF(OR(C1505="健康牧場",C1505="ＯＫ牧場"),"oke",VLOOKUP(C1505,[1]Owner!$A:$B,2,FALSE)))))</f>
        <v>doi</v>
      </c>
    </row>
    <row r="1506" spans="1:24" ht="11.15" customHeight="1" x14ac:dyDescent="0.65">
      <c r="A1506" s="19" t="str">
        <f t="shared" si="123"/>
        <v>1819若井10</v>
      </c>
      <c r="B1506" s="10" t="s">
        <v>7067</v>
      </c>
      <c r="C1506" s="20" t="s">
        <v>4763</v>
      </c>
      <c r="D1506" s="11">
        <v>10</v>
      </c>
      <c r="E1506" s="20" t="s">
        <v>7127</v>
      </c>
      <c r="F1506" s="10" t="s">
        <v>4413</v>
      </c>
      <c r="G1506" s="10" t="s">
        <v>4408</v>
      </c>
      <c r="H1506" s="20" t="s">
        <v>4541</v>
      </c>
      <c r="I1506" s="20" t="s">
        <v>6718</v>
      </c>
      <c r="J1506" s="20" t="s">
        <v>7305</v>
      </c>
      <c r="K1506" s="20" t="s">
        <v>7306</v>
      </c>
      <c r="L1506" s="20" t="s">
        <v>4416</v>
      </c>
      <c r="M1506" s="21">
        <v>90</v>
      </c>
      <c r="N1506" s="22">
        <v>2</v>
      </c>
      <c r="O1506" s="23">
        <v>1</v>
      </c>
      <c r="P1506" s="24">
        <v>780</v>
      </c>
      <c r="Q1506" s="25">
        <f t="shared" si="125"/>
        <v>8.6666666666666661</v>
      </c>
      <c r="R1506" s="12">
        <v>0</v>
      </c>
      <c r="S1506" s="12">
        <v>0</v>
      </c>
      <c r="T1506" s="12">
        <v>0</v>
      </c>
      <c r="U1506" s="18" t="str">
        <f t="shared" si="124"/>
        <v>一勝</v>
      </c>
      <c r="V1506" s="12" t="s">
        <v>7451</v>
      </c>
      <c r="W1506" s="12" t="s">
        <v>7582</v>
      </c>
      <c r="X1506" s="12" t="str">
        <f>IF(OR(C1506="櫃間牧場",C1506="特捜フジ"),"hit",IF(OR(C1506="土井牧場",C1506="土井ムギムギ牧場",C1506="むぎむぎ",C1506="むぎ"),"doi",IF(OR(C1506="阪神",C1506="タイガースファーム"),"han",IF(OR(C1506="健康牧場",C1506="ＯＫ牧場"),"oke",VLOOKUP(C1506,[1]Owner!$A:$B,2,FALSE)))))</f>
        <v>wak</v>
      </c>
    </row>
    <row r="1507" spans="1:24" ht="11.15" customHeight="1" x14ac:dyDescent="0.65">
      <c r="A1507" s="19" t="str">
        <f t="shared" si="123"/>
        <v>1213心平02</v>
      </c>
      <c r="B1507" s="10" t="s">
        <v>4405</v>
      </c>
      <c r="C1507" s="20" t="s">
        <v>4736</v>
      </c>
      <c r="D1507" s="11">
        <v>2</v>
      </c>
      <c r="E1507" s="20" t="s">
        <v>4605</v>
      </c>
      <c r="F1507" s="10" t="s">
        <v>4478</v>
      </c>
      <c r="G1507" s="10" t="s">
        <v>15</v>
      </c>
      <c r="H1507" s="20" t="s">
        <v>1614</v>
      </c>
      <c r="I1507" s="20" t="s">
        <v>2231</v>
      </c>
      <c r="J1507" s="20" t="s">
        <v>2399</v>
      </c>
      <c r="K1507" s="20" t="s">
        <v>4492</v>
      </c>
      <c r="L1507" s="20" t="s">
        <v>1913</v>
      </c>
      <c r="M1507" s="21">
        <v>20</v>
      </c>
      <c r="N1507" s="22">
        <v>2</v>
      </c>
      <c r="O1507" s="23">
        <v>1</v>
      </c>
      <c r="P1507" s="24">
        <v>780</v>
      </c>
      <c r="Q1507" s="25">
        <f t="shared" si="125"/>
        <v>39</v>
      </c>
      <c r="R1507" s="12">
        <v>0</v>
      </c>
      <c r="S1507" s="12">
        <v>0</v>
      </c>
      <c r="U1507" s="18" t="str">
        <f t="shared" si="124"/>
        <v>一勝</v>
      </c>
      <c r="X1507" s="12" t="str">
        <f>IF(OR(C1507="櫃間牧場",C1507="特捜フジ"),"hit",IF(OR(C1507="土井牧場",C1507="土井ムギムギ牧場",C1507="むぎむぎ",C1507="むぎ"),"doi",IF(OR(C1507="阪神",C1507="タイガースファーム"),"han",IF(OR(C1507="健康牧場",C1507="ＯＫ牧場"),"oke",VLOOKUP(C1507,[1]Owner!$A:$B,2,FALSE)))))</f>
        <v>hsi</v>
      </c>
    </row>
    <row r="1508" spans="1:24" ht="11.15" customHeight="1" x14ac:dyDescent="0.65">
      <c r="A1508" s="19" t="str">
        <f t="shared" si="123"/>
        <v>0001福石05</v>
      </c>
      <c r="B1508" s="10" t="s">
        <v>963</v>
      </c>
      <c r="C1508" s="20" t="s">
        <v>913</v>
      </c>
      <c r="D1508" s="31">
        <v>5</v>
      </c>
      <c r="E1508" s="20" t="s">
        <v>1147</v>
      </c>
      <c r="F1508" s="10" t="s">
        <v>29</v>
      </c>
      <c r="G1508" s="10" t="s">
        <v>15</v>
      </c>
      <c r="H1508" s="20" t="s">
        <v>606</v>
      </c>
      <c r="I1508" s="20" t="s">
        <v>737</v>
      </c>
      <c r="J1508" s="20" t="s">
        <v>1148</v>
      </c>
      <c r="N1508" s="22">
        <v>4</v>
      </c>
      <c r="O1508" s="23">
        <v>1</v>
      </c>
      <c r="P1508" s="24">
        <v>780</v>
      </c>
      <c r="Q1508" s="25" t="str">
        <f t="shared" si="125"/>
        <v/>
      </c>
      <c r="R1508" s="12">
        <v>0</v>
      </c>
      <c r="S1508" s="12">
        <v>0</v>
      </c>
      <c r="U1508" s="18" t="str">
        <f t="shared" si="124"/>
        <v>一勝</v>
      </c>
      <c r="X1508" s="12" t="str">
        <f>IF(OR(C1508="櫃間牧場",C1508="特捜フジ"),"hit",IF(OR(C1508="土井牧場",C1508="土井ムギムギ牧場",C1508="むぎむぎ",C1508="むぎ"),"doi",IF(OR(C1508="阪神",C1508="タイガースファーム"),"han",IF(OR(C1508="健康牧場",C1508="ＯＫ牧場"),"oke",VLOOKUP(C1508,[1]Owner!$A:$B,2,FALSE)))))</f>
        <v>fuk</v>
      </c>
    </row>
    <row r="1509" spans="1:24" ht="11.15" customHeight="1" x14ac:dyDescent="0.65">
      <c r="A1509" s="19" t="str">
        <f t="shared" si="123"/>
        <v>0405本木09</v>
      </c>
      <c r="B1509" s="10" t="s">
        <v>1951</v>
      </c>
      <c r="C1509" s="20" t="s">
        <v>1161</v>
      </c>
      <c r="D1509" s="31">
        <v>9</v>
      </c>
      <c r="E1509" s="20" t="s">
        <v>2268</v>
      </c>
      <c r="F1509" s="10" t="s">
        <v>14</v>
      </c>
      <c r="G1509" s="10" t="s">
        <v>510</v>
      </c>
      <c r="H1509" s="20" t="s">
        <v>766</v>
      </c>
      <c r="I1509" s="20" t="s">
        <v>85</v>
      </c>
      <c r="J1509" s="20" t="s">
        <v>1182</v>
      </c>
      <c r="K1509" s="20" t="s">
        <v>2269</v>
      </c>
      <c r="L1509" s="20" t="s">
        <v>2270</v>
      </c>
      <c r="M1509" s="21">
        <v>0</v>
      </c>
      <c r="N1509" s="22">
        <v>4</v>
      </c>
      <c r="O1509" s="23">
        <v>1</v>
      </c>
      <c r="P1509" s="24">
        <v>780</v>
      </c>
      <c r="Q1509" s="25">
        <f t="shared" si="125"/>
        <v>78</v>
      </c>
      <c r="R1509" s="12">
        <v>0</v>
      </c>
      <c r="S1509" s="12">
        <v>0</v>
      </c>
      <c r="U1509" s="18" t="str">
        <f t="shared" si="124"/>
        <v>一勝</v>
      </c>
      <c r="X1509" s="12" t="str">
        <f>IF(OR(C1509="櫃間牧場",C1509="特捜フジ"),"hit",IF(OR(C1509="土井牧場",C1509="土井ムギムギ牧場",C1509="むぎむぎ",C1509="むぎ"),"doi",IF(OR(C1509="阪神",C1509="タイガースファーム"),"han",IF(OR(C1509="健康牧場",C1509="ＯＫ牧場"),"oke",VLOOKUP(C1509,[1]Owner!$A:$B,2,FALSE)))))</f>
        <v>mot</v>
      </c>
    </row>
    <row r="1510" spans="1:24" ht="11.15" customHeight="1" x14ac:dyDescent="0.65">
      <c r="A1510" s="19" t="str">
        <f t="shared" si="123"/>
        <v>0910光生04</v>
      </c>
      <c r="B1510" s="10" t="s">
        <v>3418</v>
      </c>
      <c r="C1510" s="20" t="s">
        <v>2608</v>
      </c>
      <c r="D1510" s="11">
        <v>4</v>
      </c>
      <c r="E1510" s="20" t="s">
        <v>1533</v>
      </c>
      <c r="F1510" s="10" t="s">
        <v>14</v>
      </c>
      <c r="G1510" s="10" t="s">
        <v>520</v>
      </c>
      <c r="H1510" s="20" t="s">
        <v>842</v>
      </c>
      <c r="I1510" s="20" t="s">
        <v>3165</v>
      </c>
      <c r="J1510" s="20" t="s">
        <v>3146</v>
      </c>
      <c r="K1510" s="20" t="s">
        <v>1261</v>
      </c>
      <c r="L1510" s="20" t="s">
        <v>1913</v>
      </c>
      <c r="M1510" s="21">
        <v>170</v>
      </c>
      <c r="N1510" s="22">
        <v>4</v>
      </c>
      <c r="O1510" s="23">
        <v>1</v>
      </c>
      <c r="P1510" s="24">
        <v>780</v>
      </c>
      <c r="Q1510" s="25">
        <f t="shared" si="125"/>
        <v>4.5882352941176467</v>
      </c>
      <c r="R1510" s="12">
        <v>0</v>
      </c>
      <c r="S1510" s="12">
        <v>0</v>
      </c>
      <c r="U1510" s="18" t="str">
        <f t="shared" si="124"/>
        <v>一勝</v>
      </c>
      <c r="X1510" s="12" t="str">
        <f>IF(OR(C1510="櫃間牧場",C1510="特捜フジ"),"hit",IF(OR(C1510="土井牧場",C1510="土井ムギムギ牧場",C1510="むぎむぎ",C1510="むぎ"),"doi",IF(OR(C1510="阪神",C1510="タイガースファーム"),"han",IF(OR(C1510="健康牧場",C1510="ＯＫ牧場"),"oke",VLOOKUP(C1510,[1]Owner!$A:$B,2,FALSE)))))</f>
        <v>ymi</v>
      </c>
    </row>
    <row r="1511" spans="1:24" ht="11.15" customHeight="1" x14ac:dyDescent="0.65">
      <c r="A1511" s="19" t="str">
        <f t="shared" si="123"/>
        <v>1314松山09</v>
      </c>
      <c r="B1511" s="10" t="s">
        <v>5133</v>
      </c>
      <c r="C1511" s="20" t="s">
        <v>4910</v>
      </c>
      <c r="D1511" s="11">
        <v>9</v>
      </c>
      <c r="E1511" s="20" t="s">
        <v>4929</v>
      </c>
      <c r="F1511" s="10" t="s">
        <v>4772</v>
      </c>
      <c r="G1511" s="10" t="s">
        <v>4767</v>
      </c>
      <c r="H1511" s="20" t="s">
        <v>4812</v>
      </c>
      <c r="I1511" s="20" t="s">
        <v>3165</v>
      </c>
      <c r="J1511" s="20" t="s">
        <v>2070</v>
      </c>
      <c r="K1511" s="20" t="s">
        <v>791</v>
      </c>
      <c r="L1511" s="20" t="s">
        <v>1913</v>
      </c>
      <c r="M1511" s="21">
        <v>120</v>
      </c>
      <c r="N1511" s="22">
        <v>4</v>
      </c>
      <c r="O1511" s="23">
        <v>1</v>
      </c>
      <c r="P1511" s="24">
        <v>780</v>
      </c>
      <c r="Q1511" s="25">
        <f t="shared" si="125"/>
        <v>6.5</v>
      </c>
      <c r="R1511" s="12">
        <v>0</v>
      </c>
      <c r="S1511" s="12">
        <v>0</v>
      </c>
      <c r="U1511" s="18" t="str">
        <f t="shared" si="124"/>
        <v>一勝</v>
      </c>
      <c r="X1511" s="12" t="str">
        <f>IF(OR(C1511="櫃間牧場",C1511="特捜フジ"),"hit",IF(OR(C1511="土井牧場",C1511="土井ムギムギ牧場",C1511="むぎむぎ",C1511="むぎ"),"doi",IF(OR(C1511="阪神",C1511="タイガースファーム"),"han",IF(OR(C1511="健康牧場",C1511="ＯＫ牧場"),"oke",VLOOKUP(C1511,[1]Owner!$A:$B,2,FALSE)))))</f>
        <v>mat</v>
      </c>
    </row>
    <row r="1512" spans="1:24" ht="11.15" customHeight="1" x14ac:dyDescent="0.65">
      <c r="A1512" s="19" t="str">
        <f t="shared" si="123"/>
        <v>1415松山04</v>
      </c>
      <c r="B1512" s="10" t="s">
        <v>5140</v>
      </c>
      <c r="C1512" s="28" t="s">
        <v>5137</v>
      </c>
      <c r="D1512" s="29">
        <v>4</v>
      </c>
      <c r="E1512" s="20" t="s">
        <v>5236</v>
      </c>
      <c r="F1512" s="10" t="s">
        <v>5142</v>
      </c>
      <c r="G1512" s="10" t="s">
        <v>5293</v>
      </c>
      <c r="H1512" s="20" t="s">
        <v>5300</v>
      </c>
      <c r="I1512" s="20" t="s">
        <v>3165</v>
      </c>
      <c r="J1512" s="20" t="s">
        <v>2045</v>
      </c>
      <c r="K1512" s="20" t="s">
        <v>5473</v>
      </c>
      <c r="L1512" s="20" t="s">
        <v>1913</v>
      </c>
      <c r="M1512" s="21">
        <v>70</v>
      </c>
      <c r="N1512" s="22">
        <v>4</v>
      </c>
      <c r="O1512" s="23">
        <v>1</v>
      </c>
      <c r="P1512" s="24">
        <v>780</v>
      </c>
      <c r="Q1512" s="25">
        <f t="shared" si="125"/>
        <v>11.142857142857142</v>
      </c>
      <c r="R1512" s="12">
        <v>0</v>
      </c>
      <c r="S1512" s="12">
        <v>0</v>
      </c>
      <c r="U1512" s="18" t="str">
        <f t="shared" si="124"/>
        <v>一勝</v>
      </c>
      <c r="X1512" s="12" t="str">
        <f>IF(OR(C1512="櫃間牧場",C1512="特捜フジ"),"hit",IF(OR(C1512="土井牧場",C1512="土井ムギムギ牧場",C1512="むぎむぎ",C1512="むぎ"),"doi",IF(OR(C1512="阪神",C1512="タイガースファーム"),"han",IF(OR(C1512="健康牧場",C1512="ＯＫ牧場"),"oke",VLOOKUP(C1512,[1]Owner!$A:$B,2,FALSE)))))</f>
        <v>mat</v>
      </c>
    </row>
    <row r="1513" spans="1:24" ht="11.15" customHeight="1" x14ac:dyDescent="0.65">
      <c r="A1513" s="19" t="str">
        <f t="shared" si="123"/>
        <v>1516みど05</v>
      </c>
      <c r="B1513" s="10" t="s">
        <v>5510</v>
      </c>
      <c r="C1513" s="20" t="s">
        <v>4292</v>
      </c>
      <c r="D1513" s="11">
        <v>5</v>
      </c>
      <c r="E1513" s="20" t="s">
        <v>5629</v>
      </c>
      <c r="F1513" s="10" t="s">
        <v>3910</v>
      </c>
      <c r="G1513" s="10" t="s">
        <v>3906</v>
      </c>
      <c r="H1513" s="20" t="s">
        <v>5684</v>
      </c>
      <c r="I1513" s="20" t="s">
        <v>2231</v>
      </c>
      <c r="J1513" s="20" t="s">
        <v>4577</v>
      </c>
      <c r="K1513" s="20" t="s">
        <v>5811</v>
      </c>
      <c r="L1513" s="20" t="s">
        <v>1913</v>
      </c>
      <c r="M1513" s="21">
        <v>110</v>
      </c>
      <c r="N1513" s="22">
        <v>4</v>
      </c>
      <c r="O1513" s="23">
        <v>1</v>
      </c>
      <c r="P1513" s="24">
        <v>780</v>
      </c>
      <c r="Q1513" s="25">
        <f t="shared" si="125"/>
        <v>7.0909090909090908</v>
      </c>
      <c r="R1513" s="12">
        <v>0</v>
      </c>
      <c r="S1513" s="12">
        <v>0</v>
      </c>
      <c r="U1513" s="18" t="str">
        <f t="shared" si="124"/>
        <v>一勝</v>
      </c>
      <c r="X1513" s="12" t="str">
        <f>IF(OR(C1513="櫃間牧場",C1513="特捜フジ"),"hit",IF(OR(C1513="土井牧場",C1513="土井ムギムギ牧場",C1513="むぎむぎ",C1513="むぎ"),"doi",IF(OR(C1513="阪神",C1513="タイガースファーム"),"han",IF(OR(C1513="健康牧場",C1513="ＯＫ牧場"),"oke",VLOOKUP(C1513,[1]Owner!$A:$B,2,FALSE)))))</f>
        <v>mid</v>
      </c>
    </row>
    <row r="1514" spans="1:24" ht="11.15" customHeight="1" x14ac:dyDescent="0.65">
      <c r="A1514" s="19" t="str">
        <f t="shared" si="123"/>
        <v>1718むぎ05</v>
      </c>
      <c r="B1514" s="10" t="s">
        <v>6476</v>
      </c>
      <c r="C1514" s="20" t="s">
        <v>4396</v>
      </c>
      <c r="D1514" s="11">
        <v>5</v>
      </c>
      <c r="E1514" s="20" t="s">
        <v>6585</v>
      </c>
      <c r="F1514" s="10" t="s">
        <v>5144</v>
      </c>
      <c r="G1514" s="10" t="s">
        <v>5293</v>
      </c>
      <c r="H1514" s="20" t="s">
        <v>5334</v>
      </c>
      <c r="I1514" s="20" t="s">
        <v>1755</v>
      </c>
      <c r="J1514" s="20" t="s">
        <v>6010</v>
      </c>
      <c r="K1514" s="20" t="s">
        <v>791</v>
      </c>
      <c r="L1514" s="20" t="s">
        <v>1913</v>
      </c>
      <c r="M1514" s="21">
        <v>120</v>
      </c>
      <c r="N1514" s="22">
        <v>4</v>
      </c>
      <c r="O1514" s="23">
        <v>1</v>
      </c>
      <c r="P1514" s="24">
        <v>780</v>
      </c>
      <c r="Q1514" s="25">
        <f t="shared" si="125"/>
        <v>6.5</v>
      </c>
      <c r="R1514" s="12">
        <v>0</v>
      </c>
      <c r="S1514" s="12">
        <v>0</v>
      </c>
      <c r="U1514" s="18" t="str">
        <f t="shared" si="124"/>
        <v>一勝</v>
      </c>
      <c r="V1514" s="12" t="s">
        <v>7003</v>
      </c>
      <c r="W1514" s="12" t="s">
        <v>6870</v>
      </c>
      <c r="X1514" s="12" t="str">
        <f>IF(OR(C1514="櫃間牧場",C1514="特捜フジ"),"hit",IF(OR(C1514="土井牧場",C1514="土井ムギムギ牧場",C1514="むぎむぎ",C1514="むぎ"),"doi",IF(OR(C1514="阪神",C1514="タイガースファーム"),"han",IF(OR(C1514="健康牧場",C1514="ＯＫ牧場"),"oke",VLOOKUP(C1514,[1]Owner!$A:$B,2,FALSE)))))</f>
        <v>doi</v>
      </c>
    </row>
    <row r="1515" spans="1:24" ht="11.15" customHeight="1" x14ac:dyDescent="0.65">
      <c r="A1515" s="19" t="str">
        <f t="shared" si="123"/>
        <v>1718村山09</v>
      </c>
      <c r="B1515" s="10" t="s">
        <v>6476</v>
      </c>
      <c r="C1515" s="20" t="s">
        <v>4372</v>
      </c>
      <c r="D1515" s="11">
        <v>9</v>
      </c>
      <c r="E1515" s="20" t="s">
        <v>6546</v>
      </c>
      <c r="F1515" s="10" t="s">
        <v>5142</v>
      </c>
      <c r="G1515" s="10" t="s">
        <v>5295</v>
      </c>
      <c r="H1515" s="20" t="s">
        <v>5306</v>
      </c>
      <c r="I1515" s="20" t="s">
        <v>2231</v>
      </c>
      <c r="J1515" s="20" t="s">
        <v>3908</v>
      </c>
      <c r="K1515" s="20" t="s">
        <v>6743</v>
      </c>
      <c r="L1515" s="20" t="s">
        <v>2558</v>
      </c>
      <c r="M1515" s="21">
        <v>120</v>
      </c>
      <c r="N1515" s="22">
        <v>4</v>
      </c>
      <c r="O1515" s="23">
        <v>1</v>
      </c>
      <c r="P1515" s="24">
        <v>780</v>
      </c>
      <c r="Q1515" s="25">
        <f t="shared" si="125"/>
        <v>6.5</v>
      </c>
      <c r="R1515" s="12">
        <v>0</v>
      </c>
      <c r="S1515" s="12">
        <v>0</v>
      </c>
      <c r="U1515" s="18" t="str">
        <f t="shared" si="124"/>
        <v>一勝</v>
      </c>
      <c r="V1515" s="12" t="s">
        <v>6976</v>
      </c>
      <c r="W1515" s="12" t="s">
        <v>6834</v>
      </c>
      <c r="X1515" s="12" t="str">
        <f>IF(OR(C1515="櫃間牧場",C1515="特捜フジ"),"hit",IF(OR(C1515="土井牧場",C1515="土井ムギムギ牧場",C1515="むぎむぎ",C1515="むぎ"),"doi",IF(OR(C1515="阪神",C1515="タイガースファーム"),"han",IF(OR(C1515="健康牧場",C1515="ＯＫ牧場"),"oke",VLOOKUP(C1515,[1]Owner!$A:$B,2,FALSE)))))</f>
        <v>mur</v>
      </c>
    </row>
    <row r="1516" spans="1:24" ht="11.15" customHeight="1" x14ac:dyDescent="0.65">
      <c r="A1516" s="19" t="str">
        <f t="shared" si="123"/>
        <v>1819光生08</v>
      </c>
      <c r="B1516" s="10" t="s">
        <v>7067</v>
      </c>
      <c r="C1516" s="20" t="s">
        <v>5843</v>
      </c>
      <c r="D1516" s="11">
        <v>8</v>
      </c>
      <c r="E1516" s="20" t="s">
        <v>7167</v>
      </c>
      <c r="F1516" s="10" t="s">
        <v>4407</v>
      </c>
      <c r="G1516" s="10" t="s">
        <v>4408</v>
      </c>
      <c r="H1516" s="20" t="s">
        <v>7239</v>
      </c>
      <c r="I1516" s="20" t="s">
        <v>2231</v>
      </c>
      <c r="J1516" s="20" t="s">
        <v>6095</v>
      </c>
      <c r="K1516" s="20" t="s">
        <v>791</v>
      </c>
      <c r="L1516" s="20" t="s">
        <v>1913</v>
      </c>
      <c r="M1516" s="21">
        <v>150</v>
      </c>
      <c r="N1516" s="22">
        <v>4</v>
      </c>
      <c r="O1516" s="23">
        <v>1</v>
      </c>
      <c r="P1516" s="24">
        <v>780</v>
      </c>
      <c r="Q1516" s="25">
        <f t="shared" si="125"/>
        <v>5.2</v>
      </c>
      <c r="R1516" s="12">
        <v>0</v>
      </c>
      <c r="S1516" s="12">
        <v>0</v>
      </c>
      <c r="T1516" s="12">
        <v>0</v>
      </c>
      <c r="U1516" s="18" t="str">
        <f t="shared" si="124"/>
        <v>一勝</v>
      </c>
      <c r="V1516" s="12" t="s">
        <v>7453</v>
      </c>
      <c r="W1516" s="12" t="s">
        <v>7584</v>
      </c>
      <c r="X1516" s="12" t="str">
        <f>IF(OR(C1516="櫃間牧場",C1516="特捜フジ"),"hit",IF(OR(C1516="土井牧場",C1516="土井ムギムギ牧場",C1516="むぎむぎ",C1516="むぎ"),"doi",IF(OR(C1516="阪神",C1516="タイガースファーム"),"han",IF(OR(C1516="健康牧場",C1516="ＯＫ牧場"),"oke",VLOOKUP(C1516,[1]Owner!$A:$B,2,FALSE)))))</f>
        <v>ymi</v>
      </c>
    </row>
    <row r="1517" spans="1:24" ht="11.15" customHeight="1" x14ac:dyDescent="0.65">
      <c r="A1517" s="19" t="str">
        <f t="shared" si="123"/>
        <v>0405大熊03</v>
      </c>
      <c r="B1517" s="10" t="s">
        <v>1951</v>
      </c>
      <c r="C1517" s="20" t="s">
        <v>1481</v>
      </c>
      <c r="D1517" s="31">
        <v>3</v>
      </c>
      <c r="E1517" s="20" t="s">
        <v>1960</v>
      </c>
      <c r="F1517" s="10" t="s">
        <v>14</v>
      </c>
      <c r="G1517" s="10" t="s">
        <v>520</v>
      </c>
      <c r="H1517" s="20" t="s">
        <v>850</v>
      </c>
      <c r="I1517" s="20" t="s">
        <v>38</v>
      </c>
      <c r="J1517" s="20" t="s">
        <v>1961</v>
      </c>
      <c r="K1517" s="20" t="s">
        <v>297</v>
      </c>
      <c r="L1517" s="20" t="s">
        <v>1612</v>
      </c>
      <c r="M1517" s="21">
        <v>70</v>
      </c>
      <c r="N1517" s="22">
        <v>5</v>
      </c>
      <c r="O1517" s="23">
        <v>1</v>
      </c>
      <c r="P1517" s="24">
        <v>780</v>
      </c>
      <c r="Q1517" s="25">
        <f t="shared" si="125"/>
        <v>11.142857142857142</v>
      </c>
      <c r="R1517" s="12">
        <v>0</v>
      </c>
      <c r="S1517" s="12">
        <v>0</v>
      </c>
      <c r="U1517" s="18" t="str">
        <f t="shared" si="124"/>
        <v>一勝</v>
      </c>
      <c r="X1517" s="12" t="str">
        <f>IF(OR(C1517="櫃間牧場",C1517="特捜フジ"),"hit",IF(OR(C1517="土井牧場",C1517="土井ムギムギ牧場",C1517="むぎむぎ",C1517="むぎ"),"doi",IF(OR(C1517="阪神",C1517="タイガースファーム"),"han",IF(OR(C1517="健康牧場",C1517="ＯＫ牧場"),"oke",VLOOKUP(C1517,[1]Owner!$A:$B,2,FALSE)))))</f>
        <v>oku</v>
      </c>
    </row>
    <row r="1518" spans="1:24" ht="11.15" customHeight="1" x14ac:dyDescent="0.65">
      <c r="A1518" s="19" t="str">
        <f t="shared" si="123"/>
        <v>0506福石08</v>
      </c>
      <c r="B1518" s="10" t="s">
        <v>2274</v>
      </c>
      <c r="C1518" s="20" t="s">
        <v>913</v>
      </c>
      <c r="D1518" s="11">
        <v>8</v>
      </c>
      <c r="E1518" s="20" t="s">
        <v>2547</v>
      </c>
      <c r="F1518" s="10" t="s">
        <v>14</v>
      </c>
      <c r="G1518" s="10" t="s">
        <v>510</v>
      </c>
      <c r="H1518" s="20" t="s">
        <v>596</v>
      </c>
      <c r="I1518" s="20" t="s">
        <v>38</v>
      </c>
      <c r="J1518" s="20" t="s">
        <v>2548</v>
      </c>
      <c r="K1518" s="20" t="s">
        <v>2549</v>
      </c>
      <c r="L1518" s="20" t="s">
        <v>2550</v>
      </c>
      <c r="M1518" s="21">
        <v>100</v>
      </c>
      <c r="N1518" s="22">
        <v>5</v>
      </c>
      <c r="O1518" s="23">
        <v>1</v>
      </c>
      <c r="P1518" s="24">
        <v>780</v>
      </c>
      <c r="Q1518" s="25">
        <f t="shared" si="125"/>
        <v>7.8</v>
      </c>
      <c r="R1518" s="12">
        <v>0</v>
      </c>
      <c r="S1518" s="12">
        <v>0</v>
      </c>
      <c r="U1518" s="18" t="str">
        <f t="shared" si="124"/>
        <v>一勝</v>
      </c>
      <c r="X1518" s="12" t="str">
        <f>IF(OR(C1518="櫃間牧場",C1518="特捜フジ"),"hit",IF(OR(C1518="土井牧場",C1518="土井ムギムギ牧場",C1518="むぎむぎ",C1518="むぎ"),"doi",IF(OR(C1518="阪神",C1518="タイガースファーム"),"han",IF(OR(C1518="健康牧場",C1518="ＯＫ牧場"),"oke",VLOOKUP(C1518,[1]Owner!$A:$B,2,FALSE)))))</f>
        <v>fuk</v>
      </c>
    </row>
    <row r="1519" spans="1:24" ht="11.15" customHeight="1" x14ac:dyDescent="0.65">
      <c r="A1519" s="19" t="str">
        <f t="shared" si="123"/>
        <v>0910播磨07</v>
      </c>
      <c r="B1519" s="10" t="s">
        <v>3418</v>
      </c>
      <c r="C1519" s="20" t="s">
        <v>2767</v>
      </c>
      <c r="D1519" s="11">
        <v>7</v>
      </c>
      <c r="E1519" s="20" t="s">
        <v>3599</v>
      </c>
      <c r="F1519" s="10" t="s">
        <v>14</v>
      </c>
      <c r="G1519" s="10" t="s">
        <v>520</v>
      </c>
      <c r="H1519" s="20" t="s">
        <v>3429</v>
      </c>
      <c r="I1519" s="20" t="s">
        <v>3165</v>
      </c>
      <c r="J1519" s="20" t="s">
        <v>3600</v>
      </c>
      <c r="K1519" s="20" t="s">
        <v>3601</v>
      </c>
      <c r="L1519" s="20" t="s">
        <v>1913</v>
      </c>
      <c r="M1519" s="21">
        <v>70</v>
      </c>
      <c r="N1519" s="22">
        <v>5</v>
      </c>
      <c r="O1519" s="23">
        <v>1</v>
      </c>
      <c r="P1519" s="24">
        <v>780</v>
      </c>
      <c r="Q1519" s="25">
        <f t="shared" si="125"/>
        <v>11.142857142857142</v>
      </c>
      <c r="R1519" s="12">
        <v>0</v>
      </c>
      <c r="S1519" s="12">
        <v>0</v>
      </c>
      <c r="U1519" s="18" t="str">
        <f t="shared" si="124"/>
        <v>一勝</v>
      </c>
      <c r="X1519" s="12" t="str">
        <f>IF(OR(C1519="櫃間牧場",C1519="特捜フジ"),"hit",IF(OR(C1519="土井牧場",C1519="土井ムギムギ牧場",C1519="むぎむぎ",C1519="むぎ"),"doi",IF(OR(C1519="阪神",C1519="タイガースファーム"),"han",IF(OR(C1519="健康牧場",C1519="ＯＫ牧場"),"oke",VLOOKUP(C1519,[1]Owner!$A:$B,2,FALSE)))))</f>
        <v>har</v>
      </c>
    </row>
    <row r="1520" spans="1:24" ht="11.15" customHeight="1" x14ac:dyDescent="0.65">
      <c r="A1520" s="19" t="str">
        <f t="shared" si="123"/>
        <v>1112阪神05</v>
      </c>
      <c r="B1520" s="10" t="s">
        <v>4369</v>
      </c>
      <c r="C1520" s="20" t="s">
        <v>4137</v>
      </c>
      <c r="D1520" s="11">
        <v>5</v>
      </c>
      <c r="E1520" s="20" t="s">
        <v>4147</v>
      </c>
      <c r="F1520" s="10" t="s">
        <v>3905</v>
      </c>
      <c r="G1520" s="10" t="s">
        <v>3906</v>
      </c>
      <c r="H1520" s="20" t="s">
        <v>4148</v>
      </c>
      <c r="I1520" s="20" t="s">
        <v>2231</v>
      </c>
      <c r="J1520" s="20" t="s">
        <v>4149</v>
      </c>
      <c r="K1520" s="20" t="s">
        <v>791</v>
      </c>
      <c r="L1520" s="20" t="s">
        <v>1913</v>
      </c>
      <c r="M1520" s="21">
        <v>75</v>
      </c>
      <c r="N1520" s="22">
        <v>5</v>
      </c>
      <c r="O1520" s="23">
        <v>1</v>
      </c>
      <c r="P1520" s="24">
        <v>780</v>
      </c>
      <c r="Q1520" s="25">
        <f t="shared" si="125"/>
        <v>10.4</v>
      </c>
      <c r="R1520" s="12">
        <v>0</v>
      </c>
      <c r="S1520" s="12">
        <v>0</v>
      </c>
      <c r="U1520" s="18" t="str">
        <f t="shared" si="124"/>
        <v>一勝</v>
      </c>
      <c r="X1520" s="12" t="str">
        <f>IF(OR(C1520="櫃間牧場",C1520="特捜フジ"),"hit",IF(OR(C1520="土井牧場",C1520="土井ムギムギ牧場",C1520="むぎむぎ",C1520="むぎ"),"doi",IF(OR(C1520="阪神",C1520="タイガースファーム"),"han",IF(OR(C1520="健康牧場",C1520="ＯＫ牧場"),"oke",VLOOKUP(C1520,[1]Owner!$A:$B,2,FALSE)))))</f>
        <v>han</v>
      </c>
    </row>
    <row r="1521" spans="1:24" ht="11.15" customHeight="1" x14ac:dyDescent="0.65">
      <c r="A1521" s="19" t="str">
        <f t="shared" si="123"/>
        <v>1213みど05</v>
      </c>
      <c r="B1521" s="10" t="s">
        <v>4405</v>
      </c>
      <c r="C1521" s="20" t="s">
        <v>4730</v>
      </c>
      <c r="D1521" s="11">
        <v>5</v>
      </c>
      <c r="E1521" s="20" t="s">
        <v>4427</v>
      </c>
      <c r="F1521" s="10" t="s">
        <v>4413</v>
      </c>
      <c r="G1521" s="10" t="s">
        <v>4408</v>
      </c>
      <c r="H1521" s="20" t="s">
        <v>4428</v>
      </c>
      <c r="I1521" s="20" t="s">
        <v>3165</v>
      </c>
      <c r="J1521" s="20" t="s">
        <v>4429</v>
      </c>
      <c r="K1521" s="20" t="s">
        <v>791</v>
      </c>
      <c r="L1521" s="20" t="s">
        <v>1913</v>
      </c>
      <c r="M1521" s="21">
        <v>30</v>
      </c>
      <c r="N1521" s="22">
        <v>5</v>
      </c>
      <c r="O1521" s="23">
        <v>1</v>
      </c>
      <c r="P1521" s="24">
        <v>780</v>
      </c>
      <c r="Q1521" s="25">
        <f t="shared" si="125"/>
        <v>26</v>
      </c>
      <c r="R1521" s="12">
        <v>0</v>
      </c>
      <c r="S1521" s="12">
        <v>0</v>
      </c>
      <c r="U1521" s="18" t="str">
        <f t="shared" si="124"/>
        <v>一勝</v>
      </c>
      <c r="X1521" s="12" t="str">
        <f>IF(OR(C1521="櫃間牧場",C1521="特捜フジ"),"hit",IF(OR(C1521="土井牧場",C1521="土井ムギムギ牧場",C1521="むぎむぎ",C1521="むぎ"),"doi",IF(OR(C1521="阪神",C1521="タイガースファーム"),"han",IF(OR(C1521="健康牧場",C1521="ＯＫ牧場"),"oke",VLOOKUP(C1521,[1]Owner!$A:$B,2,FALSE)))))</f>
        <v>mid</v>
      </c>
    </row>
    <row r="1522" spans="1:24" ht="11.15" customHeight="1" x14ac:dyDescent="0.65">
      <c r="A1522" s="19" t="str">
        <f t="shared" si="123"/>
        <v>1819光生01</v>
      </c>
      <c r="B1522" s="10" t="s">
        <v>7067</v>
      </c>
      <c r="C1522" s="20" t="s">
        <v>5843</v>
      </c>
      <c r="D1522" s="11">
        <v>1</v>
      </c>
      <c r="E1522" s="20" t="s">
        <v>7160</v>
      </c>
      <c r="F1522" s="10" t="s">
        <v>4413</v>
      </c>
      <c r="G1522" s="10" t="s">
        <v>4421</v>
      </c>
      <c r="H1522" s="20" t="s">
        <v>7219</v>
      </c>
      <c r="I1522" s="20" t="s">
        <v>2231</v>
      </c>
      <c r="J1522" s="20" t="s">
        <v>6010</v>
      </c>
      <c r="K1522" s="20" t="s">
        <v>791</v>
      </c>
      <c r="L1522" s="20" t="s">
        <v>1913</v>
      </c>
      <c r="M1522" s="21">
        <v>150</v>
      </c>
      <c r="N1522" s="22">
        <v>5</v>
      </c>
      <c r="O1522" s="23">
        <v>1</v>
      </c>
      <c r="P1522" s="24">
        <v>780</v>
      </c>
      <c r="Q1522" s="25">
        <f t="shared" si="125"/>
        <v>5.2</v>
      </c>
      <c r="R1522" s="12">
        <v>0</v>
      </c>
      <c r="S1522" s="12">
        <v>0</v>
      </c>
      <c r="T1522" s="12">
        <v>0</v>
      </c>
      <c r="U1522" s="18" t="str">
        <f t="shared" si="124"/>
        <v>一勝</v>
      </c>
      <c r="V1522" s="12" t="s">
        <v>7452</v>
      </c>
      <c r="W1522" s="12" t="s">
        <v>7583</v>
      </c>
      <c r="X1522" s="12" t="str">
        <f>IF(OR(C1522="櫃間牧場",C1522="特捜フジ"),"hit",IF(OR(C1522="土井牧場",C1522="土井ムギムギ牧場",C1522="むぎむぎ",C1522="むぎ"),"doi",IF(OR(C1522="阪神",C1522="タイガースファーム"),"han",IF(OR(C1522="健康牧場",C1522="ＯＫ牧場"),"oke",VLOOKUP(C1522,[1]Owner!$A:$B,2,FALSE)))))</f>
        <v>ymi</v>
      </c>
    </row>
    <row r="1523" spans="1:24" ht="11.15" customHeight="1" x14ac:dyDescent="0.65">
      <c r="A1523" s="19" t="str">
        <f t="shared" si="123"/>
        <v>9798戸田06</v>
      </c>
      <c r="B1523" s="10" t="s">
        <v>11</v>
      </c>
      <c r="C1523" s="20" t="s">
        <v>320</v>
      </c>
      <c r="D1523" s="31">
        <v>6</v>
      </c>
      <c r="E1523" s="20" t="s">
        <v>333</v>
      </c>
      <c r="F1523" s="10" t="s">
        <v>29</v>
      </c>
      <c r="G1523" s="10" t="s">
        <v>15</v>
      </c>
      <c r="H1523" s="20" t="s">
        <v>334</v>
      </c>
      <c r="I1523" s="20" t="s">
        <v>335</v>
      </c>
      <c r="J1523" s="20" t="s">
        <v>336</v>
      </c>
      <c r="N1523" s="22">
        <v>6</v>
      </c>
      <c r="O1523" s="23">
        <v>1</v>
      </c>
      <c r="P1523" s="24">
        <v>780</v>
      </c>
      <c r="Q1523" s="25" t="str">
        <f t="shared" si="125"/>
        <v/>
      </c>
      <c r="R1523" s="12">
        <v>0</v>
      </c>
      <c r="S1523" s="12">
        <v>0</v>
      </c>
      <c r="U1523" s="18" t="str">
        <f t="shared" si="124"/>
        <v>一勝</v>
      </c>
      <c r="X1523" s="12" t="str">
        <f>IF(OR(C1523="櫃間牧場",C1523="特捜フジ"),"hit",IF(OR(C1523="土井牧場",C1523="土井ムギムギ牧場",C1523="むぎむぎ",C1523="むぎ"),"doi",IF(OR(C1523="阪神",C1523="タイガースファーム"),"han",IF(OR(C1523="健康牧場",C1523="ＯＫ牧場"),"oke",VLOOKUP(C1523,[1]Owner!$A:$B,2,FALSE)))))</f>
        <v>tod</v>
      </c>
    </row>
    <row r="1524" spans="1:24" ht="11.15" customHeight="1" x14ac:dyDescent="0.65">
      <c r="A1524" s="19" t="str">
        <f t="shared" si="123"/>
        <v>0304大熊09</v>
      </c>
      <c r="B1524" s="10" t="s">
        <v>1713</v>
      </c>
      <c r="C1524" s="20" t="s">
        <v>1481</v>
      </c>
      <c r="D1524" s="31">
        <v>9</v>
      </c>
      <c r="E1524" s="20" t="s">
        <v>1732</v>
      </c>
      <c r="F1524" s="10" t="s">
        <v>14</v>
      </c>
      <c r="G1524" s="10" t="s">
        <v>33</v>
      </c>
      <c r="H1524" s="20" t="s">
        <v>1733</v>
      </c>
      <c r="I1524" s="20" t="s">
        <v>148</v>
      </c>
      <c r="J1524" s="20" t="s">
        <v>1734</v>
      </c>
      <c r="M1524" s="21">
        <v>0</v>
      </c>
      <c r="N1524" s="22">
        <v>6</v>
      </c>
      <c r="O1524" s="23">
        <v>1</v>
      </c>
      <c r="P1524" s="24">
        <v>780</v>
      </c>
      <c r="Q1524" s="25">
        <f t="shared" si="125"/>
        <v>78</v>
      </c>
      <c r="R1524" s="12">
        <v>0</v>
      </c>
      <c r="S1524" s="12">
        <v>0</v>
      </c>
      <c r="U1524" s="18" t="str">
        <f t="shared" si="124"/>
        <v>一勝</v>
      </c>
      <c r="X1524" s="12" t="str">
        <f>IF(OR(C1524="櫃間牧場",C1524="特捜フジ"),"hit",IF(OR(C1524="土井牧場",C1524="土井ムギムギ牧場",C1524="むぎむぎ",C1524="むぎ"),"doi",IF(OR(C1524="阪神",C1524="タイガースファーム"),"han",IF(OR(C1524="健康牧場",C1524="ＯＫ牧場"),"oke",VLOOKUP(C1524,[1]Owner!$A:$B,2,FALSE)))))</f>
        <v>oku</v>
      </c>
    </row>
    <row r="1525" spans="1:24" ht="11.15" customHeight="1" x14ac:dyDescent="0.65">
      <c r="A1525" s="19" t="str">
        <f t="shared" si="123"/>
        <v>0910阪神04</v>
      </c>
      <c r="B1525" s="10" t="s">
        <v>3418</v>
      </c>
      <c r="C1525" s="20" t="s">
        <v>3460</v>
      </c>
      <c r="D1525" s="11">
        <v>4</v>
      </c>
      <c r="E1525" s="20" t="s">
        <v>3464</v>
      </c>
      <c r="F1525" s="10" t="s">
        <v>14</v>
      </c>
      <c r="G1525" s="10" t="s">
        <v>510</v>
      </c>
      <c r="H1525" s="20" t="s">
        <v>2205</v>
      </c>
      <c r="I1525" s="20" t="s">
        <v>2038</v>
      </c>
      <c r="J1525" s="20" t="s">
        <v>700</v>
      </c>
      <c r="K1525" s="20" t="s">
        <v>2206</v>
      </c>
      <c r="L1525" s="20" t="s">
        <v>515</v>
      </c>
      <c r="M1525" s="21">
        <v>100</v>
      </c>
      <c r="N1525" s="22">
        <v>7</v>
      </c>
      <c r="O1525" s="23">
        <v>1</v>
      </c>
      <c r="P1525" s="24">
        <v>780</v>
      </c>
      <c r="Q1525" s="25">
        <f t="shared" si="125"/>
        <v>7.8</v>
      </c>
      <c r="R1525" s="12">
        <v>0</v>
      </c>
      <c r="S1525" s="12">
        <v>0</v>
      </c>
      <c r="U1525" s="18" t="str">
        <f t="shared" si="124"/>
        <v>一勝</v>
      </c>
      <c r="X1525" s="12" t="str">
        <f>IF(OR(C1525="櫃間牧場",C1525="特捜フジ"),"hit",IF(OR(C1525="土井牧場",C1525="土井ムギムギ牧場",C1525="むぎむぎ",C1525="むぎ"),"doi",IF(OR(C1525="阪神",C1525="タイガースファーム"),"han",IF(OR(C1525="健康牧場",C1525="ＯＫ牧場"),"oke",VLOOKUP(C1525,[1]Owner!$A:$B,2,FALSE)))))</f>
        <v>han</v>
      </c>
    </row>
    <row r="1526" spans="1:24" ht="11.15" customHeight="1" x14ac:dyDescent="0.65">
      <c r="A1526" s="19" t="str">
        <f t="shared" si="123"/>
        <v>0910櫃間03</v>
      </c>
      <c r="B1526" s="10" t="s">
        <v>3418</v>
      </c>
      <c r="C1526" s="20" t="s">
        <v>3631</v>
      </c>
      <c r="D1526" s="11">
        <v>3</v>
      </c>
      <c r="E1526" s="20" t="s">
        <v>3634</v>
      </c>
      <c r="F1526" s="10" t="s">
        <v>2279</v>
      </c>
      <c r="G1526" s="10" t="s">
        <v>520</v>
      </c>
      <c r="H1526" s="20" t="s">
        <v>2401</v>
      </c>
      <c r="I1526" s="20" t="s">
        <v>436</v>
      </c>
      <c r="J1526" s="20" t="s">
        <v>740</v>
      </c>
      <c r="K1526" s="20" t="s">
        <v>791</v>
      </c>
      <c r="L1526" s="20" t="s">
        <v>2876</v>
      </c>
      <c r="M1526" s="21">
        <v>130</v>
      </c>
      <c r="N1526" s="22">
        <v>7</v>
      </c>
      <c r="O1526" s="23">
        <v>1</v>
      </c>
      <c r="P1526" s="24">
        <v>780</v>
      </c>
      <c r="Q1526" s="25">
        <f t="shared" si="125"/>
        <v>6</v>
      </c>
      <c r="R1526" s="12">
        <v>0</v>
      </c>
      <c r="S1526" s="12">
        <v>0</v>
      </c>
      <c r="U1526" s="18" t="str">
        <f t="shared" si="124"/>
        <v>一勝</v>
      </c>
      <c r="X1526" s="12" t="str">
        <f>IF(OR(C1526="櫃間牧場",C1526="特捜フジ"),"hit",IF(OR(C1526="土井牧場",C1526="土井ムギムギ牧場",C1526="むぎむぎ",C1526="むぎ"),"doi",IF(OR(C1526="阪神",C1526="タイガースファーム"),"han",IF(OR(C1526="健康牧場",C1526="ＯＫ牧場"),"oke",VLOOKUP(C1526,[1]Owner!$A:$B,2,FALSE)))))</f>
        <v>hit</v>
      </c>
    </row>
    <row r="1527" spans="1:24" ht="11.15" customHeight="1" x14ac:dyDescent="0.65">
      <c r="A1527" s="19" t="str">
        <f t="shared" si="123"/>
        <v>9798真下02</v>
      </c>
      <c r="B1527" s="10" t="s">
        <v>11</v>
      </c>
      <c r="C1527" s="20" t="s">
        <v>346</v>
      </c>
      <c r="D1527" s="31">
        <v>2</v>
      </c>
      <c r="E1527" s="20" t="s">
        <v>352</v>
      </c>
      <c r="F1527" s="10" t="s">
        <v>29</v>
      </c>
      <c r="G1527" s="10" t="s">
        <v>33</v>
      </c>
      <c r="H1527" s="20" t="s">
        <v>65</v>
      </c>
      <c r="I1527" s="20" t="s">
        <v>38</v>
      </c>
      <c r="J1527" s="20" t="s">
        <v>353</v>
      </c>
      <c r="N1527" s="22">
        <v>8</v>
      </c>
      <c r="O1527" s="23">
        <v>0</v>
      </c>
      <c r="P1527" s="24">
        <v>780</v>
      </c>
      <c r="Q1527" s="25" t="str">
        <f t="shared" si="125"/>
        <v/>
      </c>
      <c r="R1527" s="12">
        <v>0</v>
      </c>
      <c r="S1527" s="12">
        <v>0</v>
      </c>
      <c r="U1527" s="18" t="str">
        <f t="shared" si="124"/>
        <v>未勝利</v>
      </c>
      <c r="X1527" s="12" t="str">
        <f>IF(OR(C1527="櫃間牧場",C1527="特捜フジ"),"hit",IF(OR(C1527="土井牧場",C1527="土井ムギムギ牧場",C1527="むぎむぎ",C1527="むぎ"),"doi",IF(OR(C1527="阪神",C1527="タイガースファーム"),"han",IF(OR(C1527="健康牧場",C1527="ＯＫ牧場"),"oke",VLOOKUP(C1527,[1]Owner!$A:$B,2,FALSE)))))</f>
        <v>mas</v>
      </c>
    </row>
    <row r="1528" spans="1:24" ht="11.15" customHeight="1" x14ac:dyDescent="0.65">
      <c r="A1528" s="19" t="str">
        <f t="shared" si="123"/>
        <v>9900福石09</v>
      </c>
      <c r="B1528" s="10" t="s">
        <v>683</v>
      </c>
      <c r="C1528" s="20" t="s">
        <v>913</v>
      </c>
      <c r="D1528" s="31">
        <v>9</v>
      </c>
      <c r="E1528" s="20" t="s">
        <v>934</v>
      </c>
      <c r="F1528" s="10" t="s">
        <v>29</v>
      </c>
      <c r="G1528" s="10" t="s">
        <v>33</v>
      </c>
      <c r="H1528" s="20" t="s">
        <v>754</v>
      </c>
      <c r="I1528" s="20" t="s">
        <v>476</v>
      </c>
      <c r="J1528" s="20" t="s">
        <v>935</v>
      </c>
      <c r="N1528" s="22">
        <v>7</v>
      </c>
      <c r="O1528" s="23">
        <v>1</v>
      </c>
      <c r="P1528" s="24">
        <v>777</v>
      </c>
      <c r="Q1528" s="25" t="str">
        <f t="shared" si="125"/>
        <v/>
      </c>
      <c r="R1528" s="12">
        <v>0</v>
      </c>
      <c r="S1528" s="12">
        <v>0</v>
      </c>
      <c r="U1528" s="18" t="str">
        <f t="shared" si="124"/>
        <v>一勝</v>
      </c>
      <c r="X1528" s="12" t="str">
        <f>IF(OR(C1528="櫃間牧場",C1528="特捜フジ"),"hit",IF(OR(C1528="土井牧場",C1528="土井ムギムギ牧場",C1528="むぎむぎ",C1528="むぎ"),"doi",IF(OR(C1528="阪神",C1528="タイガースファーム"),"han",IF(OR(C1528="健康牧場",C1528="ＯＫ牧場"),"oke",VLOOKUP(C1528,[1]Owner!$A:$B,2,FALSE)))))</f>
        <v>fuk</v>
      </c>
    </row>
    <row r="1529" spans="1:24" ht="11.15" customHeight="1" x14ac:dyDescent="0.65">
      <c r="A1529" s="19" t="str">
        <f t="shared" si="123"/>
        <v>0708藤田03</v>
      </c>
      <c r="B1529" s="10" t="s">
        <v>2844</v>
      </c>
      <c r="C1529" s="20" t="s">
        <v>3112</v>
      </c>
      <c r="D1529" s="11">
        <v>3</v>
      </c>
      <c r="E1529" s="20" t="s">
        <v>3115</v>
      </c>
      <c r="F1529" s="10" t="s">
        <v>14</v>
      </c>
      <c r="G1529" s="10" t="s">
        <v>510</v>
      </c>
      <c r="H1529" s="20" t="s">
        <v>3001</v>
      </c>
      <c r="I1529" s="20" t="s">
        <v>436</v>
      </c>
      <c r="J1529" s="20" t="s">
        <v>2257</v>
      </c>
      <c r="K1529" s="20" t="s">
        <v>3116</v>
      </c>
      <c r="L1529" s="20" t="s">
        <v>1913</v>
      </c>
      <c r="M1529" s="21">
        <v>180</v>
      </c>
      <c r="N1529" s="22">
        <v>3</v>
      </c>
      <c r="O1529" s="23">
        <v>1</v>
      </c>
      <c r="P1529" s="24">
        <v>775</v>
      </c>
      <c r="Q1529" s="25">
        <f t="shared" si="125"/>
        <v>4.3055555555555554</v>
      </c>
      <c r="R1529" s="12">
        <v>0</v>
      </c>
      <c r="S1529" s="12">
        <v>0</v>
      </c>
      <c r="U1529" s="18" t="str">
        <f t="shared" si="124"/>
        <v>一勝</v>
      </c>
      <c r="X1529" s="12" t="str">
        <f>IF(OR(C1529="櫃間牧場",C1529="特捜フジ"),"hit",IF(OR(C1529="土井牧場",C1529="土井ムギムギ牧場",C1529="むぎむぎ",C1529="むぎ"),"doi",IF(OR(C1529="阪神",C1529="タイガースファーム"),"han",IF(OR(C1529="健康牧場",C1529="ＯＫ牧場"),"oke",VLOOKUP(C1529,[1]Owner!$A:$B,2,FALSE)))))</f>
        <v>fut</v>
      </c>
    </row>
    <row r="1530" spans="1:24" ht="11.15" customHeight="1" x14ac:dyDescent="0.65">
      <c r="A1530" s="19" t="str">
        <f t="shared" si="123"/>
        <v>1415西原08</v>
      </c>
      <c r="B1530" s="10" t="s">
        <v>5140</v>
      </c>
      <c r="C1530" s="28" t="s">
        <v>4759</v>
      </c>
      <c r="D1530" s="29">
        <v>8</v>
      </c>
      <c r="E1530" s="20" t="s">
        <v>5180</v>
      </c>
      <c r="F1530" s="10" t="s">
        <v>5144</v>
      </c>
      <c r="G1530" s="10" t="s">
        <v>5295</v>
      </c>
      <c r="H1530" s="20" t="s">
        <v>5324</v>
      </c>
      <c r="I1530" s="20" t="s">
        <v>2044</v>
      </c>
      <c r="J1530" s="20" t="s">
        <v>5390</v>
      </c>
      <c r="K1530" s="20" t="s">
        <v>5457</v>
      </c>
      <c r="L1530" s="20" t="s">
        <v>1913</v>
      </c>
      <c r="M1530" s="21">
        <v>20</v>
      </c>
      <c r="N1530" s="22">
        <v>3</v>
      </c>
      <c r="O1530" s="23">
        <v>1</v>
      </c>
      <c r="P1530" s="24">
        <v>775</v>
      </c>
      <c r="Q1530" s="25">
        <f t="shared" si="125"/>
        <v>38.75</v>
      </c>
      <c r="R1530" s="12">
        <v>0</v>
      </c>
      <c r="S1530" s="12">
        <v>0</v>
      </c>
      <c r="U1530" s="18" t="str">
        <f t="shared" si="124"/>
        <v>一勝</v>
      </c>
      <c r="X1530" s="12" t="str">
        <f>IF(OR(C1530="櫃間牧場",C1530="特捜フジ"),"hit",IF(OR(C1530="土井牧場",C1530="土井ムギムギ牧場",C1530="むぎむぎ",C1530="むぎ"),"doi",IF(OR(C1530="阪神",C1530="タイガースファーム"),"han",IF(OR(C1530="健康牧場",C1530="ＯＫ牧場"),"oke",VLOOKUP(C1530,[1]Owner!$A:$B,2,FALSE)))))</f>
        <v>nis</v>
      </c>
    </row>
    <row r="1531" spans="1:24" ht="11.15" customHeight="1" x14ac:dyDescent="0.65">
      <c r="A1531" s="19" t="str">
        <f t="shared" si="123"/>
        <v>0809特捜07</v>
      </c>
      <c r="B1531" s="10" t="s">
        <v>3162</v>
      </c>
      <c r="C1531" s="20" t="s">
        <v>2740</v>
      </c>
      <c r="D1531" s="11">
        <v>7</v>
      </c>
      <c r="E1531" s="20" t="s">
        <v>3384</v>
      </c>
      <c r="F1531" s="10" t="s">
        <v>2279</v>
      </c>
      <c r="G1531" s="10" t="s">
        <v>520</v>
      </c>
      <c r="H1531" s="20" t="s">
        <v>2197</v>
      </c>
      <c r="I1531" s="20" t="s">
        <v>3165</v>
      </c>
      <c r="J1531" s="20" t="s">
        <v>3385</v>
      </c>
      <c r="K1531" s="20" t="s">
        <v>2765</v>
      </c>
      <c r="L1531" s="20" t="s">
        <v>2777</v>
      </c>
      <c r="M1531" s="21">
        <v>0</v>
      </c>
      <c r="N1531" s="22">
        <v>4</v>
      </c>
      <c r="O1531" s="23">
        <v>1</v>
      </c>
      <c r="P1531" s="24">
        <v>775</v>
      </c>
      <c r="Q1531" s="25">
        <f t="shared" si="125"/>
        <v>77.5</v>
      </c>
      <c r="R1531" s="12">
        <v>0</v>
      </c>
      <c r="S1531" s="12">
        <v>0</v>
      </c>
      <c r="U1531" s="18" t="str">
        <f t="shared" si="124"/>
        <v>一勝</v>
      </c>
      <c r="X1531" s="12" t="str">
        <f>IF(OR(C1531="櫃間牧場",C1531="特捜フジ"),"hit",IF(OR(C1531="土井牧場",C1531="土井ムギムギ牧場",C1531="むぎむぎ",C1531="むぎ"),"doi",IF(OR(C1531="阪神",C1531="タイガースファーム"),"han",IF(OR(C1531="健康牧場",C1531="ＯＫ牧場"),"oke",VLOOKUP(C1531,[1]Owner!$A:$B,2,FALSE)))))</f>
        <v>hit</v>
      </c>
    </row>
    <row r="1532" spans="1:24" ht="11.15" customHeight="1" x14ac:dyDescent="0.65">
      <c r="A1532" s="19" t="str">
        <f t="shared" si="123"/>
        <v>1617みど02</v>
      </c>
      <c r="B1532" s="10" t="s">
        <v>5840</v>
      </c>
      <c r="C1532" s="20" t="s">
        <v>4754</v>
      </c>
      <c r="D1532" s="11">
        <v>2</v>
      </c>
      <c r="E1532" s="20" t="s">
        <v>5957</v>
      </c>
      <c r="F1532" s="10" t="s">
        <v>5848</v>
      </c>
      <c r="G1532" s="10" t="s">
        <v>6012</v>
      </c>
      <c r="H1532" s="20" t="s">
        <v>6039</v>
      </c>
      <c r="I1532" s="20" t="s">
        <v>3553</v>
      </c>
      <c r="J1532" s="20" t="s">
        <v>4259</v>
      </c>
      <c r="K1532" s="20" t="s">
        <v>791</v>
      </c>
      <c r="L1532" s="20" t="s">
        <v>1913</v>
      </c>
      <c r="M1532" s="21">
        <v>110</v>
      </c>
      <c r="N1532" s="22">
        <v>5</v>
      </c>
      <c r="O1532" s="23">
        <v>1</v>
      </c>
      <c r="P1532" s="24">
        <v>775</v>
      </c>
      <c r="Q1532" s="25">
        <f t="shared" si="125"/>
        <v>7.0454545454545459</v>
      </c>
      <c r="R1532" s="12">
        <v>0</v>
      </c>
      <c r="S1532" s="12">
        <v>0</v>
      </c>
      <c r="U1532" s="18" t="str">
        <f t="shared" si="124"/>
        <v>一勝</v>
      </c>
      <c r="X1532" s="12" t="str">
        <f>IF(OR(C1532="櫃間牧場",C1532="特捜フジ"),"hit",IF(OR(C1532="土井牧場",C1532="土井ムギムギ牧場",C1532="むぎむぎ",C1532="むぎ"),"doi",IF(OR(C1532="阪神",C1532="タイガースファーム"),"han",IF(OR(C1532="健康牧場",C1532="ＯＫ牧場"),"oke",VLOOKUP(C1532,[1]Owner!$A:$B,2,FALSE)))))</f>
        <v>mid</v>
      </c>
    </row>
    <row r="1533" spans="1:24" ht="11.15" customHeight="1" x14ac:dyDescent="0.65">
      <c r="A1533" s="19" t="str">
        <f t="shared" si="123"/>
        <v>1819光生06</v>
      </c>
      <c r="B1533" s="10" t="s">
        <v>7067</v>
      </c>
      <c r="C1533" s="20" t="s">
        <v>5843</v>
      </c>
      <c r="D1533" s="11">
        <v>6</v>
      </c>
      <c r="E1533" s="20" t="s">
        <v>7165</v>
      </c>
      <c r="F1533" s="10" t="s">
        <v>4407</v>
      </c>
      <c r="G1533" s="10" t="s">
        <v>4408</v>
      </c>
      <c r="H1533" s="20" t="s">
        <v>4964</v>
      </c>
      <c r="I1533" s="20" t="s">
        <v>3165</v>
      </c>
      <c r="J1533" s="20" t="s">
        <v>7337</v>
      </c>
      <c r="K1533" s="20" t="s">
        <v>4415</v>
      </c>
      <c r="L1533" s="20" t="s">
        <v>4416</v>
      </c>
      <c r="M1533" s="21">
        <v>70</v>
      </c>
      <c r="N1533" s="22">
        <v>5</v>
      </c>
      <c r="O1533" s="23">
        <v>1</v>
      </c>
      <c r="P1533" s="24">
        <v>775</v>
      </c>
      <c r="Q1533" s="25">
        <f t="shared" si="125"/>
        <v>11.071428571428571</v>
      </c>
      <c r="R1533" s="12">
        <v>0</v>
      </c>
      <c r="S1533" s="12">
        <v>0</v>
      </c>
      <c r="T1533" s="12">
        <v>0</v>
      </c>
      <c r="U1533" s="18" t="str">
        <f t="shared" si="124"/>
        <v>一勝</v>
      </c>
      <c r="V1533" s="12" t="s">
        <v>7454</v>
      </c>
      <c r="W1533" s="12" t="s">
        <v>7585</v>
      </c>
      <c r="X1533" s="12" t="str">
        <f>IF(OR(C1533="櫃間牧場",C1533="特捜フジ"),"hit",IF(OR(C1533="土井牧場",C1533="土井ムギムギ牧場",C1533="むぎむぎ",C1533="むぎ"),"doi",IF(OR(C1533="阪神",C1533="タイガースファーム"),"han",IF(OR(C1533="健康牧場",C1533="ＯＫ牧場"),"oke",VLOOKUP(C1533,[1]Owner!$A:$B,2,FALSE)))))</f>
        <v>ymi</v>
      </c>
    </row>
    <row r="1534" spans="1:24" ht="11.15" customHeight="1" x14ac:dyDescent="0.65">
      <c r="A1534" s="19" t="str">
        <f t="shared" si="123"/>
        <v>1415健太09</v>
      </c>
      <c r="B1534" s="10" t="s">
        <v>5140</v>
      </c>
      <c r="C1534" s="28" t="s">
        <v>4758</v>
      </c>
      <c r="D1534" s="29">
        <v>9</v>
      </c>
      <c r="E1534" s="20" t="s">
        <v>5161</v>
      </c>
      <c r="F1534" s="10" t="s">
        <v>5142</v>
      </c>
      <c r="G1534" s="10" t="s">
        <v>5295</v>
      </c>
      <c r="H1534" s="20" t="s">
        <v>5310</v>
      </c>
      <c r="I1534" s="20" t="s">
        <v>2231</v>
      </c>
      <c r="J1534" s="20" t="s">
        <v>5381</v>
      </c>
      <c r="K1534" s="20" t="s">
        <v>5449</v>
      </c>
      <c r="L1534" s="20" t="s">
        <v>1913</v>
      </c>
      <c r="M1534" s="21">
        <v>40</v>
      </c>
      <c r="N1534" s="22">
        <v>5</v>
      </c>
      <c r="O1534" s="23">
        <v>1</v>
      </c>
      <c r="P1534" s="24">
        <v>772</v>
      </c>
      <c r="Q1534" s="25">
        <f t="shared" si="125"/>
        <v>19.3</v>
      </c>
      <c r="R1534" s="12">
        <v>0</v>
      </c>
      <c r="S1534" s="12">
        <v>0</v>
      </c>
      <c r="U1534" s="18" t="str">
        <f t="shared" si="124"/>
        <v>一勝</v>
      </c>
      <c r="X1534" s="12" t="str">
        <f>IF(OR(C1534="櫃間牧場",C1534="特捜フジ"),"hit",IF(OR(C1534="土井牧場",C1534="土井ムギムギ牧場",C1534="むぎむぎ",C1534="むぎ"),"doi",IF(OR(C1534="阪神",C1534="タイガースファーム"),"han",IF(OR(C1534="健康牧場",C1534="ＯＫ牧場"),"oke",VLOOKUP(C1534,[1]Owner!$A:$B,2,FALSE)))))</f>
        <v>tke</v>
      </c>
    </row>
    <row r="1535" spans="1:24" ht="11.15" customHeight="1" x14ac:dyDescent="0.65">
      <c r="A1535" s="19" t="str">
        <f t="shared" si="123"/>
        <v>2223阪神07</v>
      </c>
      <c r="B1535" s="10" t="s">
        <v>9192</v>
      </c>
      <c r="C1535" s="20" t="s">
        <v>4734</v>
      </c>
      <c r="D1535" s="11">
        <v>7</v>
      </c>
      <c r="E1535" s="20" t="s">
        <v>9306</v>
      </c>
      <c r="F1535" s="10" t="s">
        <v>4407</v>
      </c>
      <c r="G1535" s="10" t="s">
        <v>4408</v>
      </c>
      <c r="H1535" s="20" t="s">
        <v>8868</v>
      </c>
      <c r="I1535" s="20" t="s">
        <v>9382</v>
      </c>
      <c r="J1535" s="20" t="s">
        <v>9432</v>
      </c>
      <c r="K1535" s="20" t="s">
        <v>8323</v>
      </c>
      <c r="L1535" s="20" t="s">
        <v>9488</v>
      </c>
      <c r="M1535" s="32">
        <v>3</v>
      </c>
      <c r="N1535" s="22">
        <v>2</v>
      </c>
      <c r="O1535" s="23">
        <v>1</v>
      </c>
      <c r="P1535" s="24">
        <v>770</v>
      </c>
      <c r="Q1535" s="25">
        <v>238.33333333333334</v>
      </c>
      <c r="U1535" s="18" t="str">
        <f t="shared" si="124"/>
        <v>一勝</v>
      </c>
      <c r="V1535" s="12" t="s">
        <v>9723</v>
      </c>
      <c r="W1535" s="12" t="s">
        <v>9595</v>
      </c>
      <c r="X1535" s="12" t="str">
        <f>IF(OR(C1535="櫃間牧場",C1535="特捜フジ"),"hit",IF(OR(C1535="土井牧場",C1535="土井ムギムギ牧場",C1535="むぎむぎ",C1535="むぎ"),"doi",IF(OR(C1535="阪神",C1535="タイガースファーム"),"han",IF(OR(C1535="健康牧場",C1535="ＯＫ牧場"),"oke",VLOOKUP(C1535,[1]Owner!$A:$B,2,FALSE)))))</f>
        <v>han</v>
      </c>
    </row>
    <row r="1536" spans="1:24" ht="11.15" customHeight="1" x14ac:dyDescent="0.65">
      <c r="A1536" s="19" t="str">
        <f t="shared" si="123"/>
        <v>0203特捜02</v>
      </c>
      <c r="B1536" s="10" t="s">
        <v>1480</v>
      </c>
      <c r="C1536" s="20" t="s">
        <v>1376</v>
      </c>
      <c r="D1536" s="31">
        <v>2</v>
      </c>
      <c r="E1536" s="20" t="s">
        <v>1621</v>
      </c>
      <c r="F1536" s="10" t="s">
        <v>14</v>
      </c>
      <c r="G1536" s="10" t="s">
        <v>33</v>
      </c>
      <c r="H1536" s="20" t="s">
        <v>65</v>
      </c>
      <c r="I1536" s="20" t="s">
        <v>1242</v>
      </c>
      <c r="J1536" s="20" t="s">
        <v>1622</v>
      </c>
      <c r="N1536" s="22">
        <v>3</v>
      </c>
      <c r="O1536" s="23">
        <v>1</v>
      </c>
      <c r="P1536" s="24">
        <v>770</v>
      </c>
      <c r="Q1536" s="25" t="str">
        <f t="shared" ref="Q1536:Q1559" si="126">IF(M1536="","",IF(M1536&lt;=0,P1536/10,P1536/M1536))</f>
        <v/>
      </c>
      <c r="R1536" s="12">
        <v>0</v>
      </c>
      <c r="S1536" s="12">
        <v>0</v>
      </c>
      <c r="U1536" s="18" t="str">
        <f t="shared" si="124"/>
        <v>一勝</v>
      </c>
      <c r="X1536" s="12" t="str">
        <f>IF(OR(C1536="櫃間牧場",C1536="特捜フジ"),"hit",IF(OR(C1536="土井牧場",C1536="土井ムギムギ牧場",C1536="むぎむぎ",C1536="むぎ"),"doi",IF(OR(C1536="阪神",C1536="タイガースファーム"),"han",IF(OR(C1536="健康牧場",C1536="ＯＫ牧場"),"oke",VLOOKUP(C1536,[1]Owner!$A:$B,2,FALSE)))))</f>
        <v>hit</v>
      </c>
    </row>
    <row r="1537" spans="1:24" ht="11.15" customHeight="1" x14ac:dyDescent="0.65">
      <c r="A1537" s="19" t="str">
        <f t="shared" si="123"/>
        <v>1213播磨09</v>
      </c>
      <c r="B1537" s="10" t="s">
        <v>4405</v>
      </c>
      <c r="C1537" s="20" t="s">
        <v>4740</v>
      </c>
      <c r="D1537" s="11">
        <v>9</v>
      </c>
      <c r="E1537" s="20" t="s">
        <v>4709</v>
      </c>
      <c r="F1537" s="10" t="s">
        <v>4413</v>
      </c>
      <c r="G1537" s="10" t="s">
        <v>4421</v>
      </c>
      <c r="H1537" s="20" t="s">
        <v>4479</v>
      </c>
      <c r="I1537" s="20" t="s">
        <v>2231</v>
      </c>
      <c r="J1537" s="20" t="s">
        <v>4710</v>
      </c>
      <c r="K1537" s="20" t="s">
        <v>2378</v>
      </c>
      <c r="L1537" s="20" t="s">
        <v>1913</v>
      </c>
      <c r="M1537" s="21">
        <v>20</v>
      </c>
      <c r="N1537" s="22">
        <v>4</v>
      </c>
      <c r="O1537" s="23">
        <v>1</v>
      </c>
      <c r="P1537" s="24">
        <v>770</v>
      </c>
      <c r="Q1537" s="25">
        <f t="shared" si="126"/>
        <v>38.5</v>
      </c>
      <c r="R1537" s="12">
        <v>0</v>
      </c>
      <c r="S1537" s="12">
        <v>0</v>
      </c>
      <c r="U1537" s="18" t="str">
        <f t="shared" si="124"/>
        <v>一勝</v>
      </c>
      <c r="X1537" s="12" t="str">
        <f>IF(OR(C1537="櫃間牧場",C1537="特捜フジ"),"hit",IF(OR(C1537="土井牧場",C1537="土井ムギムギ牧場",C1537="むぎむぎ",C1537="むぎ"),"doi",IF(OR(C1537="阪神",C1537="タイガースファーム"),"han",IF(OR(C1537="健康牧場",C1537="ＯＫ牧場"),"oke",VLOOKUP(C1537,[1]Owner!$A:$B,2,FALSE)))))</f>
        <v>har</v>
      </c>
    </row>
    <row r="1538" spans="1:24" ht="11.15" customHeight="1" x14ac:dyDescent="0.65">
      <c r="A1538" s="19" t="str">
        <f t="shared" ref="A1538:A1601" si="127">MID(B1538,3,2)&amp;MID(B1538,8,2)&amp;MID(C1538,1,2)&amp;TEXT(D1538,"00")</f>
        <v>2324川上06</v>
      </c>
      <c r="B1538" s="10" t="s">
        <v>9878</v>
      </c>
      <c r="C1538" s="20" t="s">
        <v>4672</v>
      </c>
      <c r="D1538" s="11">
        <v>6</v>
      </c>
      <c r="E1538" s="20" t="s">
        <v>9773</v>
      </c>
      <c r="F1538" s="10" t="s">
        <v>4413</v>
      </c>
      <c r="G1538" s="10" t="s">
        <v>4421</v>
      </c>
      <c r="H1538" s="20" t="s">
        <v>9891</v>
      </c>
      <c r="I1538" s="20" t="s">
        <v>1739</v>
      </c>
      <c r="J1538" s="20" t="s">
        <v>9927</v>
      </c>
      <c r="K1538" s="20" t="s">
        <v>3929</v>
      </c>
      <c r="L1538" s="20" t="s">
        <v>4432</v>
      </c>
      <c r="M1538" s="37">
        <v>2</v>
      </c>
      <c r="N1538" s="22">
        <v>4</v>
      </c>
      <c r="O1538" s="23">
        <v>1</v>
      </c>
      <c r="P1538" s="24">
        <v>770</v>
      </c>
      <c r="Q1538" s="25">
        <f t="shared" si="126"/>
        <v>385</v>
      </c>
      <c r="U1538" s="18" t="str">
        <f t="shared" ref="U1538:U1601" si="128">IF(S1538&gt;=1,"G1",IF(R1538&gt;=1,"重賞",IF(O1538&gt;=2,"二勝",IF(O1538=1,"一勝",IF(AND(O1538=0,N1538&gt;=1),"未勝利","未出走")))))</f>
        <v>一勝</v>
      </c>
      <c r="V1538" s="12" t="s">
        <v>10027</v>
      </c>
      <c r="W1538" s="12" t="s">
        <v>10061</v>
      </c>
      <c r="X1538" s="12" t="str">
        <f>IF(OR(C1538="櫃間牧場",C1538="特捜フジ"),"hit",IF(OR(C1538="土井牧場",C1538="土井ムギムギ牧場",C1538="むぎむぎ",C1538="むぎ"),"doi",IF(OR(C1538="阪神",C1538="タイガースファーム"),"han",IF(OR(C1538="健康牧場",C1538="ＯＫ牧場"),"oke",VLOOKUP(C1538,[1]Owner!$A:$B,2,FALSE)))))</f>
        <v>kaw</v>
      </c>
    </row>
    <row r="1539" spans="1:24" ht="11.15" customHeight="1" x14ac:dyDescent="0.65">
      <c r="A1539" s="19" t="str">
        <f t="shared" si="127"/>
        <v>1011健太04</v>
      </c>
      <c r="B1539" s="10" t="s">
        <v>3649</v>
      </c>
      <c r="C1539" s="20" t="s">
        <v>156</v>
      </c>
      <c r="D1539" s="11">
        <v>4</v>
      </c>
      <c r="E1539" s="20" t="s">
        <v>3669</v>
      </c>
      <c r="F1539" s="10" t="s">
        <v>14</v>
      </c>
      <c r="G1539" s="10" t="s">
        <v>520</v>
      </c>
      <c r="H1539" s="20" t="s">
        <v>2571</v>
      </c>
      <c r="I1539" s="20" t="s">
        <v>2231</v>
      </c>
      <c r="J1539" s="20" t="s">
        <v>1760</v>
      </c>
      <c r="K1539" s="20" t="s">
        <v>846</v>
      </c>
      <c r="L1539" s="20" t="s">
        <v>515</v>
      </c>
      <c r="M1539" s="21">
        <v>60</v>
      </c>
      <c r="N1539" s="22">
        <v>5</v>
      </c>
      <c r="O1539" s="23">
        <v>1</v>
      </c>
      <c r="P1539" s="24">
        <v>770</v>
      </c>
      <c r="Q1539" s="25">
        <f t="shared" si="126"/>
        <v>12.833333333333334</v>
      </c>
      <c r="R1539" s="12">
        <v>0</v>
      </c>
      <c r="S1539" s="12">
        <v>0</v>
      </c>
      <c r="U1539" s="18" t="str">
        <f t="shared" si="128"/>
        <v>一勝</v>
      </c>
      <c r="X1539" s="12" t="str">
        <f>IF(OR(C1539="櫃間牧場",C1539="特捜フジ"),"hit",IF(OR(C1539="土井牧場",C1539="土井ムギムギ牧場",C1539="むぎむぎ",C1539="むぎ"),"doi",IF(OR(C1539="阪神",C1539="タイガースファーム"),"han",IF(OR(C1539="健康牧場",C1539="ＯＫ牧場"),"oke",VLOOKUP(C1539,[1]Owner!$A:$B,2,FALSE)))))</f>
        <v>tke</v>
      </c>
    </row>
    <row r="1540" spans="1:24" ht="11.15" customHeight="1" x14ac:dyDescent="0.65">
      <c r="A1540" s="19" t="str">
        <f t="shared" si="127"/>
        <v>0304福石09</v>
      </c>
      <c r="B1540" s="10" t="s">
        <v>1713</v>
      </c>
      <c r="C1540" s="20" t="s">
        <v>913</v>
      </c>
      <c r="D1540" s="31">
        <v>9</v>
      </c>
      <c r="E1540" s="20" t="s">
        <v>1928</v>
      </c>
      <c r="F1540" s="10" t="s">
        <v>29</v>
      </c>
      <c r="G1540" s="10" t="s">
        <v>15</v>
      </c>
      <c r="H1540" s="20" t="s">
        <v>404</v>
      </c>
      <c r="I1540" s="20" t="s">
        <v>1567</v>
      </c>
      <c r="J1540" s="20" t="s">
        <v>1929</v>
      </c>
      <c r="M1540" s="21">
        <v>0</v>
      </c>
      <c r="N1540" s="22">
        <v>11</v>
      </c>
      <c r="O1540" s="23">
        <v>1</v>
      </c>
      <c r="P1540" s="24">
        <v>770</v>
      </c>
      <c r="Q1540" s="25">
        <f t="shared" si="126"/>
        <v>77</v>
      </c>
      <c r="R1540" s="12">
        <v>0</v>
      </c>
      <c r="S1540" s="12">
        <v>0</v>
      </c>
      <c r="U1540" s="18" t="str">
        <f t="shared" si="128"/>
        <v>一勝</v>
      </c>
      <c r="X1540" s="12" t="str">
        <f>IF(OR(C1540="櫃間牧場",C1540="特捜フジ"),"hit",IF(OR(C1540="土井牧場",C1540="土井ムギムギ牧場",C1540="むぎむぎ",C1540="むぎ"),"doi",IF(OR(C1540="阪神",C1540="タイガースファーム"),"han",IF(OR(C1540="健康牧場",C1540="ＯＫ牧場"),"oke",VLOOKUP(C1540,[1]Owner!$A:$B,2,FALSE)))))</f>
        <v>fuk</v>
      </c>
    </row>
    <row r="1541" spans="1:24" ht="11.15" customHeight="1" x14ac:dyDescent="0.65">
      <c r="A1541" s="19" t="str">
        <f t="shared" si="127"/>
        <v>9900福石07</v>
      </c>
      <c r="B1541" s="10" t="s">
        <v>683</v>
      </c>
      <c r="C1541" s="20" t="s">
        <v>913</v>
      </c>
      <c r="D1541" s="31">
        <v>7</v>
      </c>
      <c r="E1541" s="20" t="s">
        <v>928</v>
      </c>
      <c r="F1541" s="10" t="s">
        <v>29</v>
      </c>
      <c r="G1541" s="10" t="s">
        <v>33</v>
      </c>
      <c r="H1541" s="20" t="s">
        <v>929</v>
      </c>
      <c r="I1541" s="20" t="s">
        <v>38</v>
      </c>
      <c r="J1541" s="20" t="s">
        <v>930</v>
      </c>
      <c r="N1541" s="22">
        <v>6</v>
      </c>
      <c r="O1541" s="23">
        <v>1</v>
      </c>
      <c r="P1541" s="24">
        <v>761</v>
      </c>
      <c r="Q1541" s="25" t="str">
        <f t="shared" si="126"/>
        <v/>
      </c>
      <c r="R1541" s="12">
        <v>0</v>
      </c>
      <c r="S1541" s="12">
        <v>0</v>
      </c>
      <c r="U1541" s="18" t="str">
        <f t="shared" si="128"/>
        <v>一勝</v>
      </c>
      <c r="X1541" s="12" t="str">
        <f>IF(OR(C1541="櫃間牧場",C1541="特捜フジ"),"hit",IF(OR(C1541="土井牧場",C1541="土井ムギムギ牧場",C1541="むぎむぎ",C1541="むぎ"),"doi",IF(OR(C1541="阪神",C1541="タイガースファーム"),"han",IF(OR(C1541="健康牧場",C1541="ＯＫ牧場"),"oke",VLOOKUP(C1541,[1]Owner!$A:$B,2,FALSE)))))</f>
        <v>fuk</v>
      </c>
    </row>
    <row r="1542" spans="1:24" ht="11.15" customHeight="1" x14ac:dyDescent="0.65">
      <c r="A1542" s="19" t="str">
        <f t="shared" si="127"/>
        <v>0203大室05</v>
      </c>
      <c r="B1542" s="10" t="s">
        <v>1480</v>
      </c>
      <c r="C1542" s="20" t="s">
        <v>1207</v>
      </c>
      <c r="D1542" s="31">
        <v>5</v>
      </c>
      <c r="E1542" s="20" t="s">
        <v>1512</v>
      </c>
      <c r="F1542" s="10" t="s">
        <v>14</v>
      </c>
      <c r="G1542" s="10" t="s">
        <v>15</v>
      </c>
      <c r="H1542" s="20" t="s">
        <v>344</v>
      </c>
      <c r="I1542" s="20" t="s">
        <v>38</v>
      </c>
      <c r="J1542" s="20" t="s">
        <v>1513</v>
      </c>
      <c r="N1542" s="22">
        <v>7</v>
      </c>
      <c r="O1542" s="23">
        <v>1</v>
      </c>
      <c r="P1542" s="24">
        <v>761</v>
      </c>
      <c r="Q1542" s="25" t="str">
        <f t="shared" si="126"/>
        <v/>
      </c>
      <c r="R1542" s="12">
        <v>0</v>
      </c>
      <c r="S1542" s="12">
        <v>0</v>
      </c>
      <c r="U1542" s="18" t="str">
        <f t="shared" si="128"/>
        <v>一勝</v>
      </c>
      <c r="X1542" s="12" t="str">
        <f>IF(OR(C1542="櫃間牧場",C1542="特捜フジ"),"hit",IF(OR(C1542="土井牧場",C1542="土井ムギムギ牧場",C1542="むぎむぎ",C1542="むぎ"),"doi",IF(OR(C1542="阪神",C1542="タイガースファーム"),"han",IF(OR(C1542="健康牧場",C1542="ＯＫ牧場"),"oke",VLOOKUP(C1542,[1]Owner!$A:$B,2,FALSE)))))</f>
        <v>omu</v>
      </c>
    </row>
    <row r="1543" spans="1:24" ht="11.15" customHeight="1" x14ac:dyDescent="0.65">
      <c r="A1543" s="19" t="str">
        <f t="shared" si="127"/>
        <v>9899青木05</v>
      </c>
      <c r="B1543" s="10" t="s">
        <v>377</v>
      </c>
      <c r="C1543" s="20" t="s">
        <v>12</v>
      </c>
      <c r="D1543" s="31">
        <v>5</v>
      </c>
      <c r="E1543" s="20" t="s">
        <v>388</v>
      </c>
      <c r="F1543" s="10" t="s">
        <v>29</v>
      </c>
      <c r="G1543" s="10" t="s">
        <v>15</v>
      </c>
      <c r="H1543" s="20" t="s">
        <v>268</v>
      </c>
      <c r="I1543" s="20" t="s">
        <v>38</v>
      </c>
      <c r="J1543" s="20" t="s">
        <v>389</v>
      </c>
      <c r="N1543" s="22">
        <v>3</v>
      </c>
      <c r="O1543" s="23">
        <v>1</v>
      </c>
      <c r="P1543" s="24">
        <v>760</v>
      </c>
      <c r="Q1543" s="25" t="str">
        <f t="shared" si="126"/>
        <v/>
      </c>
      <c r="R1543" s="12">
        <v>0</v>
      </c>
      <c r="S1543" s="12">
        <v>0</v>
      </c>
      <c r="U1543" s="18" t="str">
        <f t="shared" si="128"/>
        <v>一勝</v>
      </c>
      <c r="X1543" s="12" t="str">
        <f>IF(OR(C1543="櫃間牧場",C1543="特捜フジ"),"hit",IF(OR(C1543="土井牧場",C1543="土井ムギムギ牧場",C1543="むぎむぎ",C1543="むぎ"),"doi",IF(OR(C1543="阪神",C1543="タイガースファーム"),"han",IF(OR(C1543="健康牧場",C1543="ＯＫ牧場"),"oke",VLOOKUP(C1543,[1]Owner!$A:$B,2,FALSE)))))</f>
        <v>aok</v>
      </c>
    </row>
    <row r="1544" spans="1:24" ht="11.15" customHeight="1" x14ac:dyDescent="0.65">
      <c r="A1544" s="19" t="str">
        <f t="shared" si="127"/>
        <v>0809大類01</v>
      </c>
      <c r="B1544" s="10" t="s">
        <v>3162</v>
      </c>
      <c r="C1544" s="20" t="s">
        <v>3320</v>
      </c>
      <c r="D1544" s="11">
        <v>1</v>
      </c>
      <c r="E1544" s="20" t="s">
        <v>3321</v>
      </c>
      <c r="F1544" s="10" t="s">
        <v>14</v>
      </c>
      <c r="G1544" s="10" t="s">
        <v>520</v>
      </c>
      <c r="H1544" s="20" t="s">
        <v>2401</v>
      </c>
      <c r="I1544" s="20" t="s">
        <v>1044</v>
      </c>
      <c r="J1544" s="20" t="s">
        <v>1541</v>
      </c>
      <c r="K1544" s="20" t="s">
        <v>795</v>
      </c>
      <c r="L1544" s="20" t="s">
        <v>1913</v>
      </c>
      <c r="M1544" s="21">
        <v>210</v>
      </c>
      <c r="N1544" s="22">
        <v>4</v>
      </c>
      <c r="O1544" s="23">
        <v>1</v>
      </c>
      <c r="P1544" s="24">
        <v>760</v>
      </c>
      <c r="Q1544" s="25">
        <f t="shared" si="126"/>
        <v>3.6190476190476191</v>
      </c>
      <c r="R1544" s="12">
        <v>0</v>
      </c>
      <c r="S1544" s="12">
        <v>0</v>
      </c>
      <c r="U1544" s="18" t="str">
        <f t="shared" si="128"/>
        <v>一勝</v>
      </c>
      <c r="X1544" s="12" t="str">
        <f>IF(OR(C1544="櫃間牧場",C1544="特捜フジ"),"hit",IF(OR(C1544="土井牧場",C1544="土井ムギムギ牧場",C1544="むぎむぎ",C1544="むぎ"),"doi",IF(OR(C1544="阪神",C1544="タイガースファーム"),"han",IF(OR(C1544="健康牧場",C1544="ＯＫ牧場"),"oke",VLOOKUP(C1544,[1]Owner!$A:$B,2,FALSE)))))</f>
        <v>oru</v>
      </c>
    </row>
    <row r="1545" spans="1:24" ht="11.15" customHeight="1" x14ac:dyDescent="0.65">
      <c r="A1545" s="19" t="str">
        <f t="shared" si="127"/>
        <v>0809松山10</v>
      </c>
      <c r="B1545" s="10" t="s">
        <v>3162</v>
      </c>
      <c r="C1545" s="20" t="s">
        <v>3226</v>
      </c>
      <c r="D1545" s="11">
        <v>10</v>
      </c>
      <c r="E1545" s="20" t="s">
        <v>3248</v>
      </c>
      <c r="F1545" s="10" t="s">
        <v>3228</v>
      </c>
      <c r="G1545" s="10" t="s">
        <v>520</v>
      </c>
      <c r="H1545" s="20" t="s">
        <v>860</v>
      </c>
      <c r="I1545" s="20" t="s">
        <v>2612</v>
      </c>
      <c r="J1545" s="20" t="s">
        <v>3249</v>
      </c>
      <c r="K1545" s="20" t="s">
        <v>3250</v>
      </c>
      <c r="L1545" s="20" t="s">
        <v>3044</v>
      </c>
      <c r="M1545" s="21">
        <v>30</v>
      </c>
      <c r="N1545" s="22">
        <v>4</v>
      </c>
      <c r="O1545" s="23">
        <v>1</v>
      </c>
      <c r="P1545" s="24">
        <v>760</v>
      </c>
      <c r="Q1545" s="25">
        <f t="shared" si="126"/>
        <v>25.333333333333332</v>
      </c>
      <c r="R1545" s="12">
        <v>0</v>
      </c>
      <c r="S1545" s="12">
        <v>0</v>
      </c>
      <c r="U1545" s="18" t="str">
        <f t="shared" si="128"/>
        <v>一勝</v>
      </c>
      <c r="X1545" s="12" t="str">
        <f>IF(OR(C1545="櫃間牧場",C1545="特捜フジ"),"hit",IF(OR(C1545="土井牧場",C1545="土井ムギムギ牧場",C1545="むぎむぎ",C1545="むぎ"),"doi",IF(OR(C1545="阪神",C1545="タイガースファーム"),"han",IF(OR(C1545="健康牧場",C1545="ＯＫ牧場"),"oke",VLOOKUP(C1545,[1]Owner!$A:$B,2,FALSE)))))</f>
        <v>mat</v>
      </c>
    </row>
    <row r="1546" spans="1:24" ht="11.15" customHeight="1" x14ac:dyDescent="0.65">
      <c r="A1546" s="19" t="str">
        <f t="shared" si="127"/>
        <v>0910松山04</v>
      </c>
      <c r="B1546" s="10" t="s">
        <v>3418</v>
      </c>
      <c r="C1546" s="20" t="s">
        <v>3226</v>
      </c>
      <c r="D1546" s="11">
        <v>4</v>
      </c>
      <c r="E1546" s="20" t="s">
        <v>3488</v>
      </c>
      <c r="F1546" s="10" t="s">
        <v>2279</v>
      </c>
      <c r="G1546" s="10" t="s">
        <v>510</v>
      </c>
      <c r="H1546" s="20" t="s">
        <v>1291</v>
      </c>
      <c r="I1546" s="20" t="s">
        <v>3280</v>
      </c>
      <c r="J1546" s="20" t="s">
        <v>3489</v>
      </c>
      <c r="K1546" s="20" t="s">
        <v>514</v>
      </c>
      <c r="L1546" s="20" t="s">
        <v>515</v>
      </c>
      <c r="M1546" s="21">
        <v>160</v>
      </c>
      <c r="N1546" s="22">
        <v>8</v>
      </c>
      <c r="O1546" s="23">
        <v>1</v>
      </c>
      <c r="P1546" s="24">
        <v>760</v>
      </c>
      <c r="Q1546" s="25">
        <f t="shared" si="126"/>
        <v>4.75</v>
      </c>
      <c r="R1546" s="12">
        <v>0</v>
      </c>
      <c r="S1546" s="12">
        <v>0</v>
      </c>
      <c r="U1546" s="18" t="str">
        <f t="shared" si="128"/>
        <v>一勝</v>
      </c>
      <c r="X1546" s="12" t="str">
        <f>IF(OR(C1546="櫃間牧場",C1546="特捜フジ"),"hit",IF(OR(C1546="土井牧場",C1546="土井ムギムギ牧場",C1546="むぎむぎ",C1546="むぎ"),"doi",IF(OR(C1546="阪神",C1546="タイガースファーム"),"han",IF(OR(C1546="健康牧場",C1546="ＯＫ牧場"),"oke",VLOOKUP(C1546,[1]Owner!$A:$B,2,FALSE)))))</f>
        <v>mat</v>
      </c>
    </row>
    <row r="1547" spans="1:24" ht="11.15" customHeight="1" x14ac:dyDescent="0.65">
      <c r="A1547" s="19" t="str">
        <f t="shared" si="127"/>
        <v>1718若井07</v>
      </c>
      <c r="B1547" s="10" t="s">
        <v>6476</v>
      </c>
      <c r="C1547" s="20" t="s">
        <v>5139</v>
      </c>
      <c r="D1547" s="11">
        <v>7</v>
      </c>
      <c r="E1547" s="20" t="s">
        <v>6534</v>
      </c>
      <c r="F1547" s="10" t="s">
        <v>5142</v>
      </c>
      <c r="G1547" s="10" t="s">
        <v>5295</v>
      </c>
      <c r="H1547" s="20" t="s">
        <v>5306</v>
      </c>
      <c r="I1547" s="20" t="s">
        <v>2231</v>
      </c>
      <c r="J1547" s="20" t="s">
        <v>5101</v>
      </c>
      <c r="K1547" s="20" t="s">
        <v>2378</v>
      </c>
      <c r="L1547" s="20" t="s">
        <v>3295</v>
      </c>
      <c r="M1547" s="21">
        <v>100</v>
      </c>
      <c r="N1547" s="22">
        <v>8</v>
      </c>
      <c r="O1547" s="23">
        <v>1</v>
      </c>
      <c r="P1547" s="24">
        <v>760</v>
      </c>
      <c r="Q1547" s="25">
        <f t="shared" si="126"/>
        <v>7.6</v>
      </c>
      <c r="R1547" s="12">
        <v>0</v>
      </c>
      <c r="S1547" s="12">
        <v>0</v>
      </c>
      <c r="U1547" s="18" t="str">
        <f t="shared" si="128"/>
        <v>一勝</v>
      </c>
      <c r="V1547" s="12" t="s">
        <v>6964</v>
      </c>
      <c r="W1547" s="12" t="s">
        <v>6822</v>
      </c>
      <c r="X1547" s="12" t="str">
        <f>IF(OR(C1547="櫃間牧場",C1547="特捜フジ"),"hit",IF(OR(C1547="土井牧場",C1547="土井ムギムギ牧場",C1547="むぎむぎ",C1547="むぎ"),"doi",IF(OR(C1547="阪神",C1547="タイガースファーム"),"han",IF(OR(C1547="健康牧場",C1547="ＯＫ牧場"),"oke",VLOOKUP(C1547,[1]Owner!$A:$B,2,FALSE)))))</f>
        <v>wak</v>
      </c>
    </row>
    <row r="1548" spans="1:24" ht="11.15" customHeight="1" x14ac:dyDescent="0.65">
      <c r="A1548" s="19" t="str">
        <f t="shared" si="127"/>
        <v>1819みど03</v>
      </c>
      <c r="B1548" s="10" t="s">
        <v>7067</v>
      </c>
      <c r="C1548" s="20" t="s">
        <v>4754</v>
      </c>
      <c r="D1548" s="11">
        <v>3</v>
      </c>
      <c r="E1548" s="20" t="s">
        <v>7100</v>
      </c>
      <c r="F1548" s="10" t="s">
        <v>4413</v>
      </c>
      <c r="G1548" s="10" t="s">
        <v>4408</v>
      </c>
      <c r="H1548" s="20" t="s">
        <v>7231</v>
      </c>
      <c r="I1548" s="20" t="s">
        <v>3881</v>
      </c>
      <c r="J1548" s="20" t="s">
        <v>4700</v>
      </c>
      <c r="K1548" s="20" t="s">
        <v>791</v>
      </c>
      <c r="L1548" s="20" t="s">
        <v>1913</v>
      </c>
      <c r="M1548" s="21">
        <v>130</v>
      </c>
      <c r="N1548" s="22">
        <v>5</v>
      </c>
      <c r="O1548" s="23">
        <v>0</v>
      </c>
      <c r="P1548" s="24">
        <v>755</v>
      </c>
      <c r="Q1548" s="25">
        <f t="shared" si="126"/>
        <v>5.8076923076923075</v>
      </c>
      <c r="R1548" s="12">
        <v>0</v>
      </c>
      <c r="S1548" s="12">
        <v>0</v>
      </c>
      <c r="T1548" s="12">
        <v>0</v>
      </c>
      <c r="U1548" s="18" t="str">
        <f t="shared" si="128"/>
        <v>未勝利</v>
      </c>
      <c r="V1548" s="12" t="s">
        <v>7455</v>
      </c>
      <c r="W1548" s="12" t="s">
        <v>7586</v>
      </c>
      <c r="X1548" s="12" t="str">
        <f>IF(OR(C1548="櫃間牧場",C1548="特捜フジ"),"hit",IF(OR(C1548="土井牧場",C1548="土井ムギムギ牧場",C1548="むぎむぎ",C1548="むぎ"),"doi",IF(OR(C1548="阪神",C1548="タイガースファーム"),"han",IF(OR(C1548="健康牧場",C1548="ＯＫ牧場"),"oke",VLOOKUP(C1548,[1]Owner!$A:$B,2,FALSE)))))</f>
        <v>mid</v>
      </c>
    </row>
    <row r="1549" spans="1:24" ht="11.15" customHeight="1" x14ac:dyDescent="0.65">
      <c r="A1549" s="19" t="str">
        <f t="shared" si="127"/>
        <v>0506大矢01</v>
      </c>
      <c r="B1549" s="10" t="s">
        <v>2274</v>
      </c>
      <c r="C1549" s="20" t="s">
        <v>964</v>
      </c>
      <c r="D1549" s="11">
        <v>1</v>
      </c>
      <c r="E1549" s="20" t="s">
        <v>2313</v>
      </c>
      <c r="F1549" s="10" t="s">
        <v>14</v>
      </c>
      <c r="G1549" s="10" t="s">
        <v>520</v>
      </c>
      <c r="H1549" s="20" t="s">
        <v>2314</v>
      </c>
      <c r="I1549" s="20" t="s">
        <v>2276</v>
      </c>
      <c r="J1549" s="20" t="s">
        <v>2315</v>
      </c>
      <c r="K1549" s="20" t="s">
        <v>2316</v>
      </c>
      <c r="L1549" s="20" t="s">
        <v>2317</v>
      </c>
      <c r="M1549" s="21">
        <v>0</v>
      </c>
      <c r="N1549" s="22">
        <v>6</v>
      </c>
      <c r="O1549" s="23">
        <v>1</v>
      </c>
      <c r="P1549" s="24">
        <v>755</v>
      </c>
      <c r="Q1549" s="25">
        <f t="shared" si="126"/>
        <v>75.5</v>
      </c>
      <c r="R1549" s="12">
        <v>0</v>
      </c>
      <c r="S1549" s="12">
        <v>0</v>
      </c>
      <c r="U1549" s="18" t="str">
        <f t="shared" si="128"/>
        <v>一勝</v>
      </c>
      <c r="X1549" s="12" t="str">
        <f>IF(OR(C1549="櫃間牧場",C1549="特捜フジ"),"hit",IF(OR(C1549="土井牧場",C1549="土井ムギムギ牧場",C1549="むぎむぎ",C1549="むぎ"),"doi",IF(OR(C1549="阪神",C1549="タイガースファーム"),"han",IF(OR(C1549="健康牧場",C1549="ＯＫ牧場"),"oke",VLOOKUP(C1549,[1]Owner!$A:$B,2,FALSE)))))</f>
        <v>oya</v>
      </c>
    </row>
    <row r="1550" spans="1:24" ht="11.15" customHeight="1" x14ac:dyDescent="0.65">
      <c r="A1550" s="19" t="str">
        <f t="shared" si="127"/>
        <v>9798大類08</v>
      </c>
      <c r="B1550" s="10" t="s">
        <v>11</v>
      </c>
      <c r="C1550" s="20" t="s">
        <v>91</v>
      </c>
      <c r="D1550" s="31">
        <v>8</v>
      </c>
      <c r="E1550" s="20" t="s">
        <v>114</v>
      </c>
      <c r="F1550" s="10" t="s">
        <v>14</v>
      </c>
      <c r="G1550" s="10" t="s">
        <v>33</v>
      </c>
      <c r="H1550" s="20" t="s">
        <v>115</v>
      </c>
      <c r="I1550" s="20" t="s">
        <v>38</v>
      </c>
      <c r="J1550" s="20" t="s">
        <v>116</v>
      </c>
      <c r="N1550" s="22">
        <v>3</v>
      </c>
      <c r="O1550" s="23">
        <v>1</v>
      </c>
      <c r="P1550" s="24">
        <v>750</v>
      </c>
      <c r="Q1550" s="25" t="str">
        <f t="shared" si="126"/>
        <v/>
      </c>
      <c r="R1550" s="12">
        <v>0</v>
      </c>
      <c r="S1550" s="12">
        <v>0</v>
      </c>
      <c r="U1550" s="18" t="str">
        <f t="shared" si="128"/>
        <v>一勝</v>
      </c>
      <c r="X1550" s="12" t="str">
        <f>IF(OR(C1550="櫃間牧場",C1550="特捜フジ"),"hit",IF(OR(C1550="土井牧場",C1550="土井ムギムギ牧場",C1550="むぎむぎ",C1550="むぎ"),"doi",IF(OR(C1550="阪神",C1550="タイガースファーム"),"han",IF(OR(C1550="健康牧場",C1550="ＯＫ牧場"),"oke",VLOOKUP(C1550,[1]Owner!$A:$B,2,FALSE)))))</f>
        <v>oru</v>
      </c>
    </row>
    <row r="1551" spans="1:24" ht="11.15" customHeight="1" x14ac:dyDescent="0.65">
      <c r="A1551" s="19" t="str">
        <f t="shared" si="127"/>
        <v>0102特捜04</v>
      </c>
      <c r="B1551" s="10" t="s">
        <v>1206</v>
      </c>
      <c r="C1551" s="20" t="s">
        <v>1376</v>
      </c>
      <c r="D1551" s="31">
        <v>4</v>
      </c>
      <c r="E1551" s="20" t="s">
        <v>1381</v>
      </c>
      <c r="F1551" s="10" t="s">
        <v>29</v>
      </c>
      <c r="G1551" s="10" t="s">
        <v>33</v>
      </c>
      <c r="H1551" s="20" t="s">
        <v>1382</v>
      </c>
      <c r="I1551" s="20" t="s">
        <v>833</v>
      </c>
      <c r="J1551" s="20" t="s">
        <v>906</v>
      </c>
      <c r="N1551" s="22">
        <v>3</v>
      </c>
      <c r="O1551" s="23">
        <v>1</v>
      </c>
      <c r="P1551" s="24">
        <v>750</v>
      </c>
      <c r="Q1551" s="25" t="str">
        <f t="shared" si="126"/>
        <v/>
      </c>
      <c r="R1551" s="12">
        <v>0</v>
      </c>
      <c r="S1551" s="12">
        <v>0</v>
      </c>
      <c r="U1551" s="18" t="str">
        <f t="shared" si="128"/>
        <v>一勝</v>
      </c>
      <c r="X1551" s="12" t="str">
        <f>IF(OR(C1551="櫃間牧場",C1551="特捜フジ"),"hit",IF(OR(C1551="土井牧場",C1551="土井ムギムギ牧場",C1551="むぎむぎ",C1551="むぎ"),"doi",IF(OR(C1551="阪神",C1551="タイガースファーム"),"han",IF(OR(C1551="健康牧場",C1551="ＯＫ牧場"),"oke",VLOOKUP(C1551,[1]Owner!$A:$B,2,FALSE)))))</f>
        <v>hit</v>
      </c>
    </row>
    <row r="1552" spans="1:24" ht="11.15" customHeight="1" x14ac:dyDescent="0.65">
      <c r="A1552" s="19" t="str">
        <f t="shared" si="127"/>
        <v>9798貴仁01</v>
      </c>
      <c r="B1552" s="10" t="s">
        <v>11</v>
      </c>
      <c r="C1552" s="20" t="s">
        <v>216</v>
      </c>
      <c r="D1552" s="31">
        <v>1</v>
      </c>
      <c r="E1552" s="20" t="s">
        <v>217</v>
      </c>
      <c r="F1552" s="10" t="s">
        <v>14</v>
      </c>
      <c r="G1552" s="10" t="s">
        <v>15</v>
      </c>
      <c r="H1552" s="20" t="s">
        <v>16</v>
      </c>
      <c r="I1552" s="20" t="s">
        <v>218</v>
      </c>
      <c r="J1552" s="20" t="s">
        <v>219</v>
      </c>
      <c r="N1552" s="22">
        <v>4</v>
      </c>
      <c r="O1552" s="23">
        <v>1</v>
      </c>
      <c r="P1552" s="24">
        <v>750</v>
      </c>
      <c r="Q1552" s="25" t="str">
        <f t="shared" si="126"/>
        <v/>
      </c>
      <c r="R1552" s="12">
        <v>0</v>
      </c>
      <c r="S1552" s="12">
        <v>0</v>
      </c>
      <c r="U1552" s="18" t="str">
        <f t="shared" si="128"/>
        <v>一勝</v>
      </c>
      <c r="X1552" s="12" t="str">
        <f>IF(OR(C1552="櫃間牧場",C1552="特捜フジ"),"hit",IF(OR(C1552="土井牧場",C1552="土井ムギムギ牧場",C1552="むぎむぎ",C1552="むぎ"),"doi",IF(OR(C1552="阪神",C1552="タイガースファーム"),"han",IF(OR(C1552="健康牧場",C1552="ＯＫ牧場"),"oke",VLOOKUP(C1552,[1]Owner!$A:$B,2,FALSE)))))</f>
        <v>hta</v>
      </c>
    </row>
    <row r="1553" spans="1:24" ht="11.15" customHeight="1" x14ac:dyDescent="0.65">
      <c r="A1553" s="19" t="str">
        <f t="shared" si="127"/>
        <v>0203杉田05</v>
      </c>
      <c r="B1553" s="10" t="s">
        <v>1480</v>
      </c>
      <c r="C1553" s="20" t="s">
        <v>1337</v>
      </c>
      <c r="D1553" s="31">
        <v>5</v>
      </c>
      <c r="E1553" s="20" t="s">
        <v>1589</v>
      </c>
      <c r="F1553" s="10" t="s">
        <v>14</v>
      </c>
      <c r="G1553" s="10" t="s">
        <v>33</v>
      </c>
      <c r="H1553" s="20" t="s">
        <v>163</v>
      </c>
      <c r="I1553" s="20" t="s">
        <v>476</v>
      </c>
      <c r="J1553" s="20" t="s">
        <v>1590</v>
      </c>
      <c r="N1553" s="22">
        <v>4</v>
      </c>
      <c r="O1553" s="23">
        <v>1</v>
      </c>
      <c r="P1553" s="24">
        <v>750</v>
      </c>
      <c r="Q1553" s="25" t="str">
        <f t="shared" si="126"/>
        <v/>
      </c>
      <c r="R1553" s="12">
        <v>0</v>
      </c>
      <c r="S1553" s="12">
        <v>0</v>
      </c>
      <c r="U1553" s="18" t="str">
        <f t="shared" si="128"/>
        <v>一勝</v>
      </c>
      <c r="X1553" s="12" t="str">
        <f>IF(OR(C1553="櫃間牧場",C1553="特捜フジ"),"hit",IF(OR(C1553="土井牧場",C1553="土井ムギムギ牧場",C1553="むぎむぎ",C1553="むぎ"),"doi",IF(OR(C1553="阪神",C1553="タイガースファーム"),"han",IF(OR(C1553="健康牧場",C1553="ＯＫ牧場"),"oke",VLOOKUP(C1553,[1]Owner!$A:$B,2,FALSE)))))</f>
        <v>sug</v>
      </c>
    </row>
    <row r="1554" spans="1:24" ht="11.15" customHeight="1" x14ac:dyDescent="0.65">
      <c r="A1554" s="19" t="str">
        <f t="shared" si="127"/>
        <v>0203播磨04</v>
      </c>
      <c r="B1554" s="10" t="s">
        <v>1480</v>
      </c>
      <c r="C1554" s="20" t="s">
        <v>626</v>
      </c>
      <c r="D1554" s="31">
        <v>4</v>
      </c>
      <c r="E1554" s="20" t="s">
        <v>1674</v>
      </c>
      <c r="F1554" s="10" t="s">
        <v>14</v>
      </c>
      <c r="G1554" s="10" t="s">
        <v>15</v>
      </c>
      <c r="H1554" s="20" t="s">
        <v>244</v>
      </c>
      <c r="I1554" s="20" t="s">
        <v>26</v>
      </c>
      <c r="J1554" s="20" t="s">
        <v>1675</v>
      </c>
      <c r="N1554" s="22">
        <v>4</v>
      </c>
      <c r="O1554" s="23">
        <v>1</v>
      </c>
      <c r="P1554" s="24">
        <v>750</v>
      </c>
      <c r="Q1554" s="25" t="str">
        <f t="shared" si="126"/>
        <v/>
      </c>
      <c r="R1554" s="12">
        <v>0</v>
      </c>
      <c r="S1554" s="12">
        <v>0</v>
      </c>
      <c r="U1554" s="18" t="str">
        <f t="shared" si="128"/>
        <v>一勝</v>
      </c>
      <c r="X1554" s="12" t="str">
        <f>IF(OR(C1554="櫃間牧場",C1554="特捜フジ"),"hit",IF(OR(C1554="土井牧場",C1554="土井ムギムギ牧場",C1554="むぎむぎ",C1554="むぎ"),"doi",IF(OR(C1554="阪神",C1554="タイガースファーム"),"han",IF(OR(C1554="健康牧場",C1554="ＯＫ牧場"),"oke",VLOOKUP(C1554,[1]Owner!$A:$B,2,FALSE)))))</f>
        <v>har</v>
      </c>
    </row>
    <row r="1555" spans="1:24" ht="11.15" customHeight="1" x14ac:dyDescent="0.65">
      <c r="A1555" s="19" t="str">
        <f t="shared" si="127"/>
        <v>1617若井04</v>
      </c>
      <c r="B1555" s="10" t="s">
        <v>5840</v>
      </c>
      <c r="C1555" s="20" t="s">
        <v>4763</v>
      </c>
      <c r="D1555" s="11">
        <v>4</v>
      </c>
      <c r="E1555" s="20" t="s">
        <v>5989</v>
      </c>
      <c r="F1555" s="10" t="s">
        <v>5845</v>
      </c>
      <c r="G1555" s="10" t="s">
        <v>5996</v>
      </c>
      <c r="H1555" s="20" t="s">
        <v>6015</v>
      </c>
      <c r="I1555" s="20" t="s">
        <v>3165</v>
      </c>
      <c r="J1555" s="20" t="s">
        <v>6127</v>
      </c>
      <c r="K1555" s="20" t="s">
        <v>5446</v>
      </c>
      <c r="L1555" s="20" t="s">
        <v>1913</v>
      </c>
      <c r="M1555" s="21">
        <v>110</v>
      </c>
      <c r="N1555" s="22">
        <v>4</v>
      </c>
      <c r="O1555" s="23">
        <v>1</v>
      </c>
      <c r="P1555" s="24">
        <v>750</v>
      </c>
      <c r="Q1555" s="25">
        <f t="shared" si="126"/>
        <v>6.8181818181818183</v>
      </c>
      <c r="R1555" s="12">
        <v>0</v>
      </c>
      <c r="S1555" s="12">
        <v>0</v>
      </c>
      <c r="U1555" s="18" t="str">
        <f t="shared" si="128"/>
        <v>一勝</v>
      </c>
      <c r="X1555" s="12" t="str">
        <f>IF(OR(C1555="櫃間牧場",C1555="特捜フジ"),"hit",IF(OR(C1555="土井牧場",C1555="土井ムギムギ牧場",C1555="むぎむぎ",C1555="むぎ"),"doi",IF(OR(C1555="阪神",C1555="タイガースファーム"),"han",IF(OR(C1555="健康牧場",C1555="ＯＫ牧場"),"oke",VLOOKUP(C1555,[1]Owner!$A:$B,2,FALSE)))))</f>
        <v>wak</v>
      </c>
    </row>
    <row r="1556" spans="1:24" ht="11.15" customHeight="1" x14ac:dyDescent="0.65">
      <c r="A1556" s="19" t="str">
        <f t="shared" si="127"/>
        <v>1516福石08</v>
      </c>
      <c r="B1556" s="10" t="s">
        <v>5510</v>
      </c>
      <c r="C1556" s="20" t="s">
        <v>4167</v>
      </c>
      <c r="D1556" s="11">
        <v>8</v>
      </c>
      <c r="E1556" s="20" t="s">
        <v>5592</v>
      </c>
      <c r="F1556" s="10" t="s">
        <v>3905</v>
      </c>
      <c r="G1556" s="10" t="s">
        <v>3911</v>
      </c>
      <c r="H1556" s="20" t="s">
        <v>5696</v>
      </c>
      <c r="I1556" s="20" t="s">
        <v>5369</v>
      </c>
      <c r="J1556" s="20" t="s">
        <v>2576</v>
      </c>
      <c r="K1556" s="20" t="s">
        <v>5804</v>
      </c>
      <c r="L1556" s="20" t="s">
        <v>1913</v>
      </c>
      <c r="M1556" s="21">
        <v>40</v>
      </c>
      <c r="N1556" s="22">
        <v>5</v>
      </c>
      <c r="O1556" s="23">
        <v>1</v>
      </c>
      <c r="P1556" s="24">
        <v>750</v>
      </c>
      <c r="Q1556" s="25">
        <f t="shared" si="126"/>
        <v>18.75</v>
      </c>
      <c r="R1556" s="12">
        <v>0</v>
      </c>
      <c r="S1556" s="12">
        <v>0</v>
      </c>
      <c r="U1556" s="18" t="str">
        <f t="shared" si="128"/>
        <v>一勝</v>
      </c>
      <c r="X1556" s="12" t="str">
        <f>IF(OR(C1556="櫃間牧場",C1556="特捜フジ"),"hit",IF(OR(C1556="土井牧場",C1556="土井ムギムギ牧場",C1556="むぎむぎ",C1556="むぎ"),"doi",IF(OR(C1556="阪神",C1556="タイガースファーム"),"han",IF(OR(C1556="健康牧場",C1556="ＯＫ牧場"),"oke",VLOOKUP(C1556,[1]Owner!$A:$B,2,FALSE)))))</f>
        <v>fuk</v>
      </c>
    </row>
    <row r="1557" spans="1:24" ht="11.15" customHeight="1" x14ac:dyDescent="0.65">
      <c r="A1557" s="19" t="str">
        <f t="shared" si="127"/>
        <v>1112藤田06</v>
      </c>
      <c r="B1557" s="10" t="s">
        <v>4369</v>
      </c>
      <c r="C1557" s="20" t="s">
        <v>4200</v>
      </c>
      <c r="D1557" s="11">
        <v>6</v>
      </c>
      <c r="E1557" s="20" t="s">
        <v>4217</v>
      </c>
      <c r="F1557" s="10" t="s">
        <v>3905</v>
      </c>
      <c r="G1557" s="10" t="s">
        <v>3911</v>
      </c>
      <c r="H1557" s="20" t="s">
        <v>4218</v>
      </c>
      <c r="I1557" s="20" t="s">
        <v>3420</v>
      </c>
      <c r="J1557" s="20" t="s">
        <v>4219</v>
      </c>
      <c r="K1557" s="20" t="s">
        <v>1836</v>
      </c>
      <c r="L1557" s="20" t="s">
        <v>3295</v>
      </c>
      <c r="M1557" s="21">
        <v>5</v>
      </c>
      <c r="N1557" s="22">
        <v>6</v>
      </c>
      <c r="O1557" s="23">
        <v>1</v>
      </c>
      <c r="P1557" s="24">
        <v>750</v>
      </c>
      <c r="Q1557" s="25">
        <f t="shared" si="126"/>
        <v>150</v>
      </c>
      <c r="R1557" s="12">
        <v>0</v>
      </c>
      <c r="S1557" s="12">
        <v>0</v>
      </c>
      <c r="U1557" s="18" t="str">
        <f t="shared" si="128"/>
        <v>一勝</v>
      </c>
      <c r="X1557" s="12" t="str">
        <f>IF(OR(C1557="櫃間牧場",C1557="特捜フジ"),"hit",IF(OR(C1557="土井牧場",C1557="土井ムギムギ牧場",C1557="むぎむぎ",C1557="むぎ"),"doi",IF(OR(C1557="阪神",C1557="タイガースファーム"),"han",IF(OR(C1557="健康牧場",C1557="ＯＫ牧場"),"oke",VLOOKUP(C1557,[1]Owner!$A:$B,2,FALSE)))))</f>
        <v>fut</v>
      </c>
    </row>
    <row r="1558" spans="1:24" ht="11.15" customHeight="1" x14ac:dyDescent="0.65">
      <c r="A1558" s="19" t="str">
        <f t="shared" si="127"/>
        <v>9899戸田05</v>
      </c>
      <c r="B1558" s="10" t="s">
        <v>377</v>
      </c>
      <c r="C1558" s="20" t="s">
        <v>320</v>
      </c>
      <c r="D1558" s="31">
        <v>5</v>
      </c>
      <c r="E1558" s="20" t="s">
        <v>609</v>
      </c>
      <c r="F1558" s="10" t="s">
        <v>14</v>
      </c>
      <c r="G1558" s="10" t="s">
        <v>520</v>
      </c>
      <c r="H1558" s="20" t="s">
        <v>610</v>
      </c>
      <c r="I1558" s="20" t="s">
        <v>418</v>
      </c>
      <c r="J1558" s="20" t="s">
        <v>611</v>
      </c>
      <c r="N1558" s="22">
        <v>7</v>
      </c>
      <c r="O1558" s="23">
        <v>1</v>
      </c>
      <c r="P1558" s="24">
        <v>750</v>
      </c>
      <c r="Q1558" s="25" t="str">
        <f t="shared" si="126"/>
        <v/>
      </c>
      <c r="R1558" s="12">
        <v>0</v>
      </c>
      <c r="S1558" s="12">
        <v>0</v>
      </c>
      <c r="U1558" s="18" t="str">
        <f t="shared" si="128"/>
        <v>一勝</v>
      </c>
      <c r="X1558" s="12" t="str">
        <f>IF(OR(C1558="櫃間牧場",C1558="特捜フジ"),"hit",IF(OR(C1558="土井牧場",C1558="土井ムギムギ牧場",C1558="むぎむぎ",C1558="むぎ"),"doi",IF(OR(C1558="阪神",C1558="タイガースファーム"),"han",IF(OR(C1558="健康牧場",C1558="ＯＫ牧場"),"oke",VLOOKUP(C1558,[1]Owner!$A:$B,2,FALSE)))))</f>
        <v>tod</v>
      </c>
    </row>
    <row r="1559" spans="1:24" ht="11.15" customHeight="1" x14ac:dyDescent="0.65">
      <c r="A1559" s="19" t="str">
        <f t="shared" si="127"/>
        <v>1516村山09</v>
      </c>
      <c r="B1559" s="10" t="s">
        <v>5510</v>
      </c>
      <c r="C1559" s="20" t="s">
        <v>4339</v>
      </c>
      <c r="D1559" s="11">
        <v>9</v>
      </c>
      <c r="E1559" s="20" t="s">
        <v>5652</v>
      </c>
      <c r="F1559" s="10" t="s">
        <v>3905</v>
      </c>
      <c r="G1559" s="10" t="s">
        <v>3911</v>
      </c>
      <c r="H1559" s="20" t="s">
        <v>5667</v>
      </c>
      <c r="I1559" s="20" t="s">
        <v>2847</v>
      </c>
      <c r="J1559" s="20" t="s">
        <v>1752</v>
      </c>
      <c r="K1559" s="20" t="s">
        <v>4235</v>
      </c>
      <c r="L1559" s="20" t="s">
        <v>3922</v>
      </c>
      <c r="M1559" s="21">
        <v>50</v>
      </c>
      <c r="N1559" s="22">
        <v>7</v>
      </c>
      <c r="O1559" s="23">
        <v>0</v>
      </c>
      <c r="P1559" s="24">
        <v>750</v>
      </c>
      <c r="Q1559" s="25">
        <f t="shared" si="126"/>
        <v>15</v>
      </c>
      <c r="R1559" s="12">
        <v>0</v>
      </c>
      <c r="S1559" s="12">
        <v>0</v>
      </c>
      <c r="U1559" s="18" t="str">
        <f t="shared" si="128"/>
        <v>未勝利</v>
      </c>
      <c r="X1559" s="12" t="str">
        <f>IF(OR(C1559="櫃間牧場",C1559="特捜フジ"),"hit",IF(OR(C1559="土井牧場",C1559="土井ムギムギ牧場",C1559="むぎむぎ",C1559="むぎ"),"doi",IF(OR(C1559="阪神",C1559="タイガースファーム"),"han",IF(OR(C1559="健康牧場",C1559="ＯＫ牧場"),"oke",VLOOKUP(C1559,[1]Owner!$A:$B,2,FALSE)))))</f>
        <v>mur</v>
      </c>
    </row>
    <row r="1560" spans="1:24" ht="11.15" customHeight="1" x14ac:dyDescent="0.65">
      <c r="A1560" s="19" t="str">
        <f t="shared" si="127"/>
        <v>1920福石08</v>
      </c>
      <c r="B1560" s="10" t="s">
        <v>7651</v>
      </c>
      <c r="C1560" s="20" t="s">
        <v>4884</v>
      </c>
      <c r="D1560" s="11">
        <v>8</v>
      </c>
      <c r="E1560" s="20" t="s">
        <v>7766</v>
      </c>
      <c r="F1560" s="10" t="s">
        <v>4772</v>
      </c>
      <c r="G1560" s="10" t="s">
        <v>5339</v>
      </c>
      <c r="H1560" s="20" t="s">
        <v>4896</v>
      </c>
      <c r="I1560" s="20" t="s">
        <v>2231</v>
      </c>
      <c r="J1560" s="20" t="s">
        <v>3243</v>
      </c>
      <c r="K1560" s="20" t="s">
        <v>4880</v>
      </c>
      <c r="L1560" s="20" t="s">
        <v>1913</v>
      </c>
      <c r="M1560" s="32">
        <v>7</v>
      </c>
      <c r="N1560" s="22">
        <v>7</v>
      </c>
      <c r="O1560" s="23">
        <v>0</v>
      </c>
      <c r="P1560" s="24">
        <v>745</v>
      </c>
      <c r="Q1560" s="25">
        <v>5.4945054945055256E-2</v>
      </c>
      <c r="R1560" s="12">
        <v>0</v>
      </c>
      <c r="S1560" s="12">
        <v>0</v>
      </c>
      <c r="T1560" s="12">
        <v>0</v>
      </c>
      <c r="U1560" s="18" t="str">
        <f t="shared" si="128"/>
        <v>未勝利</v>
      </c>
      <c r="V1560" s="12" t="s">
        <v>8004</v>
      </c>
      <c r="W1560" s="12" t="s">
        <v>8144</v>
      </c>
      <c r="X1560" s="12" t="str">
        <f>IF(OR(C1560="櫃間牧場",C1560="特捜フジ"),"hit",IF(OR(C1560="土井牧場",C1560="土井ムギムギ牧場",C1560="むぎむぎ",C1560="むぎ"),"doi",IF(OR(C1560="阪神",C1560="タイガースファーム"),"han",IF(OR(C1560="健康牧場",C1560="ＯＫ牧場"),"oke",VLOOKUP(C1560,[1]Owner!$A:$B,2,FALSE)))))</f>
        <v>fuk</v>
      </c>
    </row>
    <row r="1561" spans="1:24" ht="11.15" customHeight="1" x14ac:dyDescent="0.65">
      <c r="A1561" s="19" t="str">
        <f t="shared" si="127"/>
        <v>2324阪神05</v>
      </c>
      <c r="B1561" s="10" t="s">
        <v>9878</v>
      </c>
      <c r="C1561" s="20" t="s">
        <v>4734</v>
      </c>
      <c r="D1561" s="11">
        <v>5</v>
      </c>
      <c r="E1561" s="20" t="s">
        <v>9852</v>
      </c>
      <c r="F1561" s="10" t="s">
        <v>4407</v>
      </c>
      <c r="G1561" s="10" t="s">
        <v>4408</v>
      </c>
      <c r="H1561" s="20" t="s">
        <v>7239</v>
      </c>
      <c r="I1561" s="20" t="s">
        <v>3553</v>
      </c>
      <c r="J1561" s="20" t="s">
        <v>3012</v>
      </c>
      <c r="K1561" s="20" t="s">
        <v>791</v>
      </c>
      <c r="L1561" s="20" t="s">
        <v>1913</v>
      </c>
      <c r="M1561" s="37">
        <v>7</v>
      </c>
      <c r="N1561" s="22">
        <v>3</v>
      </c>
      <c r="O1561" s="23">
        <v>1</v>
      </c>
      <c r="P1561" s="24">
        <v>743</v>
      </c>
      <c r="Q1561" s="25">
        <f>IF(M1561="","",IF(M1561&lt;=0,P1561/10,P1561/M1561))</f>
        <v>106.14285714285714</v>
      </c>
      <c r="U1561" s="18" t="str">
        <f t="shared" si="128"/>
        <v>一勝</v>
      </c>
      <c r="V1561" s="12" t="s">
        <v>10202</v>
      </c>
      <c r="W1561" s="12" t="s">
        <v>10128</v>
      </c>
      <c r="X1561" s="12" t="str">
        <f>IF(OR(C1561="櫃間牧場",C1561="特捜フジ"),"hit",IF(OR(C1561="土井牧場",C1561="土井ムギムギ牧場",C1561="むぎむぎ",C1561="むぎ"),"doi",IF(OR(C1561="阪神",C1561="タイガースファーム"),"han",IF(OR(C1561="健康牧場",C1561="ＯＫ牧場"),"oke",VLOOKUP(C1561,[1]Owner!$A:$B,2,FALSE)))))</f>
        <v>han</v>
      </c>
    </row>
    <row r="1562" spans="1:24" ht="11.15" customHeight="1" x14ac:dyDescent="0.65">
      <c r="A1562" s="19" t="str">
        <f t="shared" si="127"/>
        <v>2223健太06</v>
      </c>
      <c r="B1562" s="10" t="s">
        <v>9192</v>
      </c>
      <c r="C1562" s="20" t="s">
        <v>9226</v>
      </c>
      <c r="D1562" s="11">
        <v>6</v>
      </c>
      <c r="E1562" s="20" t="s">
        <v>9232</v>
      </c>
      <c r="F1562" s="10" t="s">
        <v>4407</v>
      </c>
      <c r="G1562" s="10" t="s">
        <v>4408</v>
      </c>
      <c r="H1562" s="20" t="s">
        <v>9356</v>
      </c>
      <c r="I1562" s="20" t="s">
        <v>5193</v>
      </c>
      <c r="J1562" s="20" t="s">
        <v>8410</v>
      </c>
      <c r="K1562" s="20" t="s">
        <v>791</v>
      </c>
      <c r="L1562" s="20" t="s">
        <v>1913</v>
      </c>
      <c r="M1562" s="32">
        <v>3</v>
      </c>
      <c r="N1562" s="22">
        <v>4</v>
      </c>
      <c r="O1562" s="23">
        <v>1</v>
      </c>
      <c r="P1562" s="24">
        <v>742</v>
      </c>
      <c r="Q1562" s="25">
        <v>363</v>
      </c>
      <c r="U1562" s="18" t="str">
        <f t="shared" si="128"/>
        <v>一勝</v>
      </c>
      <c r="V1562" s="12" t="s">
        <v>9662</v>
      </c>
      <c r="W1562" s="12" t="s">
        <v>9525</v>
      </c>
      <c r="X1562" s="12" t="str">
        <f>IF(OR(C1562="櫃間牧場",C1562="特捜フジ"),"hit",IF(OR(C1562="土井牧場",C1562="土井ムギムギ牧場",C1562="むぎむぎ",C1562="むぎ"),"doi",IF(OR(C1562="阪神",C1562="タイガースファーム"),"han",IF(OR(C1562="健康牧場",C1562="ＯＫ牧場"),"oke",VLOOKUP(C1562,[1]Owner!$A:$B,2,FALSE)))))</f>
        <v>tke</v>
      </c>
    </row>
    <row r="1563" spans="1:24" ht="11.15" customHeight="1" x14ac:dyDescent="0.65">
      <c r="A1563" s="19" t="str">
        <f t="shared" si="127"/>
        <v>1819福石07</v>
      </c>
      <c r="B1563" s="10" t="s">
        <v>7067</v>
      </c>
      <c r="C1563" s="20" t="s">
        <v>4757</v>
      </c>
      <c r="D1563" s="11">
        <v>7</v>
      </c>
      <c r="E1563" s="20" t="s">
        <v>7186</v>
      </c>
      <c r="F1563" s="10" t="s">
        <v>4407</v>
      </c>
      <c r="G1563" s="10" t="s">
        <v>4408</v>
      </c>
      <c r="H1563" s="20" t="s">
        <v>7224</v>
      </c>
      <c r="I1563" s="20" t="s">
        <v>3824</v>
      </c>
      <c r="J1563" s="20" t="s">
        <v>7352</v>
      </c>
      <c r="K1563" s="20" t="s">
        <v>7328</v>
      </c>
      <c r="L1563" s="20" t="s">
        <v>4853</v>
      </c>
      <c r="M1563" s="21">
        <v>50</v>
      </c>
      <c r="N1563" s="22">
        <v>3</v>
      </c>
      <c r="O1563" s="23">
        <v>1</v>
      </c>
      <c r="P1563" s="24">
        <v>740</v>
      </c>
      <c r="Q1563" s="25">
        <f t="shared" ref="Q1563:Q1569" si="129">IF(M1563="","",IF(M1563&lt;=0,P1563/10,P1563/M1563))</f>
        <v>14.8</v>
      </c>
      <c r="R1563" s="12">
        <v>0</v>
      </c>
      <c r="S1563" s="12">
        <v>0</v>
      </c>
      <c r="T1563" s="12">
        <v>0</v>
      </c>
      <c r="U1563" s="18" t="str">
        <f t="shared" si="128"/>
        <v>一勝</v>
      </c>
      <c r="V1563" s="12" t="s">
        <v>7456</v>
      </c>
      <c r="W1563" s="12" t="s">
        <v>7587</v>
      </c>
      <c r="X1563" s="12" t="str">
        <f>IF(OR(C1563="櫃間牧場",C1563="特捜フジ"),"hit",IF(OR(C1563="土井牧場",C1563="土井ムギムギ牧場",C1563="むぎむぎ",C1563="むぎ"),"doi",IF(OR(C1563="阪神",C1563="タイガースファーム"),"han",IF(OR(C1563="健康牧場",C1563="ＯＫ牧場"),"oke",VLOOKUP(C1563,[1]Owner!$A:$B,2,FALSE)))))</f>
        <v>fuk</v>
      </c>
    </row>
    <row r="1564" spans="1:24" ht="11.15" customHeight="1" x14ac:dyDescent="0.65">
      <c r="A1564" s="19" t="str">
        <f t="shared" si="127"/>
        <v>1314若井10</v>
      </c>
      <c r="B1564" s="10" t="s">
        <v>5133</v>
      </c>
      <c r="C1564" s="20" t="s">
        <v>4965</v>
      </c>
      <c r="D1564" s="11">
        <v>10</v>
      </c>
      <c r="E1564" s="20" t="s">
        <v>4985</v>
      </c>
      <c r="F1564" s="10" t="s">
        <v>4766</v>
      </c>
      <c r="G1564" s="10" t="s">
        <v>4767</v>
      </c>
      <c r="H1564" s="20" t="s">
        <v>4784</v>
      </c>
      <c r="I1564" s="20" t="s">
        <v>4986</v>
      </c>
      <c r="J1564" s="20" t="s">
        <v>4987</v>
      </c>
      <c r="K1564" s="20" t="s">
        <v>791</v>
      </c>
      <c r="L1564" s="20" t="s">
        <v>1913</v>
      </c>
      <c r="M1564" s="21">
        <v>100</v>
      </c>
      <c r="N1564" s="22">
        <v>7</v>
      </c>
      <c r="O1564" s="23">
        <v>0</v>
      </c>
      <c r="P1564" s="24">
        <v>740</v>
      </c>
      <c r="Q1564" s="25">
        <f t="shared" si="129"/>
        <v>7.4</v>
      </c>
      <c r="R1564" s="12">
        <v>0</v>
      </c>
      <c r="S1564" s="12">
        <v>0</v>
      </c>
      <c r="U1564" s="18" t="str">
        <f t="shared" si="128"/>
        <v>未勝利</v>
      </c>
      <c r="X1564" s="12" t="str">
        <f>IF(OR(C1564="櫃間牧場",C1564="特捜フジ"),"hit",IF(OR(C1564="土井牧場",C1564="土井ムギムギ牧場",C1564="むぎむぎ",C1564="むぎ"),"doi",IF(OR(C1564="阪神",C1564="タイガースファーム"),"han",IF(OR(C1564="健康牧場",C1564="ＯＫ牧場"),"oke",VLOOKUP(C1564,[1]Owner!$A:$B,2,FALSE)))))</f>
        <v>wak</v>
      </c>
    </row>
    <row r="1565" spans="1:24" ht="11.15" customHeight="1" x14ac:dyDescent="0.65">
      <c r="A1565" s="19" t="str">
        <f t="shared" si="127"/>
        <v>1415むぎ07</v>
      </c>
      <c r="B1565" s="10" t="s">
        <v>5140</v>
      </c>
      <c r="C1565" s="28" t="s">
        <v>5138</v>
      </c>
      <c r="D1565" s="29">
        <v>7</v>
      </c>
      <c r="E1565" s="20" t="s">
        <v>5269</v>
      </c>
      <c r="F1565" s="10" t="s">
        <v>5142</v>
      </c>
      <c r="G1565" s="10" t="s">
        <v>5295</v>
      </c>
      <c r="H1565" s="20" t="s">
        <v>5348</v>
      </c>
      <c r="I1565" s="20" t="s">
        <v>3661</v>
      </c>
      <c r="J1565" s="20" t="s">
        <v>5431</v>
      </c>
      <c r="K1565" s="20" t="s">
        <v>5450</v>
      </c>
      <c r="L1565" s="20" t="s">
        <v>5493</v>
      </c>
      <c r="M1565" s="21">
        <v>30</v>
      </c>
      <c r="N1565" s="22">
        <v>10</v>
      </c>
      <c r="O1565" s="23">
        <v>0</v>
      </c>
      <c r="P1565" s="24">
        <v>740</v>
      </c>
      <c r="Q1565" s="25">
        <f t="shared" si="129"/>
        <v>24.666666666666668</v>
      </c>
      <c r="R1565" s="12">
        <v>0</v>
      </c>
      <c r="S1565" s="12">
        <v>0</v>
      </c>
      <c r="U1565" s="18" t="str">
        <f t="shared" si="128"/>
        <v>未勝利</v>
      </c>
      <c r="X1565" s="12" t="str">
        <f>IF(OR(C1565="櫃間牧場",C1565="特捜フジ"),"hit",IF(OR(C1565="土井牧場",C1565="土井ムギムギ牧場",C1565="むぎむぎ",C1565="むぎ"),"doi",IF(OR(C1565="阪神",C1565="タイガースファーム"),"han",IF(OR(C1565="健康牧場",C1565="ＯＫ牧場"),"oke",VLOOKUP(C1565,[1]Owner!$A:$B,2,FALSE)))))</f>
        <v>doi</v>
      </c>
    </row>
    <row r="1566" spans="1:24" ht="11.15" customHeight="1" x14ac:dyDescent="0.65">
      <c r="A1566" s="19" t="str">
        <f t="shared" si="127"/>
        <v>9900竹島08</v>
      </c>
      <c r="B1566" s="10" t="s">
        <v>683</v>
      </c>
      <c r="C1566" s="20" t="s">
        <v>251</v>
      </c>
      <c r="D1566" s="31">
        <v>8</v>
      </c>
      <c r="E1566" s="20" t="s">
        <v>859</v>
      </c>
      <c r="F1566" s="10" t="s">
        <v>29</v>
      </c>
      <c r="G1566" s="10" t="s">
        <v>15</v>
      </c>
      <c r="H1566" s="20" t="s">
        <v>860</v>
      </c>
      <c r="I1566" s="20" t="s">
        <v>225</v>
      </c>
      <c r="J1566" s="20" t="s">
        <v>861</v>
      </c>
      <c r="N1566" s="22">
        <v>5</v>
      </c>
      <c r="O1566" s="23">
        <v>1</v>
      </c>
      <c r="P1566" s="24">
        <v>737</v>
      </c>
      <c r="Q1566" s="25" t="str">
        <f t="shared" si="129"/>
        <v/>
      </c>
      <c r="R1566" s="12">
        <v>0</v>
      </c>
      <c r="S1566" s="12">
        <v>0</v>
      </c>
      <c r="U1566" s="18" t="str">
        <f t="shared" si="128"/>
        <v>一勝</v>
      </c>
      <c r="X1566" s="12" t="str">
        <f>IF(OR(C1566="櫃間牧場",C1566="特捜フジ"),"hit",IF(OR(C1566="土井牧場",C1566="土井ムギムギ牧場",C1566="むぎむぎ",C1566="むぎ"),"doi",IF(OR(C1566="阪神",C1566="タイガースファーム"),"han",IF(OR(C1566="健康牧場",C1566="ＯＫ牧場"),"oke",VLOOKUP(C1566,[1]Owner!$A:$B,2,FALSE)))))</f>
        <v>tak</v>
      </c>
    </row>
    <row r="1567" spans="1:24" ht="11.15" customHeight="1" x14ac:dyDescent="0.65">
      <c r="A1567" s="19" t="str">
        <f t="shared" si="127"/>
        <v>0001山口03</v>
      </c>
      <c r="B1567" s="10" t="s">
        <v>963</v>
      </c>
      <c r="C1567" s="20" t="s">
        <v>1183</v>
      </c>
      <c r="D1567" s="31">
        <v>3</v>
      </c>
      <c r="E1567" s="20" t="s">
        <v>1188</v>
      </c>
      <c r="F1567" s="10" t="s">
        <v>29</v>
      </c>
      <c r="G1567" s="10" t="s">
        <v>33</v>
      </c>
      <c r="H1567" s="20" t="s">
        <v>992</v>
      </c>
      <c r="I1567" s="20" t="s">
        <v>38</v>
      </c>
      <c r="J1567" s="20" t="s">
        <v>574</v>
      </c>
      <c r="N1567" s="22">
        <v>6</v>
      </c>
      <c r="O1567" s="23">
        <v>0</v>
      </c>
      <c r="P1567" s="24">
        <v>737</v>
      </c>
      <c r="Q1567" s="25" t="str">
        <f t="shared" si="129"/>
        <v/>
      </c>
      <c r="R1567" s="12">
        <v>0</v>
      </c>
      <c r="S1567" s="12">
        <v>0</v>
      </c>
      <c r="U1567" s="18" t="str">
        <f t="shared" si="128"/>
        <v>未勝利</v>
      </c>
      <c r="X1567" s="12" t="str">
        <f>IF(OR(C1567="櫃間牧場",C1567="特捜フジ"),"hit",IF(OR(C1567="土井牧場",C1567="土井ムギムギ牧場",C1567="むぎむぎ",C1567="むぎ"),"doi",IF(OR(C1567="阪神",C1567="タイガースファーム"),"han",IF(OR(C1567="健康牧場",C1567="ＯＫ牧場"),"oke",VLOOKUP(C1567,[1]Owner!$A:$B,2,FALSE)))))</f>
        <v>yam</v>
      </c>
    </row>
    <row r="1568" spans="1:24" ht="11.15" customHeight="1" x14ac:dyDescent="0.65">
      <c r="A1568" s="19" t="str">
        <f t="shared" si="127"/>
        <v>0102本木02</v>
      </c>
      <c r="B1568" s="10" t="s">
        <v>1206</v>
      </c>
      <c r="C1568" s="20" t="s">
        <v>1161</v>
      </c>
      <c r="D1568" s="31">
        <v>2</v>
      </c>
      <c r="E1568" s="20" t="s">
        <v>1461</v>
      </c>
      <c r="F1568" s="10" t="s">
        <v>29</v>
      </c>
      <c r="G1568" s="10" t="s">
        <v>15</v>
      </c>
      <c r="H1568" s="20" t="s">
        <v>766</v>
      </c>
      <c r="I1568" s="20" t="s">
        <v>85</v>
      </c>
      <c r="J1568" s="20" t="s">
        <v>1182</v>
      </c>
      <c r="N1568" s="22">
        <v>6</v>
      </c>
      <c r="O1568" s="23">
        <v>1</v>
      </c>
      <c r="P1568" s="24">
        <v>737</v>
      </c>
      <c r="Q1568" s="25" t="str">
        <f t="shared" si="129"/>
        <v/>
      </c>
      <c r="R1568" s="12">
        <v>0</v>
      </c>
      <c r="S1568" s="12">
        <v>0</v>
      </c>
      <c r="U1568" s="18" t="str">
        <f t="shared" si="128"/>
        <v>一勝</v>
      </c>
      <c r="X1568" s="12" t="str">
        <f>IF(OR(C1568="櫃間牧場",C1568="特捜フジ"),"hit",IF(OR(C1568="土井牧場",C1568="土井ムギムギ牧場",C1568="むぎむぎ",C1568="むぎ"),"doi",IF(OR(C1568="阪神",C1568="タイガースファーム"),"han",IF(OR(C1568="健康牧場",C1568="ＯＫ牧場"),"oke",VLOOKUP(C1568,[1]Owner!$A:$B,2,FALSE)))))</f>
        <v>mot</v>
      </c>
    </row>
    <row r="1569" spans="1:24" ht="11.15" customHeight="1" x14ac:dyDescent="0.65">
      <c r="A1569" s="19" t="str">
        <f t="shared" si="127"/>
        <v>1516松山09</v>
      </c>
      <c r="B1569" s="10" t="s">
        <v>5510</v>
      </c>
      <c r="C1569" s="20" t="s">
        <v>4233</v>
      </c>
      <c r="D1569" s="11">
        <v>9</v>
      </c>
      <c r="E1569" s="20" t="s">
        <v>5613</v>
      </c>
      <c r="F1569" s="10" t="s">
        <v>3231</v>
      </c>
      <c r="G1569" s="10" t="s">
        <v>3906</v>
      </c>
      <c r="H1569" s="20" t="s">
        <v>5669</v>
      </c>
      <c r="I1569" s="20" t="s">
        <v>2231</v>
      </c>
      <c r="J1569" s="20" t="s">
        <v>5759</v>
      </c>
      <c r="K1569" s="20" t="s">
        <v>4202</v>
      </c>
      <c r="L1569" s="20" t="s">
        <v>1913</v>
      </c>
      <c r="M1569" s="21">
        <v>150</v>
      </c>
      <c r="N1569" s="22">
        <v>5</v>
      </c>
      <c r="O1569" s="23">
        <v>1</v>
      </c>
      <c r="P1569" s="24">
        <v>735</v>
      </c>
      <c r="Q1569" s="25">
        <f t="shared" si="129"/>
        <v>4.9000000000000004</v>
      </c>
      <c r="R1569" s="12">
        <v>0</v>
      </c>
      <c r="S1569" s="12">
        <v>0</v>
      </c>
      <c r="U1569" s="18" t="str">
        <f t="shared" si="128"/>
        <v>一勝</v>
      </c>
      <c r="X1569" s="12" t="str">
        <f>IF(OR(C1569="櫃間牧場",C1569="特捜フジ"),"hit",IF(OR(C1569="土井牧場",C1569="土井ムギムギ牧場",C1569="むぎむぎ",C1569="むぎ"),"doi",IF(OR(C1569="阪神",C1569="タイガースファーム"),"han",IF(OR(C1569="健康牧場",C1569="ＯＫ牧場"),"oke",VLOOKUP(C1569,[1]Owner!$A:$B,2,FALSE)))))</f>
        <v>mat</v>
      </c>
    </row>
    <row r="1570" spans="1:24" ht="11.15" customHeight="1" x14ac:dyDescent="0.65">
      <c r="A1570" s="19" t="str">
        <f t="shared" si="127"/>
        <v>2223小金03</v>
      </c>
      <c r="B1570" s="10" t="s">
        <v>9192</v>
      </c>
      <c r="C1570" s="20" t="s">
        <v>9237</v>
      </c>
      <c r="D1570" s="11">
        <v>3</v>
      </c>
      <c r="E1570" s="20" t="s">
        <v>9240</v>
      </c>
      <c r="F1570" s="10" t="s">
        <v>9201</v>
      </c>
      <c r="G1570" s="10" t="s">
        <v>4421</v>
      </c>
      <c r="H1570" s="20" t="s">
        <v>4721</v>
      </c>
      <c r="I1570" s="20" t="s">
        <v>4657</v>
      </c>
      <c r="J1570" s="20" t="s">
        <v>9402</v>
      </c>
      <c r="K1570" s="20" t="s">
        <v>8876</v>
      </c>
      <c r="L1570" s="20" t="s">
        <v>1913</v>
      </c>
      <c r="M1570" s="32">
        <v>8</v>
      </c>
      <c r="N1570" s="22">
        <v>6</v>
      </c>
      <c r="O1570" s="23">
        <v>0</v>
      </c>
      <c r="P1570" s="24">
        <v>733</v>
      </c>
      <c r="Q1570" s="25">
        <v>178.83035714285714</v>
      </c>
      <c r="U1570" s="18" t="str">
        <f t="shared" si="128"/>
        <v>未勝利</v>
      </c>
      <c r="W1570" s="12" t="s">
        <v>9532</v>
      </c>
      <c r="X1570" s="12" t="str">
        <f>IF(OR(C1570="櫃間牧場",C1570="特捜フジ"),"hit",IF(OR(C1570="土井牧場",C1570="土井ムギムギ牧場",C1570="むぎむぎ",C1570="むぎ"),"doi",IF(OR(C1570="阪神",C1570="タイガースファーム"),"han",IF(OR(C1570="健康牧場",C1570="ＯＫ牧場"),"oke",VLOOKUP(C1570,[1]Owner!$A:$B,2,FALSE)))))</f>
        <v>kog</v>
      </c>
    </row>
    <row r="1571" spans="1:24" ht="11.15" customHeight="1" x14ac:dyDescent="0.65">
      <c r="A1571" s="19" t="str">
        <f t="shared" si="127"/>
        <v>2122柏倉08</v>
      </c>
      <c r="B1571" s="10" t="s">
        <v>8826</v>
      </c>
      <c r="C1571" s="20" t="s">
        <v>7652</v>
      </c>
      <c r="D1571" s="11">
        <v>8</v>
      </c>
      <c r="E1571" s="20" t="s">
        <v>8712</v>
      </c>
      <c r="F1571" s="10" t="s">
        <v>29</v>
      </c>
      <c r="G1571" s="10" t="s">
        <v>4408</v>
      </c>
      <c r="H1571" s="20" t="s">
        <v>8319</v>
      </c>
      <c r="I1571" s="20" t="s">
        <v>6718</v>
      </c>
      <c r="J1571" s="20" t="s">
        <v>4703</v>
      </c>
      <c r="K1571" s="20" t="s">
        <v>2378</v>
      </c>
      <c r="L1571" s="20" t="s">
        <v>1913</v>
      </c>
      <c r="M1571" s="32">
        <v>9</v>
      </c>
      <c r="N1571" s="22">
        <v>5</v>
      </c>
      <c r="O1571" s="23">
        <v>1</v>
      </c>
      <c r="P1571" s="24">
        <v>730</v>
      </c>
      <c r="Q1571" s="25">
        <v>-0.1452991452991455</v>
      </c>
      <c r="U1571" s="18" t="str">
        <f t="shared" si="128"/>
        <v>一勝</v>
      </c>
      <c r="V1571" s="12" t="s">
        <v>8968</v>
      </c>
      <c r="W1571" s="12" t="s">
        <v>9079</v>
      </c>
      <c r="X1571" s="12" t="str">
        <f>IF(OR(C1571="櫃間牧場",C1571="特捜フジ"),"hit",IF(OR(C1571="土井牧場",C1571="土井ムギムギ牧場",C1571="むぎむぎ",C1571="むぎ"),"doi",IF(OR(C1571="阪神",C1571="タイガースファーム"),"han",IF(OR(C1571="健康牧場",C1571="ＯＫ牧場"),"oke",VLOOKUP(C1571,[1]Owner!$A:$B,2,FALSE)))))</f>
        <v>kas</v>
      </c>
    </row>
    <row r="1572" spans="1:24" ht="11.15" customHeight="1" x14ac:dyDescent="0.65">
      <c r="A1572" s="19" t="str">
        <f t="shared" si="127"/>
        <v>1617藤田07</v>
      </c>
      <c r="B1572" s="10" t="s">
        <v>5840</v>
      </c>
      <c r="C1572" s="20" t="s">
        <v>5136</v>
      </c>
      <c r="D1572" s="11">
        <v>7</v>
      </c>
      <c r="E1572" s="20" t="s">
        <v>5932</v>
      </c>
      <c r="F1572" s="10" t="s">
        <v>5848</v>
      </c>
      <c r="G1572" s="10" t="s">
        <v>5996</v>
      </c>
      <c r="H1572" s="20" t="s">
        <v>6004</v>
      </c>
      <c r="I1572" s="20" t="s">
        <v>3553</v>
      </c>
      <c r="J1572" s="20" t="s">
        <v>2536</v>
      </c>
      <c r="K1572" s="20" t="s">
        <v>5446</v>
      </c>
      <c r="L1572" s="20" t="s">
        <v>1913</v>
      </c>
      <c r="M1572" s="21">
        <v>40</v>
      </c>
      <c r="N1572" s="22">
        <v>6</v>
      </c>
      <c r="O1572" s="23">
        <v>1</v>
      </c>
      <c r="P1572" s="24">
        <v>730</v>
      </c>
      <c r="Q1572" s="25">
        <f>IF(M1572="","",IF(M1572&lt;=0,P1572/10,P1572/M1572))</f>
        <v>18.25</v>
      </c>
      <c r="R1572" s="12">
        <v>0</v>
      </c>
      <c r="S1572" s="12">
        <v>0</v>
      </c>
      <c r="U1572" s="18" t="str">
        <f t="shared" si="128"/>
        <v>一勝</v>
      </c>
      <c r="X1572" s="12" t="str">
        <f>IF(OR(C1572="櫃間牧場",C1572="特捜フジ"),"hit",IF(OR(C1572="土井牧場",C1572="土井ムギムギ牧場",C1572="むぎむぎ",C1572="むぎ"),"doi",IF(OR(C1572="阪神",C1572="タイガースファーム"),"han",IF(OR(C1572="健康牧場",C1572="ＯＫ牧場"),"oke",VLOOKUP(C1572,[1]Owner!$A:$B,2,FALSE)))))</f>
        <v>fut</v>
      </c>
    </row>
    <row r="1573" spans="1:24" ht="11.15" customHeight="1" x14ac:dyDescent="0.65">
      <c r="A1573" s="19" t="str">
        <f t="shared" si="127"/>
        <v>1920成田10</v>
      </c>
      <c r="B1573" s="10" t="s">
        <v>7651</v>
      </c>
      <c r="C1573" s="20" t="s">
        <v>7656</v>
      </c>
      <c r="D1573" s="11">
        <v>10</v>
      </c>
      <c r="E1573" s="20" t="s">
        <v>7718</v>
      </c>
      <c r="F1573" s="10" t="s">
        <v>4766</v>
      </c>
      <c r="G1573" s="10" t="s">
        <v>4767</v>
      </c>
      <c r="H1573" s="20" t="s">
        <v>7800</v>
      </c>
      <c r="I1573" s="20" t="s">
        <v>7302</v>
      </c>
      <c r="J1573" s="20" t="s">
        <v>5388</v>
      </c>
      <c r="K1573" s="20" t="s">
        <v>5446</v>
      </c>
      <c r="L1573" s="20" t="s">
        <v>1913</v>
      </c>
      <c r="M1573" s="32">
        <v>5</v>
      </c>
      <c r="N1573" s="22">
        <v>6</v>
      </c>
      <c r="O1573" s="23">
        <v>0</v>
      </c>
      <c r="P1573" s="24">
        <v>730</v>
      </c>
      <c r="Q1573" s="25">
        <v>-6.5615384615384622</v>
      </c>
      <c r="R1573" s="12">
        <v>0</v>
      </c>
      <c r="S1573" s="12">
        <v>0</v>
      </c>
      <c r="T1573" s="12">
        <v>0</v>
      </c>
      <c r="U1573" s="18" t="str">
        <f t="shared" si="128"/>
        <v>未勝利</v>
      </c>
      <c r="V1573" s="12" t="s">
        <v>7460</v>
      </c>
      <c r="W1573" s="12" t="s">
        <v>8096</v>
      </c>
      <c r="X1573" s="12" t="str">
        <f>IF(OR(C1573="櫃間牧場",C1573="特捜フジ"),"hit",IF(OR(C1573="土井牧場",C1573="土井ムギムギ牧場",C1573="むぎむぎ",C1573="むぎ"),"doi",IF(OR(C1573="阪神",C1573="タイガースファーム"),"han",IF(OR(C1573="健康牧場",C1573="ＯＫ牧場"),"oke",VLOOKUP(C1573,[1]Owner!$A:$B,2,FALSE)))))</f>
        <v>nar</v>
      </c>
    </row>
    <row r="1574" spans="1:24" ht="11.15" customHeight="1" x14ac:dyDescent="0.65">
      <c r="A1574" s="19" t="str">
        <f t="shared" si="127"/>
        <v>1516成田02</v>
      </c>
      <c r="B1574" s="10" t="s">
        <v>5510</v>
      </c>
      <c r="C1574" s="20" t="s">
        <v>5512</v>
      </c>
      <c r="D1574" s="11">
        <v>2</v>
      </c>
      <c r="E1574" s="20" t="s">
        <v>5536</v>
      </c>
      <c r="F1574" s="10" t="s">
        <v>3910</v>
      </c>
      <c r="G1574" s="10" t="s">
        <v>3906</v>
      </c>
      <c r="H1574" s="20" t="s">
        <v>3907</v>
      </c>
      <c r="I1574" s="20" t="s">
        <v>5707</v>
      </c>
      <c r="J1574" s="20" t="s">
        <v>5728</v>
      </c>
      <c r="K1574" s="20" t="s">
        <v>5452</v>
      </c>
      <c r="L1574" s="20" t="s">
        <v>5824</v>
      </c>
      <c r="M1574" s="21">
        <v>50</v>
      </c>
      <c r="N1574" s="22">
        <v>8</v>
      </c>
      <c r="O1574" s="23">
        <v>1</v>
      </c>
      <c r="P1574" s="24">
        <v>730</v>
      </c>
      <c r="Q1574" s="25">
        <f t="shared" ref="Q1574:Q1582" si="130">IF(M1574="","",IF(M1574&lt;=0,P1574/10,P1574/M1574))</f>
        <v>14.6</v>
      </c>
      <c r="R1574" s="12">
        <v>0</v>
      </c>
      <c r="S1574" s="12">
        <v>0</v>
      </c>
      <c r="U1574" s="18" t="str">
        <f t="shared" si="128"/>
        <v>一勝</v>
      </c>
      <c r="X1574" s="12" t="str">
        <f>IF(OR(C1574="櫃間牧場",C1574="特捜フジ"),"hit",IF(OR(C1574="土井牧場",C1574="土井ムギムギ牧場",C1574="むぎむぎ",C1574="むぎ"),"doi",IF(OR(C1574="阪神",C1574="タイガースファーム"),"han",IF(OR(C1574="健康牧場",C1574="ＯＫ牧場"),"oke",VLOOKUP(C1574,[1]Owner!$A:$B,2,FALSE)))))</f>
        <v>nar</v>
      </c>
    </row>
    <row r="1575" spans="1:24" ht="11.15" customHeight="1" x14ac:dyDescent="0.65">
      <c r="A1575" s="19" t="str">
        <f t="shared" si="127"/>
        <v>1112藤田09</v>
      </c>
      <c r="B1575" s="10" t="s">
        <v>4369</v>
      </c>
      <c r="C1575" s="20" t="s">
        <v>4200</v>
      </c>
      <c r="D1575" s="11">
        <v>9</v>
      </c>
      <c r="E1575" s="20" t="s">
        <v>4226</v>
      </c>
      <c r="F1575" s="10" t="s">
        <v>3905</v>
      </c>
      <c r="G1575" s="10" t="s">
        <v>3906</v>
      </c>
      <c r="H1575" s="20" t="s">
        <v>4181</v>
      </c>
      <c r="I1575" s="20" t="s">
        <v>2850</v>
      </c>
      <c r="J1575" s="20" t="s">
        <v>4227</v>
      </c>
      <c r="K1575" s="20" t="s">
        <v>4228</v>
      </c>
      <c r="L1575" s="20" t="s">
        <v>4211</v>
      </c>
      <c r="M1575" s="21">
        <v>30</v>
      </c>
      <c r="N1575" s="22">
        <v>3</v>
      </c>
      <c r="O1575" s="23">
        <v>1</v>
      </c>
      <c r="P1575" s="24">
        <v>725</v>
      </c>
      <c r="Q1575" s="25">
        <f t="shared" si="130"/>
        <v>24.166666666666668</v>
      </c>
      <c r="R1575" s="12">
        <v>0</v>
      </c>
      <c r="S1575" s="12">
        <v>0</v>
      </c>
      <c r="U1575" s="18" t="str">
        <f t="shared" si="128"/>
        <v>一勝</v>
      </c>
      <c r="X1575" s="12" t="str">
        <f>IF(OR(C1575="櫃間牧場",C1575="特捜フジ"),"hit",IF(OR(C1575="土井牧場",C1575="土井ムギムギ牧場",C1575="むぎむぎ",C1575="むぎ"),"doi",IF(OR(C1575="阪神",C1575="タイガースファーム"),"han",IF(OR(C1575="健康牧場",C1575="ＯＫ牧場"),"oke",VLOOKUP(C1575,[1]Owner!$A:$B,2,FALSE)))))</f>
        <v>fut</v>
      </c>
    </row>
    <row r="1576" spans="1:24" ht="11.15" customHeight="1" x14ac:dyDescent="0.65">
      <c r="A1576" s="19" t="str">
        <f t="shared" si="127"/>
        <v>1011福石06</v>
      </c>
      <c r="B1576" s="10" t="s">
        <v>3649</v>
      </c>
      <c r="C1576" s="20" t="s">
        <v>913</v>
      </c>
      <c r="D1576" s="11">
        <v>6</v>
      </c>
      <c r="E1576" s="20" t="s">
        <v>3787</v>
      </c>
      <c r="F1576" s="10" t="s">
        <v>14</v>
      </c>
      <c r="G1576" s="10" t="s">
        <v>520</v>
      </c>
      <c r="H1576" s="20" t="s">
        <v>2571</v>
      </c>
      <c r="I1576" s="20" t="s">
        <v>2231</v>
      </c>
      <c r="J1576" s="20" t="s">
        <v>2794</v>
      </c>
      <c r="K1576" s="20" t="s">
        <v>2378</v>
      </c>
      <c r="L1576" s="20" t="s">
        <v>1913</v>
      </c>
      <c r="M1576" s="21">
        <v>60</v>
      </c>
      <c r="N1576" s="22">
        <v>7</v>
      </c>
      <c r="O1576" s="23">
        <v>1</v>
      </c>
      <c r="P1576" s="24">
        <v>725</v>
      </c>
      <c r="Q1576" s="25">
        <f t="shared" si="130"/>
        <v>12.083333333333334</v>
      </c>
      <c r="R1576" s="12">
        <v>0</v>
      </c>
      <c r="S1576" s="12">
        <v>0</v>
      </c>
      <c r="U1576" s="18" t="str">
        <f t="shared" si="128"/>
        <v>一勝</v>
      </c>
      <c r="X1576" s="12" t="str">
        <f>IF(OR(C1576="櫃間牧場",C1576="特捜フジ"),"hit",IF(OR(C1576="土井牧場",C1576="土井ムギムギ牧場",C1576="むぎむぎ",C1576="むぎ"),"doi",IF(OR(C1576="阪神",C1576="タイガースファーム"),"han",IF(OR(C1576="健康牧場",C1576="ＯＫ牧場"),"oke",VLOOKUP(C1576,[1]Owner!$A:$B,2,FALSE)))))</f>
        <v>fuk</v>
      </c>
    </row>
    <row r="1577" spans="1:24" ht="11.15" customHeight="1" x14ac:dyDescent="0.65">
      <c r="A1577" s="19" t="str">
        <f t="shared" si="127"/>
        <v>0001山口02</v>
      </c>
      <c r="B1577" s="10" t="s">
        <v>963</v>
      </c>
      <c r="C1577" s="20" t="s">
        <v>1183</v>
      </c>
      <c r="D1577" s="31">
        <v>2</v>
      </c>
      <c r="E1577" s="20" t="s">
        <v>1186</v>
      </c>
      <c r="F1577" s="10" t="s">
        <v>14</v>
      </c>
      <c r="G1577" s="10" t="s">
        <v>15</v>
      </c>
      <c r="H1577" s="20" t="s">
        <v>715</v>
      </c>
      <c r="I1577" s="20" t="s">
        <v>1044</v>
      </c>
      <c r="J1577" s="20" t="s">
        <v>1187</v>
      </c>
      <c r="N1577" s="22">
        <v>7</v>
      </c>
      <c r="O1577" s="23">
        <v>0</v>
      </c>
      <c r="P1577" s="24">
        <v>724</v>
      </c>
      <c r="Q1577" s="25" t="str">
        <f t="shared" si="130"/>
        <v/>
      </c>
      <c r="R1577" s="12">
        <v>0</v>
      </c>
      <c r="S1577" s="12">
        <v>0</v>
      </c>
      <c r="U1577" s="18" t="str">
        <f t="shared" si="128"/>
        <v>未勝利</v>
      </c>
      <c r="X1577" s="12" t="str">
        <f>IF(OR(C1577="櫃間牧場",C1577="特捜フジ"),"hit",IF(OR(C1577="土井牧場",C1577="土井ムギムギ牧場",C1577="むぎむぎ",C1577="むぎ"),"doi",IF(OR(C1577="阪神",C1577="タイガースファーム"),"han",IF(OR(C1577="健康牧場",C1577="ＯＫ牧場"),"oke",VLOOKUP(C1577,[1]Owner!$A:$B,2,FALSE)))))</f>
        <v>yam</v>
      </c>
    </row>
    <row r="1578" spans="1:24" ht="11.15" customHeight="1" x14ac:dyDescent="0.65">
      <c r="A1578" s="19" t="str">
        <f t="shared" si="127"/>
        <v>9900真下09</v>
      </c>
      <c r="B1578" s="10" t="s">
        <v>683</v>
      </c>
      <c r="C1578" s="20" t="s">
        <v>346</v>
      </c>
      <c r="D1578" s="31">
        <v>9</v>
      </c>
      <c r="E1578" s="20" t="s">
        <v>959</v>
      </c>
      <c r="F1578" s="10" t="s">
        <v>14</v>
      </c>
      <c r="G1578" s="10" t="s">
        <v>33</v>
      </c>
      <c r="H1578" s="20" t="s">
        <v>960</v>
      </c>
      <c r="I1578" s="20" t="s">
        <v>774</v>
      </c>
      <c r="J1578" s="20" t="s">
        <v>631</v>
      </c>
      <c r="N1578" s="22">
        <v>11</v>
      </c>
      <c r="O1578" s="23">
        <v>1</v>
      </c>
      <c r="P1578" s="24">
        <v>724</v>
      </c>
      <c r="Q1578" s="25" t="str">
        <f t="shared" si="130"/>
        <v/>
      </c>
      <c r="R1578" s="12">
        <v>0</v>
      </c>
      <c r="S1578" s="12">
        <v>0</v>
      </c>
      <c r="U1578" s="18" t="str">
        <f t="shared" si="128"/>
        <v>一勝</v>
      </c>
      <c r="X1578" s="12" t="str">
        <f>IF(OR(C1578="櫃間牧場",C1578="特捜フジ"),"hit",IF(OR(C1578="土井牧場",C1578="土井ムギムギ牧場",C1578="むぎむぎ",C1578="むぎ"),"doi",IF(OR(C1578="阪神",C1578="タイガースファーム"),"han",IF(OR(C1578="健康牧場",C1578="ＯＫ牧場"),"oke",VLOOKUP(C1578,[1]Owner!$A:$B,2,FALSE)))))</f>
        <v>mas</v>
      </c>
    </row>
    <row r="1579" spans="1:24" ht="11.15" customHeight="1" x14ac:dyDescent="0.65">
      <c r="A1579" s="19" t="str">
        <f t="shared" si="127"/>
        <v>2324高橋03</v>
      </c>
      <c r="B1579" s="10" t="s">
        <v>9878</v>
      </c>
      <c r="C1579" s="20" t="s">
        <v>9258</v>
      </c>
      <c r="D1579" s="11">
        <v>3</v>
      </c>
      <c r="E1579" s="20" t="s">
        <v>9810</v>
      </c>
      <c r="F1579" s="10" t="s">
        <v>4407</v>
      </c>
      <c r="G1579" s="10" t="s">
        <v>4408</v>
      </c>
      <c r="H1579" s="20" t="s">
        <v>9374</v>
      </c>
      <c r="I1579" s="20" t="s">
        <v>4657</v>
      </c>
      <c r="J1579" s="20" t="s">
        <v>9945</v>
      </c>
      <c r="K1579" s="20" t="s">
        <v>9452</v>
      </c>
      <c r="L1579" s="20" t="s">
        <v>1913</v>
      </c>
      <c r="M1579" s="37">
        <v>6</v>
      </c>
      <c r="N1579" s="22">
        <v>1</v>
      </c>
      <c r="O1579" s="23">
        <v>1</v>
      </c>
      <c r="P1579" s="24">
        <v>720</v>
      </c>
      <c r="Q1579" s="25">
        <f t="shared" si="130"/>
        <v>120</v>
      </c>
      <c r="U1579" s="18" t="str">
        <f t="shared" si="128"/>
        <v>一勝</v>
      </c>
      <c r="V1579" s="12" t="s">
        <v>10160</v>
      </c>
      <c r="W1579" s="12" t="s">
        <v>10093</v>
      </c>
      <c r="X1579" s="12" t="str">
        <f>IF(OR(C1579="櫃間牧場",C1579="特捜フジ"),"hit",IF(OR(C1579="土井牧場",C1579="土井ムギムギ牧場",C1579="むぎむぎ",C1579="むぎ"),"doi",IF(OR(C1579="阪神",C1579="タイガースファーム"),"han",IF(OR(C1579="健康牧場",C1579="ＯＫ牧場"),"oke",VLOOKUP(C1579,[1]Owner!$A:$B,2,FALSE)))))</f>
        <v>tkh</v>
      </c>
    </row>
    <row r="1580" spans="1:24" ht="11.15" customHeight="1" x14ac:dyDescent="0.65">
      <c r="A1580" s="19" t="str">
        <f t="shared" si="127"/>
        <v>2324高橋10</v>
      </c>
      <c r="B1580" s="10" t="s">
        <v>9878</v>
      </c>
      <c r="C1580" s="20" t="s">
        <v>9258</v>
      </c>
      <c r="D1580" s="11">
        <v>10</v>
      </c>
      <c r="E1580" s="20" t="s">
        <v>9817</v>
      </c>
      <c r="F1580" s="10" t="s">
        <v>4407</v>
      </c>
      <c r="G1580" s="10" t="s">
        <v>4421</v>
      </c>
      <c r="H1580" s="20" t="s">
        <v>9888</v>
      </c>
      <c r="I1580" s="20" t="s">
        <v>5369</v>
      </c>
      <c r="J1580" s="20" t="s">
        <v>9949</v>
      </c>
      <c r="K1580" s="20" t="s">
        <v>2378</v>
      </c>
      <c r="L1580" s="20" t="s">
        <v>1913</v>
      </c>
      <c r="M1580" s="37">
        <v>6</v>
      </c>
      <c r="N1580" s="22">
        <v>1</v>
      </c>
      <c r="O1580" s="23">
        <v>1</v>
      </c>
      <c r="P1580" s="24">
        <v>720</v>
      </c>
      <c r="Q1580" s="25">
        <f t="shared" si="130"/>
        <v>120</v>
      </c>
      <c r="U1580" s="18" t="str">
        <f t="shared" si="128"/>
        <v>一勝</v>
      </c>
      <c r="V1580" s="12" t="s">
        <v>10167</v>
      </c>
      <c r="W1580" s="12" t="s">
        <v>10097</v>
      </c>
      <c r="X1580" s="12" t="str">
        <f>IF(OR(C1580="櫃間牧場",C1580="特捜フジ"),"hit",IF(OR(C1580="土井牧場",C1580="土井ムギムギ牧場",C1580="むぎむぎ",C1580="むぎ"),"doi",IF(OR(C1580="阪神",C1580="タイガースファーム"),"han",IF(OR(C1580="健康牧場",C1580="ＯＫ牧場"),"oke",VLOOKUP(C1580,[1]Owner!$A:$B,2,FALSE)))))</f>
        <v>tkh</v>
      </c>
    </row>
    <row r="1581" spans="1:24" ht="11.15" customHeight="1" x14ac:dyDescent="0.65">
      <c r="A1581" s="19" t="str">
        <f t="shared" si="127"/>
        <v>2324川上05</v>
      </c>
      <c r="B1581" s="10" t="s">
        <v>9878</v>
      </c>
      <c r="C1581" s="20" t="s">
        <v>4672</v>
      </c>
      <c r="D1581" s="11">
        <v>5</v>
      </c>
      <c r="E1581" s="20" t="s">
        <v>9772</v>
      </c>
      <c r="F1581" s="10" t="s">
        <v>4407</v>
      </c>
      <c r="G1581" s="10" t="s">
        <v>4408</v>
      </c>
      <c r="H1581" s="20" t="s">
        <v>8868</v>
      </c>
      <c r="I1581" s="20" t="s">
        <v>5193</v>
      </c>
      <c r="J1581" s="20" t="s">
        <v>8942</v>
      </c>
      <c r="K1581" s="20" t="s">
        <v>9457</v>
      </c>
      <c r="L1581" s="20" t="s">
        <v>1913</v>
      </c>
      <c r="M1581" s="37">
        <v>8</v>
      </c>
      <c r="N1581" s="22">
        <v>2</v>
      </c>
      <c r="O1581" s="23">
        <v>2</v>
      </c>
      <c r="P1581" s="24">
        <v>720</v>
      </c>
      <c r="Q1581" s="25">
        <f t="shared" si="130"/>
        <v>90</v>
      </c>
      <c r="R1581" s="12">
        <v>3</v>
      </c>
      <c r="S1581" s="12">
        <v>1</v>
      </c>
      <c r="U1581" s="18" t="str">
        <f t="shared" si="128"/>
        <v>G1</v>
      </c>
      <c r="V1581" s="12" t="s">
        <v>10026</v>
      </c>
      <c r="W1581" s="36" t="s">
        <v>10242</v>
      </c>
      <c r="X1581" s="12" t="str">
        <f>IF(OR(C1581="櫃間牧場",C1581="特捜フジ"),"hit",IF(OR(C1581="土井牧場",C1581="土井ムギムギ牧場",C1581="むぎむぎ",C1581="むぎ"),"doi",IF(OR(C1581="阪神",C1581="タイガースファーム"),"han",IF(OR(C1581="健康牧場",C1581="ＯＫ牧場"),"oke",VLOOKUP(C1581,[1]Owner!$A:$B,2,FALSE)))))</f>
        <v>kaw</v>
      </c>
    </row>
    <row r="1582" spans="1:24" ht="11.15" customHeight="1" x14ac:dyDescent="0.65">
      <c r="A1582" s="19" t="str">
        <f t="shared" si="127"/>
        <v>2324寺本06</v>
      </c>
      <c r="B1582" s="10" t="s">
        <v>9878</v>
      </c>
      <c r="C1582" s="20" t="s">
        <v>9269</v>
      </c>
      <c r="D1582" s="11">
        <v>6</v>
      </c>
      <c r="E1582" s="20" t="s">
        <v>9823</v>
      </c>
      <c r="F1582" s="10" t="s">
        <v>4407</v>
      </c>
      <c r="G1582" s="10" t="s">
        <v>4421</v>
      </c>
      <c r="H1582" s="20" t="s">
        <v>9886</v>
      </c>
      <c r="I1582" s="20" t="s">
        <v>4657</v>
      </c>
      <c r="J1582" s="20" t="s">
        <v>9953</v>
      </c>
      <c r="K1582" s="20" t="s">
        <v>5446</v>
      </c>
      <c r="L1582" s="20" t="s">
        <v>1913</v>
      </c>
      <c r="M1582" s="37">
        <v>3</v>
      </c>
      <c r="N1582" s="22">
        <v>2</v>
      </c>
      <c r="O1582" s="23">
        <v>1</v>
      </c>
      <c r="P1582" s="24">
        <v>720</v>
      </c>
      <c r="Q1582" s="25">
        <f t="shared" si="130"/>
        <v>240</v>
      </c>
      <c r="U1582" s="18" t="str">
        <f t="shared" si="128"/>
        <v>一勝</v>
      </c>
      <c r="V1582" s="12" t="s">
        <v>10173</v>
      </c>
      <c r="W1582" s="12" t="s">
        <v>10103</v>
      </c>
      <c r="X1582" s="12" t="str">
        <f>IF(OR(C1582="櫃間牧場",C1582="特捜フジ"),"hit",IF(OR(C1582="土井牧場",C1582="土井ムギムギ牧場",C1582="むぎむぎ",C1582="むぎ"),"doi",IF(OR(C1582="阪神",C1582="タイガースファーム"),"han",IF(OR(C1582="健康牧場",C1582="ＯＫ牧場"),"oke",VLOOKUP(C1582,[1]Owner!$A:$B,2,FALSE)))))</f>
        <v>ter</v>
      </c>
    </row>
    <row r="1583" spans="1:24" ht="11.15" customHeight="1" x14ac:dyDescent="0.65">
      <c r="A1583" s="19" t="str">
        <f t="shared" si="127"/>
        <v>2122西原01</v>
      </c>
      <c r="B1583" s="10" t="s">
        <v>8826</v>
      </c>
      <c r="C1583" s="20" t="s">
        <v>4989</v>
      </c>
      <c r="D1583" s="11">
        <v>1</v>
      </c>
      <c r="E1583" s="20" t="s">
        <v>8756</v>
      </c>
      <c r="F1583" s="10" t="s">
        <v>4478</v>
      </c>
      <c r="G1583" s="10" t="s">
        <v>4408</v>
      </c>
      <c r="H1583" s="20" t="s">
        <v>5341</v>
      </c>
      <c r="I1583" s="20" t="s">
        <v>1755</v>
      </c>
      <c r="J1583" s="20" t="s">
        <v>6035</v>
      </c>
      <c r="K1583" s="20" t="s">
        <v>791</v>
      </c>
      <c r="L1583" s="20" t="s">
        <v>1913</v>
      </c>
      <c r="M1583" s="32">
        <v>7</v>
      </c>
      <c r="N1583" s="22">
        <v>3</v>
      </c>
      <c r="O1583" s="23">
        <v>1</v>
      </c>
      <c r="P1583" s="24">
        <v>720</v>
      </c>
      <c r="Q1583" s="25">
        <v>19.747252747252748</v>
      </c>
      <c r="U1583" s="18" t="str">
        <f t="shared" si="128"/>
        <v>一勝</v>
      </c>
      <c r="V1583" s="12" t="s">
        <v>9002</v>
      </c>
      <c r="W1583" s="12" t="s">
        <v>9119</v>
      </c>
      <c r="X1583" s="12" t="str">
        <f>IF(OR(C1583="櫃間牧場",C1583="特捜フジ"),"hit",IF(OR(C1583="土井牧場",C1583="土井ムギムギ牧場",C1583="むぎむぎ",C1583="むぎ"),"doi",IF(OR(C1583="阪神",C1583="タイガースファーム"),"han",IF(OR(C1583="健康牧場",C1583="ＯＫ牧場"),"oke",VLOOKUP(C1583,[1]Owner!$A:$B,2,FALSE)))))</f>
        <v>nis</v>
      </c>
    </row>
    <row r="1584" spans="1:24" ht="11.15" customHeight="1" x14ac:dyDescent="0.65">
      <c r="A1584" s="19" t="str">
        <f t="shared" si="127"/>
        <v>2324寺本01</v>
      </c>
      <c r="B1584" s="10" t="s">
        <v>9878</v>
      </c>
      <c r="C1584" s="20" t="s">
        <v>9269</v>
      </c>
      <c r="D1584" s="11">
        <v>1</v>
      </c>
      <c r="E1584" s="20" t="s">
        <v>9818</v>
      </c>
      <c r="F1584" s="10" t="s">
        <v>4413</v>
      </c>
      <c r="G1584" s="10" t="s">
        <v>4421</v>
      </c>
      <c r="H1584" s="20" t="s">
        <v>9889</v>
      </c>
      <c r="I1584" s="20" t="s">
        <v>4547</v>
      </c>
      <c r="J1584" s="20" t="s">
        <v>8397</v>
      </c>
      <c r="K1584" s="20" t="s">
        <v>2378</v>
      </c>
      <c r="L1584" s="20" t="s">
        <v>1913</v>
      </c>
      <c r="M1584" s="37">
        <v>7</v>
      </c>
      <c r="N1584" s="22">
        <v>3</v>
      </c>
      <c r="O1584" s="23">
        <v>1</v>
      </c>
      <c r="P1584" s="24">
        <v>720</v>
      </c>
      <c r="Q1584" s="25">
        <f t="shared" ref="Q1584:Q1589" si="131">IF(M1584="","",IF(M1584&lt;=0,P1584/10,P1584/M1584))</f>
        <v>102.85714285714286</v>
      </c>
      <c r="U1584" s="18" t="str">
        <f t="shared" si="128"/>
        <v>一勝</v>
      </c>
      <c r="V1584" s="12" t="s">
        <v>10168</v>
      </c>
      <c r="W1584" s="12" t="s">
        <v>10098</v>
      </c>
      <c r="X1584" s="12" t="str">
        <f>IF(OR(C1584="櫃間牧場",C1584="特捜フジ"),"hit",IF(OR(C1584="土井牧場",C1584="土井ムギムギ牧場",C1584="むぎむぎ",C1584="むぎ"),"doi",IF(OR(C1584="阪神",C1584="タイガースファーム"),"han",IF(OR(C1584="健康牧場",C1584="ＯＫ牧場"),"oke",VLOOKUP(C1584,[1]Owner!$A:$B,2,FALSE)))))</f>
        <v>ter</v>
      </c>
    </row>
    <row r="1585" spans="1:24" ht="11.15" customHeight="1" x14ac:dyDescent="0.65">
      <c r="A1585" s="19" t="str">
        <f t="shared" si="127"/>
        <v>0304心平02</v>
      </c>
      <c r="B1585" s="10" t="s">
        <v>1713</v>
      </c>
      <c r="C1585" s="20" t="s">
        <v>186</v>
      </c>
      <c r="D1585" s="31">
        <v>2</v>
      </c>
      <c r="E1585" s="20" t="s">
        <v>1790</v>
      </c>
      <c r="F1585" s="10" t="s">
        <v>14</v>
      </c>
      <c r="G1585" s="10" t="s">
        <v>15</v>
      </c>
      <c r="H1585" s="20" t="s">
        <v>1579</v>
      </c>
      <c r="I1585" s="20" t="s">
        <v>38</v>
      </c>
      <c r="J1585" s="20" t="s">
        <v>1791</v>
      </c>
      <c r="M1585" s="21">
        <v>0</v>
      </c>
      <c r="N1585" s="22">
        <v>4</v>
      </c>
      <c r="O1585" s="23">
        <v>1</v>
      </c>
      <c r="P1585" s="24">
        <v>720</v>
      </c>
      <c r="Q1585" s="25">
        <f t="shared" si="131"/>
        <v>72</v>
      </c>
      <c r="R1585" s="12">
        <v>0</v>
      </c>
      <c r="S1585" s="12">
        <v>0</v>
      </c>
      <c r="U1585" s="18" t="str">
        <f t="shared" si="128"/>
        <v>一勝</v>
      </c>
      <c r="X1585" s="12" t="str">
        <f>IF(OR(C1585="櫃間牧場",C1585="特捜フジ"),"hit",IF(OR(C1585="土井牧場",C1585="土井ムギムギ牧場",C1585="むぎむぎ",C1585="むぎ"),"doi",IF(OR(C1585="阪神",C1585="タイガースファーム"),"han",IF(OR(C1585="健康牧場",C1585="ＯＫ牧場"),"oke",VLOOKUP(C1585,[1]Owner!$A:$B,2,FALSE)))))</f>
        <v>hsi</v>
      </c>
    </row>
    <row r="1586" spans="1:24" ht="11.15" customHeight="1" x14ac:dyDescent="0.65">
      <c r="A1586" s="19" t="str">
        <f t="shared" si="127"/>
        <v>2324小金10</v>
      </c>
      <c r="B1586" s="10" t="s">
        <v>9878</v>
      </c>
      <c r="C1586" s="20" t="s">
        <v>9237</v>
      </c>
      <c r="D1586" s="11">
        <v>10</v>
      </c>
      <c r="E1586" s="20" t="s">
        <v>9797</v>
      </c>
      <c r="F1586" s="10" t="s">
        <v>4407</v>
      </c>
      <c r="G1586" s="10" t="s">
        <v>4421</v>
      </c>
      <c r="H1586" s="20" t="s">
        <v>4436</v>
      </c>
      <c r="I1586" s="20" t="s">
        <v>1911</v>
      </c>
      <c r="J1586" s="20" t="s">
        <v>6056</v>
      </c>
      <c r="K1586" s="20" t="s">
        <v>9452</v>
      </c>
      <c r="L1586" s="20" t="s">
        <v>1913</v>
      </c>
      <c r="M1586" s="37">
        <v>4</v>
      </c>
      <c r="N1586" s="22">
        <v>4</v>
      </c>
      <c r="O1586" s="23">
        <v>1</v>
      </c>
      <c r="P1586" s="24">
        <v>720</v>
      </c>
      <c r="Q1586" s="25">
        <f t="shared" si="131"/>
        <v>180</v>
      </c>
      <c r="U1586" s="18" t="str">
        <f t="shared" si="128"/>
        <v>一勝</v>
      </c>
      <c r="W1586" s="12" t="s">
        <v>10082</v>
      </c>
      <c r="X1586" s="12" t="str">
        <f>IF(OR(C1586="櫃間牧場",C1586="特捜フジ"),"hit",IF(OR(C1586="土井牧場",C1586="土井ムギムギ牧場",C1586="むぎむぎ",C1586="むぎ"),"doi",IF(OR(C1586="阪神",C1586="タイガースファーム"),"han",IF(OR(C1586="健康牧場",C1586="ＯＫ牧場"),"oke",VLOOKUP(C1586,[1]Owner!$A:$B,2,FALSE)))))</f>
        <v>kog</v>
      </c>
    </row>
    <row r="1587" spans="1:24" ht="11.15" customHeight="1" x14ac:dyDescent="0.65">
      <c r="A1587" s="19" t="str">
        <f t="shared" si="127"/>
        <v>2324心平09</v>
      </c>
      <c r="B1587" s="10" t="s">
        <v>9878</v>
      </c>
      <c r="C1587" s="20" t="s">
        <v>4736</v>
      </c>
      <c r="D1587" s="11">
        <v>9</v>
      </c>
      <c r="E1587" s="20" t="s">
        <v>9806</v>
      </c>
      <c r="F1587" s="10" t="s">
        <v>4413</v>
      </c>
      <c r="G1587" s="10" t="s">
        <v>4408</v>
      </c>
      <c r="H1587" s="20" t="s">
        <v>9350</v>
      </c>
      <c r="I1587" s="20" t="s">
        <v>4657</v>
      </c>
      <c r="J1587" s="20" t="s">
        <v>7192</v>
      </c>
      <c r="K1587" s="20" t="s">
        <v>2378</v>
      </c>
      <c r="L1587" s="20" t="s">
        <v>1913</v>
      </c>
      <c r="M1587" s="37">
        <v>5</v>
      </c>
      <c r="N1587" s="22">
        <v>4</v>
      </c>
      <c r="O1587" s="23">
        <v>1</v>
      </c>
      <c r="P1587" s="24">
        <v>720</v>
      </c>
      <c r="Q1587" s="25">
        <f t="shared" si="131"/>
        <v>144</v>
      </c>
      <c r="U1587" s="18" t="str">
        <f t="shared" si="128"/>
        <v>一勝</v>
      </c>
      <c r="V1587" s="12" t="s">
        <v>10156</v>
      </c>
      <c r="W1587" s="12" t="s">
        <v>10089</v>
      </c>
      <c r="X1587" s="12" t="str">
        <f>IF(OR(C1587="櫃間牧場",C1587="特捜フジ"),"hit",IF(OR(C1587="土井牧場",C1587="土井ムギムギ牧場",C1587="むぎむぎ",C1587="むぎ"),"doi",IF(OR(C1587="阪神",C1587="タイガースファーム"),"han",IF(OR(C1587="健康牧場",C1587="ＯＫ牧場"),"oke",VLOOKUP(C1587,[1]Owner!$A:$B,2,FALSE)))))</f>
        <v>hsi</v>
      </c>
    </row>
    <row r="1588" spans="1:24" ht="11.15" customHeight="1" x14ac:dyDescent="0.65">
      <c r="A1588" s="19" t="str">
        <f t="shared" si="127"/>
        <v>1516みど06</v>
      </c>
      <c r="B1588" s="10" t="s">
        <v>5510</v>
      </c>
      <c r="C1588" s="20" t="s">
        <v>4292</v>
      </c>
      <c r="D1588" s="11">
        <v>6</v>
      </c>
      <c r="E1588" s="20" t="s">
        <v>5630</v>
      </c>
      <c r="F1588" s="10" t="s">
        <v>3905</v>
      </c>
      <c r="G1588" s="10" t="s">
        <v>3911</v>
      </c>
      <c r="H1588" s="20" t="s">
        <v>5687</v>
      </c>
      <c r="I1588" s="20" t="s">
        <v>2231</v>
      </c>
      <c r="J1588" s="20" t="s">
        <v>5765</v>
      </c>
      <c r="K1588" s="20" t="s">
        <v>5810</v>
      </c>
      <c r="L1588" s="20" t="s">
        <v>3922</v>
      </c>
      <c r="M1588" s="21">
        <v>140</v>
      </c>
      <c r="N1588" s="22">
        <v>6</v>
      </c>
      <c r="O1588" s="23">
        <v>0</v>
      </c>
      <c r="P1588" s="24">
        <v>720</v>
      </c>
      <c r="Q1588" s="25">
        <f t="shared" si="131"/>
        <v>5.1428571428571432</v>
      </c>
      <c r="R1588" s="12">
        <v>0</v>
      </c>
      <c r="S1588" s="12">
        <v>0</v>
      </c>
      <c r="U1588" s="18" t="str">
        <f t="shared" si="128"/>
        <v>未勝利</v>
      </c>
      <c r="X1588" s="12" t="str">
        <f>IF(OR(C1588="櫃間牧場",C1588="特捜フジ"),"hit",IF(OR(C1588="土井牧場",C1588="土井ムギムギ牧場",C1588="むぎむぎ",C1588="むぎ"),"doi",IF(OR(C1588="阪神",C1588="タイガースファーム"),"han",IF(OR(C1588="健康牧場",C1588="ＯＫ牧場"),"oke",VLOOKUP(C1588,[1]Owner!$A:$B,2,FALSE)))))</f>
        <v>mid</v>
      </c>
    </row>
    <row r="1589" spans="1:24" ht="11.15" customHeight="1" x14ac:dyDescent="0.65">
      <c r="A1589" s="19" t="str">
        <f t="shared" si="127"/>
        <v>0708羽田04</v>
      </c>
      <c r="B1589" s="10" t="s">
        <v>2844</v>
      </c>
      <c r="C1589" s="20" t="s">
        <v>2482</v>
      </c>
      <c r="D1589" s="11">
        <v>4</v>
      </c>
      <c r="E1589" s="20" t="s">
        <v>3041</v>
      </c>
      <c r="F1589" s="10" t="s">
        <v>14</v>
      </c>
      <c r="G1589" s="10" t="s">
        <v>520</v>
      </c>
      <c r="H1589" s="20" t="s">
        <v>1128</v>
      </c>
      <c r="I1589" s="20" t="s">
        <v>2280</v>
      </c>
      <c r="J1589" s="20" t="s">
        <v>3042</v>
      </c>
      <c r="K1589" s="20" t="s">
        <v>3043</v>
      </c>
      <c r="L1589" s="20" t="s">
        <v>3044</v>
      </c>
      <c r="M1589" s="21">
        <v>60</v>
      </c>
      <c r="N1589" s="22">
        <v>7</v>
      </c>
      <c r="O1589" s="23">
        <v>1</v>
      </c>
      <c r="P1589" s="24">
        <v>720</v>
      </c>
      <c r="Q1589" s="25">
        <f t="shared" si="131"/>
        <v>12</v>
      </c>
      <c r="R1589" s="12">
        <v>0</v>
      </c>
      <c r="S1589" s="12">
        <v>0</v>
      </c>
      <c r="U1589" s="18" t="str">
        <f t="shared" si="128"/>
        <v>一勝</v>
      </c>
      <c r="X1589" s="12" t="str">
        <f>IF(OR(C1589="櫃間牧場",C1589="特捜フジ"),"hit",IF(OR(C1589="土井牧場",C1589="土井ムギムギ牧場",C1589="むぎむぎ",C1589="むぎ"),"doi",IF(OR(C1589="阪神",C1589="タイガースファーム"),"han",IF(OR(C1589="健康牧場",C1589="ＯＫ牧場"),"oke",VLOOKUP(C1589,[1]Owner!$A:$B,2,FALSE)))))</f>
        <v>had</v>
      </c>
    </row>
    <row r="1590" spans="1:24" ht="11.15" customHeight="1" x14ac:dyDescent="0.65">
      <c r="A1590" s="19" t="str">
        <f t="shared" si="127"/>
        <v>2122福石03</v>
      </c>
      <c r="B1590" s="10" t="s">
        <v>8826</v>
      </c>
      <c r="C1590" s="20" t="s">
        <v>8313</v>
      </c>
      <c r="D1590" s="11">
        <v>3</v>
      </c>
      <c r="E1590" s="20" t="s">
        <v>8798</v>
      </c>
      <c r="F1590" s="10" t="s">
        <v>29</v>
      </c>
      <c r="G1590" s="10" t="s">
        <v>4421</v>
      </c>
      <c r="H1590" s="20" t="s">
        <v>1896</v>
      </c>
      <c r="I1590" s="20" t="s">
        <v>2231</v>
      </c>
      <c r="J1590" s="20" t="s">
        <v>7867</v>
      </c>
      <c r="K1590" s="20" t="s">
        <v>4510</v>
      </c>
      <c r="L1590" s="20" t="s">
        <v>4484</v>
      </c>
      <c r="M1590" s="32">
        <v>5</v>
      </c>
      <c r="N1590" s="22">
        <v>6</v>
      </c>
      <c r="O1590" s="23">
        <v>1</v>
      </c>
      <c r="P1590" s="24">
        <v>715</v>
      </c>
      <c r="Q1590" s="25">
        <v>7.6</v>
      </c>
      <c r="U1590" s="18" t="str">
        <f t="shared" si="128"/>
        <v>一勝</v>
      </c>
      <c r="V1590" s="12" t="s">
        <v>9034</v>
      </c>
      <c r="W1590" s="12" t="s">
        <v>9159</v>
      </c>
      <c r="X1590" s="12" t="str">
        <f>IF(OR(C1590="櫃間牧場",C1590="特捜フジ"),"hit",IF(OR(C1590="土井牧場",C1590="土井ムギムギ牧場",C1590="むぎむぎ",C1590="むぎ"),"doi",IF(OR(C1590="阪神",C1590="タイガースファーム"),"han",IF(OR(C1590="健康牧場",C1590="ＯＫ牧場"),"oke",VLOOKUP(C1590,[1]Owner!$A:$B,2,FALSE)))))</f>
        <v>fuk</v>
      </c>
    </row>
    <row r="1591" spans="1:24" ht="11.15" customHeight="1" x14ac:dyDescent="0.65">
      <c r="A1591" s="19" t="str">
        <f t="shared" si="127"/>
        <v>9899片岡08</v>
      </c>
      <c r="B1591" s="10" t="s">
        <v>377</v>
      </c>
      <c r="C1591" s="20" t="s">
        <v>465</v>
      </c>
      <c r="D1591" s="31">
        <v>8</v>
      </c>
      <c r="E1591" s="20" t="s">
        <v>483</v>
      </c>
      <c r="F1591" s="10" t="s">
        <v>14</v>
      </c>
      <c r="G1591" s="10" t="s">
        <v>15</v>
      </c>
      <c r="H1591" s="20" t="s">
        <v>484</v>
      </c>
      <c r="I1591" s="20" t="s">
        <v>485</v>
      </c>
      <c r="J1591" s="20" t="s">
        <v>486</v>
      </c>
      <c r="N1591" s="22">
        <v>7</v>
      </c>
      <c r="O1591" s="23">
        <v>1</v>
      </c>
      <c r="P1591" s="24">
        <v>715</v>
      </c>
      <c r="Q1591" s="25" t="str">
        <f>IF(M1591="","",IF(M1591&lt;=0,P1591/10,P1591/M1591))</f>
        <v/>
      </c>
      <c r="R1591" s="12">
        <v>0</v>
      </c>
      <c r="S1591" s="12">
        <v>0</v>
      </c>
      <c r="U1591" s="18" t="str">
        <f t="shared" si="128"/>
        <v>一勝</v>
      </c>
      <c r="X1591" s="12" t="str">
        <f>IF(OR(C1591="櫃間牧場",C1591="特捜フジ"),"hit",IF(OR(C1591="土井牧場",C1591="土井ムギムギ牧場",C1591="むぎむぎ",C1591="むぎ"),"doi",IF(OR(C1591="阪神",C1591="タイガースファーム"),"han",IF(OR(C1591="健康牧場",C1591="ＯＫ牧場"),"oke",VLOOKUP(C1591,[1]Owner!$A:$B,2,FALSE)))))</f>
        <v>kat</v>
      </c>
    </row>
    <row r="1592" spans="1:24" ht="11.15" customHeight="1" x14ac:dyDescent="0.65">
      <c r="A1592" s="19" t="str">
        <f t="shared" si="127"/>
        <v>0001心平06</v>
      </c>
      <c r="B1592" s="10" t="s">
        <v>963</v>
      </c>
      <c r="C1592" s="20" t="s">
        <v>186</v>
      </c>
      <c r="D1592" s="31">
        <v>6</v>
      </c>
      <c r="E1592" s="20" t="s">
        <v>1065</v>
      </c>
      <c r="F1592" s="10" t="s">
        <v>14</v>
      </c>
      <c r="G1592" s="10" t="s">
        <v>15</v>
      </c>
      <c r="H1592" s="20" t="s">
        <v>842</v>
      </c>
      <c r="I1592" s="20" t="s">
        <v>38</v>
      </c>
      <c r="J1592" s="20" t="s">
        <v>1066</v>
      </c>
      <c r="N1592" s="22">
        <v>2</v>
      </c>
      <c r="O1592" s="23">
        <v>1</v>
      </c>
      <c r="P1592" s="24">
        <v>710</v>
      </c>
      <c r="Q1592" s="25" t="str">
        <f>IF(M1592="","",IF(M1592&lt;=0,P1592/10,P1592/M1592))</f>
        <v/>
      </c>
      <c r="R1592" s="12">
        <v>0</v>
      </c>
      <c r="S1592" s="12">
        <v>0</v>
      </c>
      <c r="U1592" s="18" t="str">
        <f t="shared" si="128"/>
        <v>一勝</v>
      </c>
      <c r="X1592" s="12" t="str">
        <f>IF(OR(C1592="櫃間牧場",C1592="特捜フジ"),"hit",IF(OR(C1592="土井牧場",C1592="土井ムギムギ牧場",C1592="むぎむぎ",C1592="むぎ"),"doi",IF(OR(C1592="阪神",C1592="タイガースファーム"),"han",IF(OR(C1592="健康牧場",C1592="ＯＫ牧場"),"oke",VLOOKUP(C1592,[1]Owner!$A:$B,2,FALSE)))))</f>
        <v>hsi</v>
      </c>
    </row>
    <row r="1593" spans="1:24" ht="11.15" customHeight="1" x14ac:dyDescent="0.65">
      <c r="A1593" s="19" t="str">
        <f t="shared" si="127"/>
        <v>2223永之04</v>
      </c>
      <c r="B1593" s="10" t="s">
        <v>9192</v>
      </c>
      <c r="C1593" s="20" t="s">
        <v>9310</v>
      </c>
      <c r="D1593" s="11">
        <v>4</v>
      </c>
      <c r="E1593" s="20" t="s">
        <v>9314</v>
      </c>
      <c r="F1593" s="10" t="s">
        <v>4407</v>
      </c>
      <c r="G1593" s="10" t="s">
        <v>4408</v>
      </c>
      <c r="H1593" s="20" t="s">
        <v>9374</v>
      </c>
      <c r="I1593" s="20" t="s">
        <v>5638</v>
      </c>
      <c r="J1593" s="20" t="s">
        <v>9434</v>
      </c>
      <c r="K1593" s="20" t="s">
        <v>9473</v>
      </c>
      <c r="L1593" s="20" t="s">
        <v>1913</v>
      </c>
      <c r="M1593" s="32">
        <v>5</v>
      </c>
      <c r="N1593" s="22">
        <v>2</v>
      </c>
      <c r="O1593" s="23">
        <v>1</v>
      </c>
      <c r="P1593" s="24">
        <v>710</v>
      </c>
      <c r="Q1593" s="25">
        <v>241.85714285714289</v>
      </c>
      <c r="U1593" s="18" t="str">
        <f t="shared" si="128"/>
        <v>一勝</v>
      </c>
      <c r="V1593" s="12" t="s">
        <v>9727</v>
      </c>
      <c r="W1593" s="12" t="s">
        <v>9602</v>
      </c>
      <c r="X1593" s="12" t="str">
        <f>IF(OR(C1593="櫃間牧場",C1593="特捜フジ"),"hit",IF(OR(C1593="土井牧場",C1593="土井ムギムギ牧場",C1593="むぎむぎ",C1593="むぎ"),"doi",IF(OR(C1593="阪神",C1593="タイガースファーム"),"han",IF(OR(C1593="健康牧場",C1593="ＯＫ牧場"),"oke",VLOOKUP(C1593,[1]Owner!$A:$B,2,FALSE)))))</f>
        <v>yhi</v>
      </c>
    </row>
    <row r="1594" spans="1:24" ht="11.15" customHeight="1" x14ac:dyDescent="0.65">
      <c r="A1594" s="19" t="str">
        <f t="shared" si="127"/>
        <v>2021心平08</v>
      </c>
      <c r="B1594" s="10" t="s">
        <v>8314</v>
      </c>
      <c r="C1594" s="20" t="s">
        <v>8310</v>
      </c>
      <c r="D1594" s="11">
        <v>8</v>
      </c>
      <c r="E1594" s="20" t="s">
        <v>8226</v>
      </c>
      <c r="F1594" s="10" t="s">
        <v>29</v>
      </c>
      <c r="G1594" s="10" t="s">
        <v>33</v>
      </c>
      <c r="H1594" s="20" t="s">
        <v>8378</v>
      </c>
      <c r="I1594" s="20" t="s">
        <v>8317</v>
      </c>
      <c r="J1594" s="20" t="s">
        <v>5097</v>
      </c>
      <c r="K1594" s="20" t="s">
        <v>4497</v>
      </c>
      <c r="L1594" s="20" t="s">
        <v>1913</v>
      </c>
      <c r="M1594" s="32">
        <v>3</v>
      </c>
      <c r="N1594" s="22">
        <v>4</v>
      </c>
      <c r="O1594" s="23">
        <v>1</v>
      </c>
      <c r="P1594" s="24">
        <v>710</v>
      </c>
      <c r="Q1594" s="25">
        <v>17.589743589743588</v>
      </c>
      <c r="R1594" s="12">
        <v>0</v>
      </c>
      <c r="S1594" s="12">
        <v>0</v>
      </c>
      <c r="T1594" s="12">
        <v>0</v>
      </c>
      <c r="U1594" s="18" t="str">
        <f t="shared" si="128"/>
        <v>一勝</v>
      </c>
      <c r="V1594" s="12" t="s">
        <v>8641</v>
      </c>
      <c r="W1594" s="12" t="s">
        <v>8510</v>
      </c>
      <c r="X1594" s="12" t="str">
        <f>IF(OR(C1594="櫃間牧場",C1594="特捜フジ"),"hit",IF(OR(C1594="土井牧場",C1594="土井ムギムギ牧場",C1594="むぎむぎ",C1594="むぎ"),"doi",IF(OR(C1594="阪神",C1594="タイガースファーム"),"han",IF(OR(C1594="健康牧場",C1594="ＯＫ牧場"),"oke",VLOOKUP(C1594,[1]Owner!$A:$B,2,FALSE)))))</f>
        <v>hsi</v>
      </c>
    </row>
    <row r="1595" spans="1:24" ht="11.15" customHeight="1" x14ac:dyDescent="0.65">
      <c r="A1595" s="19" t="str">
        <f t="shared" si="127"/>
        <v>0506心平03</v>
      </c>
      <c r="B1595" s="10" t="s">
        <v>2274</v>
      </c>
      <c r="C1595" s="20" t="s">
        <v>186</v>
      </c>
      <c r="D1595" s="11">
        <v>3</v>
      </c>
      <c r="E1595" s="20" t="s">
        <v>2394</v>
      </c>
      <c r="F1595" s="10" t="s">
        <v>2279</v>
      </c>
      <c r="G1595" s="10" t="s">
        <v>510</v>
      </c>
      <c r="H1595" s="20" t="s">
        <v>1100</v>
      </c>
      <c r="I1595" s="20" t="s">
        <v>2280</v>
      </c>
      <c r="J1595" s="20" t="s">
        <v>1743</v>
      </c>
      <c r="K1595" s="20" t="s">
        <v>2269</v>
      </c>
      <c r="L1595" s="20" t="s">
        <v>2270</v>
      </c>
      <c r="M1595" s="21">
        <v>60</v>
      </c>
      <c r="N1595" s="22">
        <v>4</v>
      </c>
      <c r="O1595" s="23">
        <v>0</v>
      </c>
      <c r="P1595" s="24">
        <v>710</v>
      </c>
      <c r="Q1595" s="25">
        <f>IF(M1595="","",IF(M1595&lt;=0,P1595/10,P1595/M1595))</f>
        <v>11.833333333333334</v>
      </c>
      <c r="R1595" s="12">
        <v>0</v>
      </c>
      <c r="S1595" s="12">
        <v>0</v>
      </c>
      <c r="U1595" s="18" t="str">
        <f t="shared" si="128"/>
        <v>未勝利</v>
      </c>
      <c r="X1595" s="12" t="str">
        <f>IF(OR(C1595="櫃間牧場",C1595="特捜フジ"),"hit",IF(OR(C1595="土井牧場",C1595="土井ムギムギ牧場",C1595="むぎむぎ",C1595="むぎ"),"doi",IF(OR(C1595="阪神",C1595="タイガースファーム"),"han",IF(OR(C1595="健康牧場",C1595="ＯＫ牧場"),"oke",VLOOKUP(C1595,[1]Owner!$A:$B,2,FALSE)))))</f>
        <v>hsi</v>
      </c>
    </row>
    <row r="1596" spans="1:24" ht="11.15" customHeight="1" x14ac:dyDescent="0.65">
      <c r="A1596" s="19" t="str">
        <f t="shared" si="127"/>
        <v>1112健太08</v>
      </c>
      <c r="B1596" s="10" t="s">
        <v>4369</v>
      </c>
      <c r="C1596" s="20" t="s">
        <v>3981</v>
      </c>
      <c r="D1596" s="11">
        <v>8</v>
      </c>
      <c r="E1596" s="20" t="s">
        <v>4002</v>
      </c>
      <c r="F1596" s="10" t="s">
        <v>3905</v>
      </c>
      <c r="G1596" s="10" t="s">
        <v>3911</v>
      </c>
      <c r="H1596" s="20" t="s">
        <v>4003</v>
      </c>
      <c r="I1596" s="20" t="s">
        <v>2850</v>
      </c>
      <c r="J1596" s="20" t="s">
        <v>1314</v>
      </c>
      <c r="K1596" s="20" t="s">
        <v>4004</v>
      </c>
      <c r="L1596" s="20" t="s">
        <v>3922</v>
      </c>
      <c r="M1596" s="21">
        <v>35</v>
      </c>
      <c r="N1596" s="22">
        <v>4</v>
      </c>
      <c r="O1596" s="23">
        <v>0</v>
      </c>
      <c r="P1596" s="24">
        <v>710</v>
      </c>
      <c r="Q1596" s="25">
        <f>IF(M1596="","",IF(M1596&lt;=0,P1596/10,P1596/M1596))</f>
        <v>20.285714285714285</v>
      </c>
      <c r="R1596" s="12">
        <v>0</v>
      </c>
      <c r="S1596" s="12">
        <v>0</v>
      </c>
      <c r="U1596" s="18" t="str">
        <f t="shared" si="128"/>
        <v>未勝利</v>
      </c>
      <c r="X1596" s="12" t="str">
        <f>IF(OR(C1596="櫃間牧場",C1596="特捜フジ"),"hit",IF(OR(C1596="土井牧場",C1596="土井ムギムギ牧場",C1596="むぎむぎ",C1596="むぎ"),"doi",IF(OR(C1596="阪神",C1596="タイガースファーム"),"han",IF(OR(C1596="健康牧場",C1596="ＯＫ牧場"),"oke",VLOOKUP(C1596,[1]Owner!$A:$B,2,FALSE)))))</f>
        <v>tke</v>
      </c>
    </row>
    <row r="1597" spans="1:24" ht="11.15" customHeight="1" x14ac:dyDescent="0.65">
      <c r="A1597" s="19" t="str">
        <f t="shared" si="127"/>
        <v>1920阪神04</v>
      </c>
      <c r="B1597" s="10" t="s">
        <v>7651</v>
      </c>
      <c r="C1597" s="20" t="s">
        <v>4398</v>
      </c>
      <c r="D1597" s="11">
        <v>4</v>
      </c>
      <c r="E1597" s="20" t="s">
        <v>7742</v>
      </c>
      <c r="F1597" s="10" t="s">
        <v>4772</v>
      </c>
      <c r="G1597" s="10" t="s">
        <v>4774</v>
      </c>
      <c r="H1597" s="20" t="s">
        <v>7854</v>
      </c>
      <c r="I1597" s="20" t="s">
        <v>2231</v>
      </c>
      <c r="J1597" s="20" t="s">
        <v>6058</v>
      </c>
      <c r="K1597" s="20" t="s">
        <v>4769</v>
      </c>
      <c r="L1597" s="20" t="s">
        <v>4770</v>
      </c>
      <c r="M1597" s="32">
        <v>10</v>
      </c>
      <c r="N1597" s="22">
        <v>4</v>
      </c>
      <c r="O1597" s="23">
        <v>1</v>
      </c>
      <c r="P1597" s="24">
        <v>710</v>
      </c>
      <c r="Q1597" s="25">
        <v>-7.4730769230769241</v>
      </c>
      <c r="R1597" s="12">
        <v>0</v>
      </c>
      <c r="S1597" s="12">
        <v>0</v>
      </c>
      <c r="T1597" s="12">
        <v>0</v>
      </c>
      <c r="U1597" s="18" t="str">
        <f t="shared" si="128"/>
        <v>一勝</v>
      </c>
      <c r="V1597" s="12" t="s">
        <v>7989</v>
      </c>
      <c r="W1597" s="12" t="s">
        <v>8120</v>
      </c>
      <c r="X1597" s="12" t="str">
        <f>IF(OR(C1597="櫃間牧場",C1597="特捜フジ"),"hit",IF(OR(C1597="土井牧場",C1597="土井ムギムギ牧場",C1597="むぎむぎ",C1597="むぎ"),"doi",IF(OR(C1597="阪神",C1597="タイガースファーム"),"han",IF(OR(C1597="健康牧場",C1597="ＯＫ牧場"),"oke",VLOOKUP(C1597,[1]Owner!$A:$B,2,FALSE)))))</f>
        <v>han</v>
      </c>
    </row>
    <row r="1598" spans="1:24" ht="11.15" customHeight="1" x14ac:dyDescent="0.65">
      <c r="A1598" s="19" t="str">
        <f t="shared" si="127"/>
        <v>0203土井03</v>
      </c>
      <c r="B1598" s="10" t="s">
        <v>1480</v>
      </c>
      <c r="C1598" s="20" t="s">
        <v>1601</v>
      </c>
      <c r="D1598" s="31">
        <v>3</v>
      </c>
      <c r="E1598" s="20" t="s">
        <v>1606</v>
      </c>
      <c r="F1598" s="10" t="s">
        <v>14</v>
      </c>
      <c r="G1598" s="10" t="s">
        <v>15</v>
      </c>
      <c r="H1598" s="20" t="s">
        <v>334</v>
      </c>
      <c r="I1598" s="20" t="s">
        <v>1567</v>
      </c>
      <c r="J1598" s="20" t="s">
        <v>646</v>
      </c>
      <c r="N1598" s="22">
        <v>7</v>
      </c>
      <c r="O1598" s="23">
        <v>1</v>
      </c>
      <c r="P1598" s="24">
        <v>710</v>
      </c>
      <c r="Q1598" s="25" t="str">
        <f>IF(M1598="","",IF(M1598&lt;=0,P1598/10,P1598/M1598))</f>
        <v/>
      </c>
      <c r="R1598" s="12">
        <v>0</v>
      </c>
      <c r="S1598" s="12">
        <v>0</v>
      </c>
      <c r="U1598" s="18" t="str">
        <f t="shared" si="128"/>
        <v>一勝</v>
      </c>
      <c r="X1598" s="12" t="str">
        <f>IF(OR(C1598="櫃間牧場",C1598="特捜フジ"),"hit",IF(OR(C1598="土井牧場",C1598="土井ムギムギ牧場",C1598="むぎむぎ",C1598="むぎ"),"doi",IF(OR(C1598="阪神",C1598="タイガースファーム"),"han",IF(OR(C1598="健康牧場",C1598="ＯＫ牧場"),"oke",VLOOKUP(C1598,[1]Owner!$A:$B,2,FALSE)))))</f>
        <v>doi</v>
      </c>
    </row>
    <row r="1599" spans="1:24" ht="11.15" customHeight="1" x14ac:dyDescent="0.65">
      <c r="A1599" s="19" t="str">
        <f t="shared" si="127"/>
        <v>0203大熊08</v>
      </c>
      <c r="B1599" s="10" t="s">
        <v>1480</v>
      </c>
      <c r="C1599" s="20" t="s">
        <v>1481</v>
      </c>
      <c r="D1599" s="31">
        <v>8</v>
      </c>
      <c r="E1599" s="20" t="s">
        <v>1498</v>
      </c>
      <c r="F1599" s="10" t="s">
        <v>14</v>
      </c>
      <c r="G1599" s="10" t="s">
        <v>510</v>
      </c>
      <c r="H1599" s="20" t="s">
        <v>1499</v>
      </c>
      <c r="I1599" s="20" t="s">
        <v>1500</v>
      </c>
      <c r="J1599" s="20" t="s">
        <v>1501</v>
      </c>
      <c r="N1599" s="22">
        <v>8</v>
      </c>
      <c r="O1599" s="23">
        <v>1</v>
      </c>
      <c r="P1599" s="24">
        <v>710</v>
      </c>
      <c r="Q1599" s="25" t="str">
        <f>IF(M1599="","",IF(M1599&lt;=0,P1599/10,P1599/M1599))</f>
        <v/>
      </c>
      <c r="R1599" s="12">
        <v>0</v>
      </c>
      <c r="S1599" s="12">
        <v>0</v>
      </c>
      <c r="U1599" s="18" t="str">
        <f t="shared" si="128"/>
        <v>一勝</v>
      </c>
      <c r="X1599" s="12" t="str">
        <f>IF(OR(C1599="櫃間牧場",C1599="特捜フジ"),"hit",IF(OR(C1599="土井牧場",C1599="土井ムギムギ牧場",C1599="むぎむぎ",C1599="むぎ"),"doi",IF(OR(C1599="阪神",C1599="タイガースファーム"),"han",IF(OR(C1599="健康牧場",C1599="ＯＫ牧場"),"oke",VLOOKUP(C1599,[1]Owner!$A:$B,2,FALSE)))))</f>
        <v>oku</v>
      </c>
    </row>
    <row r="1600" spans="1:24" ht="11.15" customHeight="1" x14ac:dyDescent="0.65">
      <c r="A1600" s="19" t="str">
        <f t="shared" si="127"/>
        <v>0304杉田04</v>
      </c>
      <c r="B1600" s="10" t="s">
        <v>1713</v>
      </c>
      <c r="C1600" s="20" t="s">
        <v>1337</v>
      </c>
      <c r="D1600" s="31">
        <v>4</v>
      </c>
      <c r="E1600" s="20" t="s">
        <v>1813</v>
      </c>
      <c r="F1600" s="10" t="s">
        <v>29</v>
      </c>
      <c r="G1600" s="10" t="s">
        <v>33</v>
      </c>
      <c r="H1600" s="20" t="s">
        <v>1814</v>
      </c>
      <c r="I1600" s="20" t="s">
        <v>38</v>
      </c>
      <c r="J1600" s="20" t="s">
        <v>1815</v>
      </c>
      <c r="M1600" s="21">
        <v>0</v>
      </c>
      <c r="N1600" s="22">
        <v>8</v>
      </c>
      <c r="O1600" s="23">
        <v>1</v>
      </c>
      <c r="P1600" s="24">
        <v>710</v>
      </c>
      <c r="Q1600" s="25">
        <f>IF(M1600="","",IF(M1600&lt;=0,P1600/10,P1600/M1600))</f>
        <v>71</v>
      </c>
      <c r="R1600" s="12">
        <v>0</v>
      </c>
      <c r="S1600" s="12">
        <v>0</v>
      </c>
      <c r="U1600" s="18" t="str">
        <f t="shared" si="128"/>
        <v>一勝</v>
      </c>
      <c r="X1600" s="12" t="str">
        <f>IF(OR(C1600="櫃間牧場",C1600="特捜フジ"),"hit",IF(OR(C1600="土井牧場",C1600="土井ムギムギ牧場",C1600="むぎむぎ",C1600="むぎ"),"doi",IF(OR(C1600="阪神",C1600="タイガースファーム"),"han",IF(OR(C1600="健康牧場",C1600="ＯＫ牧場"),"oke",VLOOKUP(C1600,[1]Owner!$A:$B,2,FALSE)))))</f>
        <v>sug</v>
      </c>
    </row>
    <row r="1601" spans="1:24" ht="11.15" customHeight="1" x14ac:dyDescent="0.65">
      <c r="A1601" s="19" t="str">
        <f t="shared" si="127"/>
        <v>2021小金04</v>
      </c>
      <c r="B1601" s="10" t="s">
        <v>8314</v>
      </c>
      <c r="C1601" s="20" t="s">
        <v>8309</v>
      </c>
      <c r="D1601" s="11">
        <v>4</v>
      </c>
      <c r="E1601" s="20" t="s">
        <v>8212</v>
      </c>
      <c r="F1601" s="10" t="s">
        <v>4478</v>
      </c>
      <c r="G1601" s="10" t="s">
        <v>15</v>
      </c>
      <c r="H1601" s="20" t="s">
        <v>8362</v>
      </c>
      <c r="I1601" s="20" t="s">
        <v>1739</v>
      </c>
      <c r="J1601" s="20" t="s">
        <v>8363</v>
      </c>
      <c r="K1601" s="20" t="s">
        <v>8349</v>
      </c>
      <c r="L1601" s="20" t="s">
        <v>1913</v>
      </c>
      <c r="M1601" s="32">
        <v>6</v>
      </c>
      <c r="N1601" s="22">
        <v>8</v>
      </c>
      <c r="O1601" s="23">
        <v>1</v>
      </c>
      <c r="P1601" s="24">
        <v>710</v>
      </c>
      <c r="Q1601" s="25">
        <v>-8.7051282051282062</v>
      </c>
      <c r="R1601" s="12">
        <v>0</v>
      </c>
      <c r="S1601" s="12">
        <v>0</v>
      </c>
      <c r="T1601" s="12">
        <v>0</v>
      </c>
      <c r="U1601" s="18" t="str">
        <f t="shared" si="128"/>
        <v>一勝</v>
      </c>
      <c r="V1601" s="12" t="s">
        <v>8633</v>
      </c>
      <c r="W1601" s="12" t="s">
        <v>8496</v>
      </c>
      <c r="X1601" s="12" t="str">
        <f>IF(OR(C1601="櫃間牧場",C1601="特捜フジ"),"hit",IF(OR(C1601="土井牧場",C1601="土井ムギムギ牧場",C1601="むぎむぎ",C1601="むぎ"),"doi",IF(OR(C1601="阪神",C1601="タイガースファーム"),"han",IF(OR(C1601="健康牧場",C1601="ＯＫ牧場"),"oke",VLOOKUP(C1601,[1]Owner!$A:$B,2,FALSE)))))</f>
        <v>kog</v>
      </c>
    </row>
    <row r="1602" spans="1:24" ht="11.15" customHeight="1" x14ac:dyDescent="0.65">
      <c r="A1602" s="19" t="str">
        <f t="shared" ref="A1602:A1665" si="132">MID(B1602,3,2)&amp;MID(B1602,8,2)&amp;MID(C1602,1,2)&amp;TEXT(D1602,"00")</f>
        <v>2223ＯＫ01</v>
      </c>
      <c r="B1602" s="10" t="s">
        <v>9192</v>
      </c>
      <c r="C1602" s="20" t="s">
        <v>9193</v>
      </c>
      <c r="D1602" s="11">
        <v>1</v>
      </c>
      <c r="E1602" s="20" t="s">
        <v>9194</v>
      </c>
      <c r="F1602" s="10" t="s">
        <v>4407</v>
      </c>
      <c r="G1602" s="10" t="s">
        <v>4408</v>
      </c>
      <c r="H1602" s="20" t="s">
        <v>9341</v>
      </c>
      <c r="I1602" s="20" t="s">
        <v>1755</v>
      </c>
      <c r="J1602" s="20" t="s">
        <v>9385</v>
      </c>
      <c r="K1602" s="20" t="s">
        <v>8876</v>
      </c>
      <c r="L1602" s="20" t="s">
        <v>4853</v>
      </c>
      <c r="M1602" s="32">
        <v>7</v>
      </c>
      <c r="N1602" s="22">
        <v>5</v>
      </c>
      <c r="O1602" s="23">
        <v>1</v>
      </c>
      <c r="P1602" s="24">
        <v>708</v>
      </c>
      <c r="Q1602" s="25">
        <v>56.775510204081634</v>
      </c>
      <c r="U1602" s="18" t="str">
        <f t="shared" ref="U1602:U1665" si="133">IF(S1602&gt;=1,"G1",IF(R1602&gt;=1,"重賞",IF(O1602&gt;=2,"二勝",IF(O1602=1,"一勝",IF(AND(O1602=0,N1602&gt;=1),"未勝利","未出走")))))</f>
        <v>一勝</v>
      </c>
      <c r="V1602" s="12" t="s">
        <v>9628</v>
      </c>
      <c r="W1602" s="12" t="s">
        <v>9491</v>
      </c>
      <c r="X1602" s="12" t="str">
        <f>IF(OR(C1602="櫃間牧場",C1602="特捜フジ"),"hit",IF(OR(C1602="土井牧場",C1602="土井ムギムギ牧場",C1602="むぎむぎ",C1602="むぎ"),"doi",IF(OR(C1602="阪神",C1602="タイガースファーム"),"han",IF(OR(C1602="健康牧場",C1602="ＯＫ牧場"),"oke",VLOOKUP(C1602,[1]Owner!$A:$B,2,FALSE)))))</f>
        <v>oke</v>
      </c>
    </row>
    <row r="1603" spans="1:24" ht="11.15" customHeight="1" x14ac:dyDescent="0.65">
      <c r="A1603" s="19" t="str">
        <f t="shared" si="132"/>
        <v>1617阪神08</v>
      </c>
      <c r="B1603" s="10" t="s">
        <v>5840</v>
      </c>
      <c r="C1603" s="20" t="s">
        <v>4756</v>
      </c>
      <c r="D1603" s="11">
        <v>8</v>
      </c>
      <c r="E1603" s="20" t="s">
        <v>5903</v>
      </c>
      <c r="F1603" s="10" t="s">
        <v>5848</v>
      </c>
      <c r="G1603" s="10" t="s">
        <v>5996</v>
      </c>
      <c r="H1603" s="20" t="s">
        <v>6062</v>
      </c>
      <c r="I1603" s="20" t="s">
        <v>3165</v>
      </c>
      <c r="J1603" s="20" t="s">
        <v>5397</v>
      </c>
      <c r="K1603" s="20" t="s">
        <v>6131</v>
      </c>
      <c r="L1603" s="20" t="s">
        <v>6159</v>
      </c>
      <c r="M1603" s="21">
        <v>120</v>
      </c>
      <c r="N1603" s="22">
        <v>10</v>
      </c>
      <c r="O1603" s="23">
        <v>1</v>
      </c>
      <c r="P1603" s="24">
        <v>702</v>
      </c>
      <c r="Q1603" s="25">
        <f>IF(M1603="","",IF(M1603&lt;=0,P1603/10,P1603/M1603))</f>
        <v>5.85</v>
      </c>
      <c r="R1603" s="12">
        <v>0</v>
      </c>
      <c r="S1603" s="12">
        <v>0</v>
      </c>
      <c r="U1603" s="18" t="str">
        <f t="shared" si="133"/>
        <v>一勝</v>
      </c>
      <c r="X1603" s="12" t="str">
        <f>IF(OR(C1603="櫃間牧場",C1603="特捜フジ"),"hit",IF(OR(C1603="土井牧場",C1603="土井ムギムギ牧場",C1603="むぎむぎ",C1603="むぎ"),"doi",IF(OR(C1603="阪神",C1603="タイガースファーム"),"han",IF(OR(C1603="健康牧場",C1603="ＯＫ牧場"),"oke",VLOOKUP(C1603,[1]Owner!$A:$B,2,FALSE)))))</f>
        <v>han</v>
      </c>
    </row>
    <row r="1604" spans="1:24" ht="11.15" customHeight="1" x14ac:dyDescent="0.65">
      <c r="A1604" s="19" t="str">
        <f t="shared" si="132"/>
        <v>2122健太02</v>
      </c>
      <c r="B1604" s="10" t="s">
        <v>8826</v>
      </c>
      <c r="C1604" s="20" t="s">
        <v>7654</v>
      </c>
      <c r="D1604" s="11">
        <v>2</v>
      </c>
      <c r="E1604" s="20" t="s">
        <v>8716</v>
      </c>
      <c r="F1604" s="10" t="s">
        <v>29</v>
      </c>
      <c r="G1604" s="10" t="s">
        <v>4421</v>
      </c>
      <c r="H1604" s="20" t="s">
        <v>435</v>
      </c>
      <c r="I1604" s="20" t="s">
        <v>2231</v>
      </c>
      <c r="J1604" s="20" t="s">
        <v>6768</v>
      </c>
      <c r="K1604" s="20" t="s">
        <v>5446</v>
      </c>
      <c r="L1604" s="20" t="s">
        <v>1913</v>
      </c>
      <c r="M1604" s="32">
        <v>10</v>
      </c>
      <c r="N1604" s="22">
        <v>1</v>
      </c>
      <c r="O1604" s="23">
        <v>1</v>
      </c>
      <c r="P1604" s="24">
        <v>700</v>
      </c>
      <c r="Q1604" s="25">
        <v>6.2307692307692308</v>
      </c>
      <c r="U1604" s="18" t="str">
        <f t="shared" si="133"/>
        <v>一勝</v>
      </c>
      <c r="V1604" s="12" t="s">
        <v>8972</v>
      </c>
      <c r="W1604" s="12" t="s">
        <v>9083</v>
      </c>
      <c r="X1604" s="12" t="str">
        <f>IF(OR(C1604="櫃間牧場",C1604="特捜フジ"),"hit",IF(OR(C1604="土井牧場",C1604="土井ムギムギ牧場",C1604="むぎむぎ",C1604="むぎ"),"doi",IF(OR(C1604="阪神",C1604="タイガースファーム"),"han",IF(OR(C1604="健康牧場",C1604="ＯＫ牧場"),"oke",VLOOKUP(C1604,[1]Owner!$A:$B,2,FALSE)))))</f>
        <v>tke</v>
      </c>
    </row>
    <row r="1605" spans="1:24" ht="11.15" customHeight="1" x14ac:dyDescent="0.65">
      <c r="A1605" s="19" t="str">
        <f t="shared" si="132"/>
        <v>2122むぎ10</v>
      </c>
      <c r="B1605" s="10" t="s">
        <v>8826</v>
      </c>
      <c r="C1605" s="20" t="s">
        <v>4396</v>
      </c>
      <c r="D1605" s="11">
        <v>10</v>
      </c>
      <c r="E1605" s="20" t="s">
        <v>8815</v>
      </c>
      <c r="F1605" s="10" t="s">
        <v>4478</v>
      </c>
      <c r="G1605" s="10" t="s">
        <v>4421</v>
      </c>
      <c r="H1605" s="20" t="s">
        <v>195</v>
      </c>
      <c r="I1605" s="20" t="s">
        <v>3881</v>
      </c>
      <c r="J1605" s="20" t="s">
        <v>3561</v>
      </c>
      <c r="K1605" s="20" t="s">
        <v>1836</v>
      </c>
      <c r="L1605" s="20" t="s">
        <v>2439</v>
      </c>
      <c r="M1605" s="32">
        <v>0</v>
      </c>
      <c r="N1605" s="22">
        <v>1</v>
      </c>
      <c r="O1605" s="23">
        <v>1</v>
      </c>
      <c r="P1605" s="24">
        <v>700</v>
      </c>
      <c r="Q1605" s="25">
        <v>92.307692307692307</v>
      </c>
      <c r="U1605" s="18" t="str">
        <f t="shared" si="133"/>
        <v>一勝</v>
      </c>
      <c r="V1605" s="12" t="s">
        <v>9051</v>
      </c>
      <c r="W1605" s="12" t="s">
        <v>9176</v>
      </c>
      <c r="X1605" s="12" t="str">
        <f>IF(OR(C1605="櫃間牧場",C1605="特捜フジ"),"hit",IF(OR(C1605="土井牧場",C1605="土井ムギムギ牧場",C1605="むぎむぎ",C1605="むぎ"),"doi",IF(OR(C1605="阪神",C1605="タイガースファーム"),"han",IF(OR(C1605="健康牧場",C1605="ＯＫ牧場"),"oke",VLOOKUP(C1605,[1]Owner!$A:$B,2,FALSE)))))</f>
        <v>doi</v>
      </c>
    </row>
    <row r="1606" spans="1:24" ht="11.15" customHeight="1" x14ac:dyDescent="0.65">
      <c r="A1606" s="19" t="str">
        <f t="shared" si="132"/>
        <v>0506播磨01</v>
      </c>
      <c r="B1606" s="10" t="s">
        <v>2274</v>
      </c>
      <c r="C1606" s="20" t="s">
        <v>626</v>
      </c>
      <c r="D1606" s="11">
        <v>1</v>
      </c>
      <c r="E1606" s="20" t="s">
        <v>2507</v>
      </c>
      <c r="F1606" s="10" t="s">
        <v>14</v>
      </c>
      <c r="G1606" s="10" t="s">
        <v>520</v>
      </c>
      <c r="H1606" s="20" t="s">
        <v>2304</v>
      </c>
      <c r="I1606" s="20" t="s">
        <v>38</v>
      </c>
      <c r="J1606" s="20" t="s">
        <v>1430</v>
      </c>
      <c r="K1606" s="20" t="s">
        <v>350</v>
      </c>
      <c r="L1606" s="20" t="s">
        <v>515</v>
      </c>
      <c r="M1606" s="21">
        <v>140</v>
      </c>
      <c r="N1606" s="22">
        <v>1</v>
      </c>
      <c r="O1606" s="23">
        <v>1</v>
      </c>
      <c r="P1606" s="24">
        <v>700</v>
      </c>
      <c r="Q1606" s="25">
        <f t="shared" ref="Q1606:Q1613" si="134">IF(M1606="","",IF(M1606&lt;=0,P1606/10,P1606/M1606))</f>
        <v>5</v>
      </c>
      <c r="R1606" s="12">
        <v>0</v>
      </c>
      <c r="S1606" s="12">
        <v>0</v>
      </c>
      <c r="U1606" s="18" t="str">
        <f t="shared" si="133"/>
        <v>一勝</v>
      </c>
      <c r="X1606" s="12" t="str">
        <f>IF(OR(C1606="櫃間牧場",C1606="特捜フジ"),"hit",IF(OR(C1606="土井牧場",C1606="土井ムギムギ牧場",C1606="むぎむぎ",C1606="むぎ"),"doi",IF(OR(C1606="阪神",C1606="タイガースファーム"),"han",IF(OR(C1606="健康牧場",C1606="ＯＫ牧場"),"oke",VLOOKUP(C1606,[1]Owner!$A:$B,2,FALSE)))))</f>
        <v>har</v>
      </c>
    </row>
    <row r="1607" spans="1:24" ht="11.15" customHeight="1" x14ac:dyDescent="0.65">
      <c r="A1607" s="19" t="str">
        <f t="shared" si="132"/>
        <v>0708務牧02</v>
      </c>
      <c r="B1607" s="10" t="s">
        <v>2844</v>
      </c>
      <c r="C1607" s="20" t="s">
        <v>2927</v>
      </c>
      <c r="D1607" s="11">
        <v>2</v>
      </c>
      <c r="E1607" s="20" t="s">
        <v>2930</v>
      </c>
      <c r="F1607" s="10" t="s">
        <v>14</v>
      </c>
      <c r="G1607" s="10" t="s">
        <v>510</v>
      </c>
      <c r="H1607" s="20" t="s">
        <v>1291</v>
      </c>
      <c r="I1607" s="20" t="s">
        <v>2931</v>
      </c>
      <c r="J1607" s="20" t="s">
        <v>2932</v>
      </c>
      <c r="K1607" s="20" t="s">
        <v>2859</v>
      </c>
      <c r="L1607" s="20" t="s">
        <v>2933</v>
      </c>
      <c r="M1607" s="21">
        <v>100</v>
      </c>
      <c r="N1607" s="22">
        <v>1</v>
      </c>
      <c r="O1607" s="23">
        <v>1</v>
      </c>
      <c r="P1607" s="24">
        <v>700</v>
      </c>
      <c r="Q1607" s="25">
        <f t="shared" si="134"/>
        <v>7</v>
      </c>
      <c r="R1607" s="12">
        <v>0</v>
      </c>
      <c r="S1607" s="12">
        <v>0</v>
      </c>
      <c r="U1607" s="18" t="str">
        <f t="shared" si="133"/>
        <v>一勝</v>
      </c>
      <c r="X1607" s="12" t="str">
        <f>IF(OR(C1607="櫃間牧場",C1607="特捜フジ"),"hit",IF(OR(C1607="土井牧場",C1607="土井ムギムギ牧場",C1607="むぎむぎ",C1607="むぎ"),"doi",IF(OR(C1607="阪神",C1607="タイガースファーム"),"han",IF(OR(C1607="健康牧場",C1607="ＯＫ牧場"),"oke",VLOOKUP(C1607,[1]Owner!$A:$B,2,FALSE)))))</f>
        <v>ytu</v>
      </c>
    </row>
    <row r="1608" spans="1:24" ht="11.15" customHeight="1" x14ac:dyDescent="0.65">
      <c r="A1608" s="19" t="str">
        <f t="shared" si="132"/>
        <v>0708播磨02</v>
      </c>
      <c r="B1608" s="10" t="s">
        <v>2844</v>
      </c>
      <c r="C1608" s="20" t="s">
        <v>626</v>
      </c>
      <c r="D1608" s="11">
        <v>2</v>
      </c>
      <c r="E1608" s="20" t="s">
        <v>3069</v>
      </c>
      <c r="F1608" s="10" t="s">
        <v>14</v>
      </c>
      <c r="G1608" s="10" t="s">
        <v>510</v>
      </c>
      <c r="H1608" s="20" t="s">
        <v>3070</v>
      </c>
      <c r="I1608" s="20" t="s">
        <v>2280</v>
      </c>
      <c r="J1608" s="20" t="s">
        <v>1615</v>
      </c>
      <c r="K1608" s="20" t="s">
        <v>1740</v>
      </c>
      <c r="L1608" s="20" t="s">
        <v>1913</v>
      </c>
      <c r="M1608" s="21">
        <v>170</v>
      </c>
      <c r="N1608" s="22">
        <v>1</v>
      </c>
      <c r="O1608" s="23">
        <v>1</v>
      </c>
      <c r="P1608" s="24">
        <v>700</v>
      </c>
      <c r="Q1608" s="25">
        <f t="shared" si="134"/>
        <v>4.117647058823529</v>
      </c>
      <c r="R1608" s="12">
        <v>0</v>
      </c>
      <c r="S1608" s="12">
        <v>0</v>
      </c>
      <c r="U1608" s="18" t="str">
        <f t="shared" si="133"/>
        <v>一勝</v>
      </c>
      <c r="X1608" s="12" t="str">
        <f>IF(OR(C1608="櫃間牧場",C1608="特捜フジ"),"hit",IF(OR(C1608="土井牧場",C1608="土井ムギムギ牧場",C1608="むぎむぎ",C1608="むぎ"),"doi",IF(OR(C1608="阪神",C1608="タイガースファーム"),"han",IF(OR(C1608="健康牧場",C1608="ＯＫ牧場"),"oke",VLOOKUP(C1608,[1]Owner!$A:$B,2,FALSE)))))</f>
        <v>har</v>
      </c>
    </row>
    <row r="1609" spans="1:24" ht="11.15" customHeight="1" x14ac:dyDescent="0.65">
      <c r="A1609" s="19" t="str">
        <f t="shared" si="132"/>
        <v>1213むぎ04</v>
      </c>
      <c r="B1609" s="10" t="s">
        <v>4405</v>
      </c>
      <c r="C1609" s="20" t="s">
        <v>4396</v>
      </c>
      <c r="D1609" s="11">
        <v>4</v>
      </c>
      <c r="E1609" s="20" t="s">
        <v>4455</v>
      </c>
      <c r="F1609" s="10" t="s">
        <v>4407</v>
      </c>
      <c r="G1609" s="10" t="s">
        <v>4408</v>
      </c>
      <c r="H1609" s="20" t="s">
        <v>4444</v>
      </c>
      <c r="I1609" s="20" t="s">
        <v>2231</v>
      </c>
      <c r="J1609" s="20" t="s">
        <v>4456</v>
      </c>
      <c r="K1609" s="20" t="s">
        <v>791</v>
      </c>
      <c r="L1609" s="20" t="s">
        <v>1913</v>
      </c>
      <c r="M1609" s="21">
        <v>70</v>
      </c>
      <c r="N1609" s="22">
        <v>1</v>
      </c>
      <c r="O1609" s="23">
        <v>1</v>
      </c>
      <c r="P1609" s="24">
        <v>700</v>
      </c>
      <c r="Q1609" s="25">
        <f t="shared" si="134"/>
        <v>10</v>
      </c>
      <c r="R1609" s="12">
        <v>0</v>
      </c>
      <c r="S1609" s="12">
        <v>0</v>
      </c>
      <c r="U1609" s="18" t="str">
        <f t="shared" si="133"/>
        <v>一勝</v>
      </c>
      <c r="X1609" s="12" t="str">
        <f>IF(OR(C1609="櫃間牧場",C1609="特捜フジ"),"hit",IF(OR(C1609="土井牧場",C1609="土井ムギムギ牧場",C1609="むぎむぎ",C1609="むぎ"),"doi",IF(OR(C1609="阪神",C1609="タイガースファーム"),"han",IF(OR(C1609="健康牧場",C1609="ＯＫ牧場"),"oke",VLOOKUP(C1609,[1]Owner!$A:$B,2,FALSE)))))</f>
        <v>doi</v>
      </c>
    </row>
    <row r="1610" spans="1:24" ht="11.15" customHeight="1" x14ac:dyDescent="0.65">
      <c r="A1610" s="19" t="str">
        <f t="shared" si="132"/>
        <v>1415西原07</v>
      </c>
      <c r="B1610" s="10" t="s">
        <v>5140</v>
      </c>
      <c r="C1610" s="28" t="s">
        <v>4759</v>
      </c>
      <c r="D1610" s="29">
        <v>7</v>
      </c>
      <c r="E1610" s="20" t="s">
        <v>5179</v>
      </c>
      <c r="F1610" s="10" t="s">
        <v>5142</v>
      </c>
      <c r="G1610" s="10" t="s">
        <v>5293</v>
      </c>
      <c r="H1610" s="20" t="s">
        <v>5320</v>
      </c>
      <c r="I1610" s="20" t="s">
        <v>5371</v>
      </c>
      <c r="J1610" s="20" t="s">
        <v>2689</v>
      </c>
      <c r="K1610" s="20" t="s">
        <v>5450</v>
      </c>
      <c r="L1610" s="20" t="s">
        <v>1913</v>
      </c>
      <c r="M1610" s="21">
        <v>40</v>
      </c>
      <c r="N1610" s="22">
        <v>1</v>
      </c>
      <c r="O1610" s="23">
        <v>1</v>
      </c>
      <c r="P1610" s="24">
        <v>700</v>
      </c>
      <c r="Q1610" s="25">
        <f t="shared" si="134"/>
        <v>17.5</v>
      </c>
      <c r="R1610" s="12">
        <v>0</v>
      </c>
      <c r="S1610" s="12">
        <v>0</v>
      </c>
      <c r="U1610" s="18" t="str">
        <f t="shared" si="133"/>
        <v>一勝</v>
      </c>
      <c r="X1610" s="12" t="str">
        <f>IF(OR(C1610="櫃間牧場",C1610="特捜フジ"),"hit",IF(OR(C1610="土井牧場",C1610="土井ムギムギ牧場",C1610="むぎむぎ",C1610="むぎ"),"doi",IF(OR(C1610="阪神",C1610="タイガースファーム"),"han",IF(OR(C1610="健康牧場",C1610="ＯＫ牧場"),"oke",VLOOKUP(C1610,[1]Owner!$A:$B,2,FALSE)))))</f>
        <v>nis</v>
      </c>
    </row>
    <row r="1611" spans="1:24" ht="11.15" customHeight="1" x14ac:dyDescent="0.65">
      <c r="A1611" s="19" t="str">
        <f t="shared" si="132"/>
        <v>1516健太01</v>
      </c>
      <c r="B1611" s="10" t="s">
        <v>5510</v>
      </c>
      <c r="C1611" s="20" t="s">
        <v>5511</v>
      </c>
      <c r="D1611" s="11">
        <v>1</v>
      </c>
      <c r="E1611" s="20" t="s">
        <v>5515</v>
      </c>
      <c r="F1611" s="10" t="s">
        <v>3905</v>
      </c>
      <c r="G1611" s="10" t="s">
        <v>3906</v>
      </c>
      <c r="H1611" s="20" t="s">
        <v>3995</v>
      </c>
      <c r="I1611" s="20" t="s">
        <v>2231</v>
      </c>
      <c r="J1611" s="20" t="s">
        <v>2886</v>
      </c>
      <c r="K1611" s="20" t="s">
        <v>791</v>
      </c>
      <c r="L1611" s="20" t="s">
        <v>1913</v>
      </c>
      <c r="M1611" s="21">
        <v>200</v>
      </c>
      <c r="N1611" s="22">
        <v>1</v>
      </c>
      <c r="O1611" s="23">
        <v>1</v>
      </c>
      <c r="P1611" s="24">
        <v>700</v>
      </c>
      <c r="Q1611" s="25">
        <f t="shared" si="134"/>
        <v>3.5</v>
      </c>
      <c r="R1611" s="12">
        <v>0</v>
      </c>
      <c r="S1611" s="12">
        <v>0</v>
      </c>
      <c r="U1611" s="18" t="str">
        <f t="shared" si="133"/>
        <v>一勝</v>
      </c>
      <c r="X1611" s="12" t="str">
        <f>IF(OR(C1611="櫃間牧場",C1611="特捜フジ"),"hit",IF(OR(C1611="土井牧場",C1611="土井ムギムギ牧場",C1611="むぎむぎ",C1611="むぎ"),"doi",IF(OR(C1611="阪神",C1611="タイガースファーム"),"han",IF(OR(C1611="健康牧場",C1611="ＯＫ牧場"),"oke",VLOOKUP(C1611,[1]Owner!$A:$B,2,FALSE)))))</f>
        <v>tke</v>
      </c>
    </row>
    <row r="1612" spans="1:24" ht="11.15" customHeight="1" x14ac:dyDescent="0.65">
      <c r="A1612" s="19" t="str">
        <f t="shared" si="132"/>
        <v>1617西原04</v>
      </c>
      <c r="B1612" s="10" t="s">
        <v>5840</v>
      </c>
      <c r="C1612" s="20" t="s">
        <v>4759</v>
      </c>
      <c r="D1612" s="11">
        <v>4</v>
      </c>
      <c r="E1612" s="20" t="s">
        <v>5879</v>
      </c>
      <c r="F1612" s="10" t="s">
        <v>5848</v>
      </c>
      <c r="G1612" s="10" t="s">
        <v>6012</v>
      </c>
      <c r="H1612" s="20" t="s">
        <v>6037</v>
      </c>
      <c r="I1612" s="20" t="s">
        <v>2850</v>
      </c>
      <c r="J1612" s="20" t="s">
        <v>3288</v>
      </c>
      <c r="K1612" s="20" t="s">
        <v>6131</v>
      </c>
      <c r="L1612" s="20" t="s">
        <v>6132</v>
      </c>
      <c r="M1612" s="21">
        <v>10</v>
      </c>
      <c r="N1612" s="22">
        <v>1</v>
      </c>
      <c r="O1612" s="23">
        <v>1</v>
      </c>
      <c r="P1612" s="24">
        <v>700</v>
      </c>
      <c r="Q1612" s="25">
        <f t="shared" si="134"/>
        <v>70</v>
      </c>
      <c r="R1612" s="12">
        <v>0</v>
      </c>
      <c r="S1612" s="12">
        <v>0</v>
      </c>
      <c r="U1612" s="18" t="str">
        <f t="shared" si="133"/>
        <v>一勝</v>
      </c>
      <c r="X1612" s="12" t="str">
        <f>IF(OR(C1612="櫃間牧場",C1612="特捜フジ"),"hit",IF(OR(C1612="土井牧場",C1612="土井ムギムギ牧場",C1612="むぎむぎ",C1612="むぎ"),"doi",IF(OR(C1612="阪神",C1612="タイガースファーム"),"han",IF(OR(C1612="健康牧場",C1612="ＯＫ牧場"),"oke",VLOOKUP(C1612,[1]Owner!$A:$B,2,FALSE)))))</f>
        <v>nis</v>
      </c>
    </row>
    <row r="1613" spans="1:24" ht="11.15" customHeight="1" x14ac:dyDescent="0.65">
      <c r="A1613" s="19" t="str">
        <f t="shared" si="132"/>
        <v>1718阪神02</v>
      </c>
      <c r="B1613" s="10" t="s">
        <v>6476</v>
      </c>
      <c r="C1613" s="20" t="s">
        <v>4373</v>
      </c>
      <c r="D1613" s="11">
        <v>2</v>
      </c>
      <c r="E1613" s="20" t="s">
        <v>6478</v>
      </c>
      <c r="F1613" s="10" t="s">
        <v>5142</v>
      </c>
      <c r="G1613" s="10" t="s">
        <v>5293</v>
      </c>
      <c r="H1613" s="20" t="s">
        <v>6633</v>
      </c>
      <c r="I1613" s="20" t="s">
        <v>2231</v>
      </c>
      <c r="J1613" s="20" t="s">
        <v>6056</v>
      </c>
      <c r="K1613" s="20" t="s">
        <v>5450</v>
      </c>
      <c r="L1613" s="20" t="s">
        <v>1913</v>
      </c>
      <c r="M1613" s="21">
        <v>170</v>
      </c>
      <c r="N1613" s="22">
        <v>1</v>
      </c>
      <c r="O1613" s="23">
        <v>1</v>
      </c>
      <c r="P1613" s="24">
        <v>700</v>
      </c>
      <c r="Q1613" s="25">
        <f t="shared" si="134"/>
        <v>4.117647058823529</v>
      </c>
      <c r="R1613" s="12">
        <v>0</v>
      </c>
      <c r="S1613" s="12">
        <v>0</v>
      </c>
      <c r="U1613" s="18" t="str">
        <f t="shared" si="133"/>
        <v>一勝</v>
      </c>
      <c r="V1613" s="12" t="s">
        <v>6918</v>
      </c>
      <c r="W1613" s="12" t="s">
        <v>6769</v>
      </c>
      <c r="X1613" s="12" t="str">
        <f>IF(OR(C1613="櫃間牧場",C1613="特捜フジ"),"hit",IF(OR(C1613="土井牧場",C1613="土井ムギムギ牧場",C1613="むぎむぎ",C1613="むぎ"),"doi",IF(OR(C1613="阪神",C1613="タイガースファーム"),"han",IF(OR(C1613="健康牧場",C1613="ＯＫ牧場"),"oke",VLOOKUP(C1613,[1]Owner!$A:$B,2,FALSE)))))</f>
        <v>han</v>
      </c>
    </row>
    <row r="1614" spans="1:24" ht="11.15" customHeight="1" x14ac:dyDescent="0.65">
      <c r="A1614" s="19" t="str">
        <f t="shared" si="132"/>
        <v>1920西原01</v>
      </c>
      <c r="B1614" s="10" t="s">
        <v>7651</v>
      </c>
      <c r="C1614" s="20" t="s">
        <v>7657</v>
      </c>
      <c r="D1614" s="11">
        <v>1</v>
      </c>
      <c r="E1614" s="20" t="s">
        <v>7719</v>
      </c>
      <c r="F1614" s="10" t="s">
        <v>4766</v>
      </c>
      <c r="G1614" s="10" t="s">
        <v>4774</v>
      </c>
      <c r="H1614" s="20" t="s">
        <v>5086</v>
      </c>
      <c r="I1614" s="20" t="s">
        <v>2231</v>
      </c>
      <c r="J1614" s="20" t="s">
        <v>7325</v>
      </c>
      <c r="K1614" s="20" t="s">
        <v>791</v>
      </c>
      <c r="L1614" s="20" t="s">
        <v>1913</v>
      </c>
      <c r="M1614" s="32">
        <v>10</v>
      </c>
      <c r="N1614" s="22">
        <v>1</v>
      </c>
      <c r="O1614" s="23">
        <v>1</v>
      </c>
      <c r="P1614" s="24">
        <v>700</v>
      </c>
      <c r="Q1614" s="25">
        <v>6.4807692307692308</v>
      </c>
      <c r="R1614" s="12">
        <v>0</v>
      </c>
      <c r="S1614" s="12">
        <v>0</v>
      </c>
      <c r="T1614" s="12">
        <v>0</v>
      </c>
      <c r="U1614" s="18" t="str">
        <f t="shared" si="133"/>
        <v>一勝</v>
      </c>
      <c r="V1614" s="12" t="s">
        <v>7966</v>
      </c>
      <c r="W1614" s="12" t="s">
        <v>8097</v>
      </c>
      <c r="X1614" s="12" t="str">
        <f>IF(OR(C1614="櫃間牧場",C1614="特捜フジ"),"hit",IF(OR(C1614="土井牧場",C1614="土井ムギムギ牧場",C1614="むぎむぎ",C1614="むぎ"),"doi",IF(OR(C1614="阪神",C1614="タイガースファーム"),"han",IF(OR(C1614="健康牧場",C1614="ＯＫ牧場"),"oke",VLOOKUP(C1614,[1]Owner!$A:$B,2,FALSE)))))</f>
        <v>nis</v>
      </c>
    </row>
    <row r="1615" spans="1:24" ht="11.15" customHeight="1" x14ac:dyDescent="0.65">
      <c r="A1615" s="19" t="str">
        <f t="shared" si="132"/>
        <v>1819心平06</v>
      </c>
      <c r="B1615" s="10" t="s">
        <v>7067</v>
      </c>
      <c r="C1615" s="20" t="s">
        <v>4760</v>
      </c>
      <c r="D1615" s="11">
        <v>6</v>
      </c>
      <c r="E1615" s="20" t="s">
        <v>7194</v>
      </c>
      <c r="F1615" s="10" t="s">
        <v>4407</v>
      </c>
      <c r="G1615" s="10" t="s">
        <v>5339</v>
      </c>
      <c r="H1615" s="20" t="s">
        <v>7236</v>
      </c>
      <c r="I1615" s="20" t="s">
        <v>3881</v>
      </c>
      <c r="J1615" s="20" t="s">
        <v>5744</v>
      </c>
      <c r="K1615" s="20" t="s">
        <v>2378</v>
      </c>
      <c r="L1615" s="20" t="s">
        <v>1913</v>
      </c>
      <c r="M1615" s="21">
        <v>120</v>
      </c>
      <c r="N1615" s="22">
        <v>1</v>
      </c>
      <c r="O1615" s="23">
        <v>1</v>
      </c>
      <c r="P1615" s="24">
        <v>700</v>
      </c>
      <c r="Q1615" s="25">
        <f>IF(M1615="","",IF(M1615&lt;=0,P1615/10,P1615/M1615))</f>
        <v>5.833333333333333</v>
      </c>
      <c r="R1615" s="12">
        <v>0</v>
      </c>
      <c r="S1615" s="12">
        <v>0</v>
      </c>
      <c r="T1615" s="12">
        <v>0</v>
      </c>
      <c r="U1615" s="18" t="str">
        <f t="shared" si="133"/>
        <v>一勝</v>
      </c>
      <c r="V1615" s="12" t="s">
        <v>7459</v>
      </c>
      <c r="W1615" s="12" t="s">
        <v>7590</v>
      </c>
      <c r="X1615" s="12" t="str">
        <f>IF(OR(C1615="櫃間牧場",C1615="特捜フジ"),"hit",IF(OR(C1615="土井牧場",C1615="土井ムギムギ牧場",C1615="むぎむぎ",C1615="むぎ"),"doi",IF(OR(C1615="阪神",C1615="タイガースファーム"),"han",IF(OR(C1615="健康牧場",C1615="ＯＫ牧場"),"oke",VLOOKUP(C1615,[1]Owner!$A:$B,2,FALSE)))))</f>
        <v>hsi</v>
      </c>
    </row>
    <row r="1616" spans="1:24" ht="11.15" customHeight="1" x14ac:dyDescent="0.65">
      <c r="A1616" s="19" t="str">
        <f t="shared" si="132"/>
        <v>2223川上03</v>
      </c>
      <c r="B1616" s="10" t="s">
        <v>9192</v>
      </c>
      <c r="C1616" s="20" t="s">
        <v>4672</v>
      </c>
      <c r="D1616" s="11">
        <v>3</v>
      </c>
      <c r="E1616" s="20" t="s">
        <v>9218</v>
      </c>
      <c r="F1616" s="10" t="s">
        <v>4413</v>
      </c>
      <c r="G1616" s="10" t="s">
        <v>4421</v>
      </c>
      <c r="H1616" s="20" t="s">
        <v>4436</v>
      </c>
      <c r="I1616" s="20" t="s">
        <v>1755</v>
      </c>
      <c r="J1616" s="20" t="s">
        <v>9397</v>
      </c>
      <c r="K1616" s="20" t="s">
        <v>3929</v>
      </c>
      <c r="L1616" s="20" t="s">
        <v>4651</v>
      </c>
      <c r="M1616" s="32">
        <v>6</v>
      </c>
      <c r="N1616" s="22">
        <v>1</v>
      </c>
      <c r="O1616" s="23">
        <v>1</v>
      </c>
      <c r="P1616" s="24">
        <v>700</v>
      </c>
      <c r="Q1616" s="25">
        <v>216.66666666666666</v>
      </c>
      <c r="U1616" s="18" t="str">
        <f t="shared" si="133"/>
        <v>一勝</v>
      </c>
      <c r="V1616" s="12" t="s">
        <v>9650</v>
      </c>
      <c r="W1616" s="12" t="s">
        <v>9512</v>
      </c>
      <c r="X1616" s="12" t="str">
        <f>IF(OR(C1616="櫃間牧場",C1616="特捜フジ"),"hit",IF(OR(C1616="土井牧場",C1616="土井ムギムギ牧場",C1616="むぎむぎ",C1616="むぎ"),"doi",IF(OR(C1616="阪神",C1616="タイガースファーム"),"han",IF(OR(C1616="健康牧場",C1616="ＯＫ牧場"),"oke",VLOOKUP(C1616,[1]Owner!$A:$B,2,FALSE)))))</f>
        <v>kaw</v>
      </c>
    </row>
    <row r="1617" spans="1:24" ht="11.15" customHeight="1" x14ac:dyDescent="0.65">
      <c r="A1617" s="19" t="str">
        <f t="shared" si="132"/>
        <v>0304伸吾09</v>
      </c>
      <c r="B1617" s="10" t="s">
        <v>1713</v>
      </c>
      <c r="C1617" s="20" t="s">
        <v>768</v>
      </c>
      <c r="D1617" s="31">
        <v>9</v>
      </c>
      <c r="E1617" s="20" t="s">
        <v>1786</v>
      </c>
      <c r="F1617" s="10" t="s">
        <v>14</v>
      </c>
      <c r="G1617" s="10" t="s">
        <v>15</v>
      </c>
      <c r="H1617" s="20" t="s">
        <v>141</v>
      </c>
      <c r="I1617" s="20" t="s">
        <v>26</v>
      </c>
      <c r="J1617" s="20" t="s">
        <v>1651</v>
      </c>
      <c r="M1617" s="21">
        <v>0</v>
      </c>
      <c r="N1617" s="22">
        <v>2</v>
      </c>
      <c r="O1617" s="23">
        <v>1</v>
      </c>
      <c r="P1617" s="24">
        <v>700</v>
      </c>
      <c r="Q1617" s="25">
        <f t="shared" ref="Q1617:Q1629" si="135">IF(M1617="","",IF(M1617&lt;=0,P1617/10,P1617/M1617))</f>
        <v>70</v>
      </c>
      <c r="R1617" s="12">
        <v>0</v>
      </c>
      <c r="S1617" s="12">
        <v>0</v>
      </c>
      <c r="U1617" s="18" t="str">
        <f t="shared" si="133"/>
        <v>一勝</v>
      </c>
      <c r="X1617" s="12" t="str">
        <f>IF(OR(C1617="櫃間牧場",C1617="特捜フジ"),"hit",IF(OR(C1617="土井牧場",C1617="土井ムギムギ牧場",C1617="むぎむぎ",C1617="むぎ"),"doi",IF(OR(C1617="阪神",C1617="タイガースファーム"),"han",IF(OR(C1617="健康牧場",C1617="ＯＫ牧場"),"oke",VLOOKUP(C1617,[1]Owner!$A:$B,2,FALSE)))))</f>
        <v>tsi</v>
      </c>
    </row>
    <row r="1618" spans="1:24" ht="11.15" customHeight="1" x14ac:dyDescent="0.65">
      <c r="A1618" s="19" t="str">
        <f t="shared" si="132"/>
        <v>0405西原07</v>
      </c>
      <c r="B1618" s="10" t="s">
        <v>1951</v>
      </c>
      <c r="C1618" s="20" t="s">
        <v>2175</v>
      </c>
      <c r="D1618" s="31">
        <v>7</v>
      </c>
      <c r="E1618" s="20" t="s">
        <v>2192</v>
      </c>
      <c r="F1618" s="10" t="s">
        <v>14</v>
      </c>
      <c r="G1618" s="10" t="s">
        <v>510</v>
      </c>
      <c r="H1618" s="20" t="s">
        <v>2009</v>
      </c>
      <c r="I1618" s="20" t="s">
        <v>1861</v>
      </c>
      <c r="J1618" s="20" t="s">
        <v>2193</v>
      </c>
      <c r="K1618" s="20" t="s">
        <v>2194</v>
      </c>
      <c r="L1618" s="20" t="s">
        <v>2195</v>
      </c>
      <c r="M1618" s="21">
        <v>0</v>
      </c>
      <c r="N1618" s="22">
        <v>2</v>
      </c>
      <c r="O1618" s="23">
        <v>1</v>
      </c>
      <c r="P1618" s="24">
        <v>700</v>
      </c>
      <c r="Q1618" s="25">
        <f t="shared" si="135"/>
        <v>70</v>
      </c>
      <c r="R1618" s="12">
        <v>0</v>
      </c>
      <c r="S1618" s="12">
        <v>0</v>
      </c>
      <c r="U1618" s="18" t="str">
        <f t="shared" si="133"/>
        <v>一勝</v>
      </c>
      <c r="X1618" s="12" t="str">
        <f>IF(OR(C1618="櫃間牧場",C1618="特捜フジ"),"hit",IF(OR(C1618="土井牧場",C1618="土井ムギムギ牧場",C1618="むぎむぎ",C1618="むぎ"),"doi",IF(OR(C1618="阪神",C1618="タイガースファーム"),"han",IF(OR(C1618="健康牧場",C1618="ＯＫ牧場"),"oke",VLOOKUP(C1618,[1]Owner!$A:$B,2,FALSE)))))</f>
        <v>nis</v>
      </c>
    </row>
    <row r="1619" spans="1:24" ht="11.15" customHeight="1" x14ac:dyDescent="0.65">
      <c r="A1619" s="19" t="str">
        <f t="shared" si="132"/>
        <v>0506福石01</v>
      </c>
      <c r="B1619" s="10" t="s">
        <v>2274</v>
      </c>
      <c r="C1619" s="20" t="s">
        <v>913</v>
      </c>
      <c r="D1619" s="11">
        <v>1</v>
      </c>
      <c r="E1619" s="20" t="s">
        <v>2534</v>
      </c>
      <c r="F1619" s="10" t="s">
        <v>14</v>
      </c>
      <c r="G1619" s="10" t="s">
        <v>520</v>
      </c>
      <c r="H1619" s="20" t="s">
        <v>2401</v>
      </c>
      <c r="I1619" s="20" t="s">
        <v>38</v>
      </c>
      <c r="J1619" s="20" t="s">
        <v>2173</v>
      </c>
      <c r="K1619" s="20" t="s">
        <v>846</v>
      </c>
      <c r="L1619" s="20" t="s">
        <v>2174</v>
      </c>
      <c r="M1619" s="21">
        <v>140</v>
      </c>
      <c r="N1619" s="22">
        <v>2</v>
      </c>
      <c r="O1619" s="23">
        <v>1</v>
      </c>
      <c r="P1619" s="24">
        <v>700</v>
      </c>
      <c r="Q1619" s="25">
        <f t="shared" si="135"/>
        <v>5</v>
      </c>
      <c r="R1619" s="12">
        <v>0</v>
      </c>
      <c r="S1619" s="12">
        <v>0</v>
      </c>
      <c r="U1619" s="18" t="str">
        <f t="shared" si="133"/>
        <v>一勝</v>
      </c>
      <c r="X1619" s="12" t="str">
        <f>IF(OR(C1619="櫃間牧場",C1619="特捜フジ"),"hit",IF(OR(C1619="土井牧場",C1619="土井ムギムギ牧場",C1619="むぎむぎ",C1619="むぎ"),"doi",IF(OR(C1619="阪神",C1619="タイガースファーム"),"han",IF(OR(C1619="健康牧場",C1619="ＯＫ牧場"),"oke",VLOOKUP(C1619,[1]Owner!$A:$B,2,FALSE)))))</f>
        <v>fuk</v>
      </c>
    </row>
    <row r="1620" spans="1:24" ht="11.15" customHeight="1" x14ac:dyDescent="0.65">
      <c r="A1620" s="19" t="str">
        <f t="shared" si="132"/>
        <v>1011大類06</v>
      </c>
      <c r="B1620" s="10" t="s">
        <v>3649</v>
      </c>
      <c r="C1620" s="20" t="s">
        <v>91</v>
      </c>
      <c r="D1620" s="11">
        <v>6</v>
      </c>
      <c r="E1620" s="20" t="s">
        <v>3657</v>
      </c>
      <c r="F1620" s="10" t="s">
        <v>2279</v>
      </c>
      <c r="G1620" s="10" t="s">
        <v>520</v>
      </c>
      <c r="H1620" s="20" t="s">
        <v>3658</v>
      </c>
      <c r="I1620" s="20" t="s">
        <v>3165</v>
      </c>
      <c r="J1620" s="20" t="s">
        <v>1737</v>
      </c>
      <c r="K1620" s="20" t="s">
        <v>791</v>
      </c>
      <c r="L1620" s="20" t="s">
        <v>1913</v>
      </c>
      <c r="M1620" s="21">
        <v>30</v>
      </c>
      <c r="N1620" s="22">
        <v>2</v>
      </c>
      <c r="O1620" s="23">
        <v>1</v>
      </c>
      <c r="P1620" s="24">
        <v>700</v>
      </c>
      <c r="Q1620" s="25">
        <f t="shared" si="135"/>
        <v>23.333333333333332</v>
      </c>
      <c r="R1620" s="12">
        <v>0</v>
      </c>
      <c r="S1620" s="12">
        <v>0</v>
      </c>
      <c r="U1620" s="18" t="str">
        <f t="shared" si="133"/>
        <v>一勝</v>
      </c>
      <c r="X1620" s="12" t="str">
        <f>IF(OR(C1620="櫃間牧場",C1620="特捜フジ"),"hit",IF(OR(C1620="土井牧場",C1620="土井ムギムギ牧場",C1620="むぎむぎ",C1620="むぎ"),"doi",IF(OR(C1620="阪神",C1620="タイガースファーム"),"han",IF(OR(C1620="健康牧場",C1620="ＯＫ牧場"),"oke",VLOOKUP(C1620,[1]Owner!$A:$B,2,FALSE)))))</f>
        <v>oru</v>
      </c>
    </row>
    <row r="1621" spans="1:24" ht="11.15" customHeight="1" x14ac:dyDescent="0.65">
      <c r="A1621" s="19" t="str">
        <f t="shared" si="132"/>
        <v>1011羽田05</v>
      </c>
      <c r="B1621" s="10" t="s">
        <v>3649</v>
      </c>
      <c r="C1621" s="20" t="s">
        <v>2482</v>
      </c>
      <c r="D1621" s="11">
        <v>5</v>
      </c>
      <c r="E1621" s="20" t="s">
        <v>3740</v>
      </c>
      <c r="F1621" s="10" t="s">
        <v>14</v>
      </c>
      <c r="G1621" s="10" t="s">
        <v>520</v>
      </c>
      <c r="H1621" s="20" t="s">
        <v>3741</v>
      </c>
      <c r="I1621" s="20" t="s">
        <v>2438</v>
      </c>
      <c r="J1621" s="20" t="s">
        <v>3742</v>
      </c>
      <c r="K1621" s="20" t="s">
        <v>3064</v>
      </c>
      <c r="L1621" s="20" t="s">
        <v>3177</v>
      </c>
      <c r="M1621" s="21">
        <v>0</v>
      </c>
      <c r="N1621" s="22">
        <v>2</v>
      </c>
      <c r="O1621" s="23">
        <v>1</v>
      </c>
      <c r="P1621" s="24">
        <v>700</v>
      </c>
      <c r="Q1621" s="25">
        <f t="shared" si="135"/>
        <v>70</v>
      </c>
      <c r="R1621" s="12">
        <v>0</v>
      </c>
      <c r="S1621" s="12">
        <v>0</v>
      </c>
      <c r="U1621" s="18" t="str">
        <f t="shared" si="133"/>
        <v>一勝</v>
      </c>
      <c r="X1621" s="12" t="str">
        <f>IF(OR(C1621="櫃間牧場",C1621="特捜フジ"),"hit",IF(OR(C1621="土井牧場",C1621="土井ムギムギ牧場",C1621="むぎむぎ",C1621="むぎ"),"doi",IF(OR(C1621="阪神",C1621="タイガースファーム"),"han",IF(OR(C1621="健康牧場",C1621="ＯＫ牧場"),"oke",VLOOKUP(C1621,[1]Owner!$A:$B,2,FALSE)))))</f>
        <v>had</v>
      </c>
    </row>
    <row r="1622" spans="1:24" ht="11.15" customHeight="1" x14ac:dyDescent="0.65">
      <c r="A1622" s="19" t="str">
        <f t="shared" si="132"/>
        <v>1112むぎ04</v>
      </c>
      <c r="B1622" s="10" t="s">
        <v>4369</v>
      </c>
      <c r="C1622" s="20" t="s">
        <v>4316</v>
      </c>
      <c r="D1622" s="11">
        <v>4</v>
      </c>
      <c r="E1622" s="20" t="s">
        <v>4323</v>
      </c>
      <c r="F1622" s="10" t="s">
        <v>3910</v>
      </c>
      <c r="G1622" s="10" t="s">
        <v>3911</v>
      </c>
      <c r="H1622" s="20" t="s">
        <v>4324</v>
      </c>
      <c r="I1622" s="20" t="s">
        <v>2280</v>
      </c>
      <c r="J1622" s="20" t="s">
        <v>1610</v>
      </c>
      <c r="K1622" s="20" t="s">
        <v>1836</v>
      </c>
      <c r="L1622" s="20" t="s">
        <v>2439</v>
      </c>
      <c r="M1622" s="21">
        <v>35</v>
      </c>
      <c r="N1622" s="22">
        <v>2</v>
      </c>
      <c r="O1622" s="23">
        <v>1</v>
      </c>
      <c r="P1622" s="24">
        <v>700</v>
      </c>
      <c r="Q1622" s="25">
        <f t="shared" si="135"/>
        <v>20</v>
      </c>
      <c r="R1622" s="12">
        <v>0</v>
      </c>
      <c r="S1622" s="12">
        <v>0</v>
      </c>
      <c r="U1622" s="18" t="str">
        <f t="shared" si="133"/>
        <v>一勝</v>
      </c>
      <c r="X1622" s="12" t="str">
        <f>IF(OR(C1622="櫃間牧場",C1622="特捜フジ"),"hit",IF(OR(C1622="土井牧場",C1622="土井ムギムギ牧場",C1622="むぎむぎ",C1622="むぎ"),"doi",IF(OR(C1622="阪神",C1622="タイガースファーム"),"han",IF(OR(C1622="健康牧場",C1622="ＯＫ牧場"),"oke",VLOOKUP(C1622,[1]Owner!$A:$B,2,FALSE)))))</f>
        <v>doi</v>
      </c>
    </row>
    <row r="1623" spans="1:24" ht="11.15" customHeight="1" x14ac:dyDescent="0.65">
      <c r="A1623" s="19" t="str">
        <f t="shared" si="132"/>
        <v>1213むぎ06</v>
      </c>
      <c r="B1623" s="10" t="s">
        <v>4405</v>
      </c>
      <c r="C1623" s="20" t="s">
        <v>4396</v>
      </c>
      <c r="D1623" s="11">
        <v>6</v>
      </c>
      <c r="E1623" s="20" t="s">
        <v>4462</v>
      </c>
      <c r="F1623" s="10" t="s">
        <v>4413</v>
      </c>
      <c r="G1623" s="10" t="s">
        <v>4408</v>
      </c>
      <c r="H1623" s="20" t="s">
        <v>4463</v>
      </c>
      <c r="I1623" s="20" t="s">
        <v>3165</v>
      </c>
      <c r="J1623" s="20" t="s">
        <v>4016</v>
      </c>
      <c r="K1623" s="20" t="s">
        <v>2378</v>
      </c>
      <c r="L1623" s="20" t="s">
        <v>1913</v>
      </c>
      <c r="M1623" s="21">
        <v>40</v>
      </c>
      <c r="N1623" s="22">
        <v>2</v>
      </c>
      <c r="O1623" s="23">
        <v>1</v>
      </c>
      <c r="P1623" s="24">
        <v>700</v>
      </c>
      <c r="Q1623" s="25">
        <f t="shared" si="135"/>
        <v>17.5</v>
      </c>
      <c r="R1623" s="12">
        <v>0</v>
      </c>
      <c r="S1623" s="12">
        <v>0</v>
      </c>
      <c r="U1623" s="18" t="str">
        <f t="shared" si="133"/>
        <v>一勝</v>
      </c>
      <c r="X1623" s="12" t="str">
        <f>IF(OR(C1623="櫃間牧場",C1623="特捜フジ"),"hit",IF(OR(C1623="土井牧場",C1623="土井ムギムギ牧場",C1623="むぎむぎ",C1623="むぎ"),"doi",IF(OR(C1623="阪神",C1623="タイガースファーム"),"han",IF(OR(C1623="健康牧場",C1623="ＯＫ牧場"),"oke",VLOOKUP(C1623,[1]Owner!$A:$B,2,FALSE)))))</f>
        <v>doi</v>
      </c>
    </row>
    <row r="1624" spans="1:24" ht="11.15" customHeight="1" x14ac:dyDescent="0.65">
      <c r="A1624" s="19" t="str">
        <f t="shared" si="132"/>
        <v>1314むぎ04</v>
      </c>
      <c r="B1624" s="10" t="s">
        <v>5133</v>
      </c>
      <c r="C1624" s="20" t="s">
        <v>4396</v>
      </c>
      <c r="D1624" s="11">
        <v>4</v>
      </c>
      <c r="E1624" s="20" t="s">
        <v>4865</v>
      </c>
      <c r="F1624" s="10" t="s">
        <v>4772</v>
      </c>
      <c r="G1624" s="10" t="s">
        <v>4774</v>
      </c>
      <c r="H1624" s="20" t="s">
        <v>4866</v>
      </c>
      <c r="I1624" s="20" t="s">
        <v>2231</v>
      </c>
      <c r="J1624" s="20" t="s">
        <v>4410</v>
      </c>
      <c r="K1624" s="20" t="s">
        <v>791</v>
      </c>
      <c r="L1624" s="20" t="s">
        <v>1913</v>
      </c>
      <c r="M1624" s="21">
        <v>90</v>
      </c>
      <c r="N1624" s="22">
        <v>2</v>
      </c>
      <c r="O1624" s="23">
        <v>1</v>
      </c>
      <c r="P1624" s="24">
        <v>700</v>
      </c>
      <c r="Q1624" s="25">
        <f t="shared" si="135"/>
        <v>7.7777777777777777</v>
      </c>
      <c r="R1624" s="12">
        <v>0</v>
      </c>
      <c r="S1624" s="12">
        <v>0</v>
      </c>
      <c r="U1624" s="18" t="str">
        <f t="shared" si="133"/>
        <v>一勝</v>
      </c>
      <c r="X1624" s="12" t="str">
        <f>IF(OR(C1624="櫃間牧場",C1624="特捜フジ"),"hit",IF(OR(C1624="土井牧場",C1624="土井ムギムギ牧場",C1624="むぎむぎ",C1624="むぎ"),"doi",IF(OR(C1624="阪神",C1624="タイガースファーム"),"han",IF(OR(C1624="健康牧場",C1624="ＯＫ牧場"),"oke",VLOOKUP(C1624,[1]Owner!$A:$B,2,FALSE)))))</f>
        <v>doi</v>
      </c>
    </row>
    <row r="1625" spans="1:24" ht="11.15" customHeight="1" x14ac:dyDescent="0.65">
      <c r="A1625" s="19" t="str">
        <f t="shared" si="132"/>
        <v>1415むぎ03</v>
      </c>
      <c r="B1625" s="10" t="s">
        <v>5140</v>
      </c>
      <c r="C1625" s="28" t="s">
        <v>5138</v>
      </c>
      <c r="D1625" s="29">
        <v>3</v>
      </c>
      <c r="E1625" s="20" t="s">
        <v>5265</v>
      </c>
      <c r="F1625" s="10" t="s">
        <v>5142</v>
      </c>
      <c r="G1625" s="10" t="s">
        <v>5293</v>
      </c>
      <c r="H1625" s="20" t="s">
        <v>5340</v>
      </c>
      <c r="I1625" s="20" t="s">
        <v>5369</v>
      </c>
      <c r="J1625" s="20" t="s">
        <v>4016</v>
      </c>
      <c r="K1625" s="20" t="s">
        <v>2378</v>
      </c>
      <c r="L1625" s="20" t="s">
        <v>1913</v>
      </c>
      <c r="M1625" s="21">
        <v>100</v>
      </c>
      <c r="N1625" s="22">
        <v>2</v>
      </c>
      <c r="O1625" s="23">
        <v>1</v>
      </c>
      <c r="P1625" s="24">
        <v>700</v>
      </c>
      <c r="Q1625" s="25">
        <f t="shared" si="135"/>
        <v>7</v>
      </c>
      <c r="R1625" s="12">
        <v>0</v>
      </c>
      <c r="S1625" s="12">
        <v>0</v>
      </c>
      <c r="U1625" s="18" t="str">
        <f t="shared" si="133"/>
        <v>一勝</v>
      </c>
      <c r="X1625" s="12" t="str">
        <f>IF(OR(C1625="櫃間牧場",C1625="特捜フジ"),"hit",IF(OR(C1625="土井牧場",C1625="土井ムギムギ牧場",C1625="むぎむぎ",C1625="むぎ"),"doi",IF(OR(C1625="阪神",C1625="タイガースファーム"),"han",IF(OR(C1625="健康牧場",C1625="ＯＫ牧場"),"oke",VLOOKUP(C1625,[1]Owner!$A:$B,2,FALSE)))))</f>
        <v>doi</v>
      </c>
    </row>
    <row r="1626" spans="1:24" ht="11.15" customHeight="1" x14ac:dyDescent="0.65">
      <c r="A1626" s="19" t="str">
        <f t="shared" si="132"/>
        <v>1617松山04</v>
      </c>
      <c r="B1626" s="10" t="s">
        <v>5840</v>
      </c>
      <c r="C1626" s="20" t="s">
        <v>4762</v>
      </c>
      <c r="D1626" s="11">
        <v>4</v>
      </c>
      <c r="E1626" s="20" t="s">
        <v>5939</v>
      </c>
      <c r="F1626" s="10" t="s">
        <v>5845</v>
      </c>
      <c r="G1626" s="10" t="s">
        <v>5996</v>
      </c>
      <c r="H1626" s="20" t="s">
        <v>6021</v>
      </c>
      <c r="I1626" s="20" t="s">
        <v>1755</v>
      </c>
      <c r="J1626" s="20" t="s">
        <v>5750</v>
      </c>
      <c r="K1626" s="20" t="s">
        <v>6131</v>
      </c>
      <c r="L1626" s="20" t="s">
        <v>6132</v>
      </c>
      <c r="M1626" s="21">
        <v>60</v>
      </c>
      <c r="N1626" s="22">
        <v>2</v>
      </c>
      <c r="O1626" s="23">
        <v>1</v>
      </c>
      <c r="P1626" s="24">
        <v>700</v>
      </c>
      <c r="Q1626" s="25">
        <f t="shared" si="135"/>
        <v>11.666666666666666</v>
      </c>
      <c r="R1626" s="12">
        <v>0</v>
      </c>
      <c r="S1626" s="12">
        <v>0</v>
      </c>
      <c r="U1626" s="18" t="str">
        <f t="shared" si="133"/>
        <v>一勝</v>
      </c>
      <c r="X1626" s="12" t="str">
        <f>IF(OR(C1626="櫃間牧場",C1626="特捜フジ"),"hit",IF(OR(C1626="土井牧場",C1626="土井ムギムギ牧場",C1626="むぎむぎ",C1626="むぎ"),"doi",IF(OR(C1626="阪神",C1626="タイガースファーム"),"han",IF(OR(C1626="健康牧場",C1626="ＯＫ牧場"),"oke",VLOOKUP(C1626,[1]Owner!$A:$B,2,FALSE)))))</f>
        <v>mat</v>
      </c>
    </row>
    <row r="1627" spans="1:24" ht="11.15" customHeight="1" x14ac:dyDescent="0.65">
      <c r="A1627" s="19" t="str">
        <f t="shared" si="132"/>
        <v>1617小川02</v>
      </c>
      <c r="B1627" s="10" t="s">
        <v>5840</v>
      </c>
      <c r="C1627" s="20" t="s">
        <v>5841</v>
      </c>
      <c r="D1627" s="11">
        <v>2</v>
      </c>
      <c r="E1627" s="20" t="s">
        <v>5846</v>
      </c>
      <c r="F1627" s="10" t="s">
        <v>5845</v>
      </c>
      <c r="G1627" s="10" t="s">
        <v>5996</v>
      </c>
      <c r="H1627" s="20" t="s">
        <v>5998</v>
      </c>
      <c r="I1627" s="20" t="s">
        <v>2438</v>
      </c>
      <c r="J1627" s="20" t="s">
        <v>5769</v>
      </c>
      <c r="K1627" s="20" t="s">
        <v>791</v>
      </c>
      <c r="L1627" s="20" t="s">
        <v>1913</v>
      </c>
      <c r="M1627" s="21">
        <v>90</v>
      </c>
      <c r="N1627" s="22">
        <v>2</v>
      </c>
      <c r="O1627" s="23">
        <v>1</v>
      </c>
      <c r="P1627" s="24">
        <v>700</v>
      </c>
      <c r="Q1627" s="25">
        <f t="shared" si="135"/>
        <v>7.7777777777777777</v>
      </c>
      <c r="R1627" s="12">
        <v>0</v>
      </c>
      <c r="S1627" s="12">
        <v>0</v>
      </c>
      <c r="U1627" s="18" t="str">
        <f t="shared" si="133"/>
        <v>一勝</v>
      </c>
      <c r="X1627" s="12" t="str">
        <f>IF(OR(C1627="櫃間牧場",C1627="特捜フジ"),"hit",IF(OR(C1627="土井牧場",C1627="土井ムギムギ牧場",C1627="むぎむぎ",C1627="むぎ"),"doi",IF(OR(C1627="阪神",C1627="タイガースファーム"),"han",IF(OR(C1627="健康牧場",C1627="ＯＫ牧場"),"oke",VLOOKUP(C1627,[1]Owner!$A:$B,2,FALSE)))))</f>
        <v>oga</v>
      </c>
    </row>
    <row r="1628" spans="1:24" ht="11.15" customHeight="1" x14ac:dyDescent="0.65">
      <c r="A1628" s="19" t="str">
        <f t="shared" si="132"/>
        <v>1617小川03</v>
      </c>
      <c r="B1628" s="10" t="s">
        <v>5840</v>
      </c>
      <c r="C1628" s="20" t="s">
        <v>5841</v>
      </c>
      <c r="D1628" s="11">
        <v>3</v>
      </c>
      <c r="E1628" s="20" t="s">
        <v>5847</v>
      </c>
      <c r="F1628" s="10" t="s">
        <v>5848</v>
      </c>
      <c r="G1628" s="10" t="s">
        <v>5996</v>
      </c>
      <c r="H1628" s="20" t="s">
        <v>5999</v>
      </c>
      <c r="I1628" s="20" t="s">
        <v>2931</v>
      </c>
      <c r="J1628" s="20" t="s">
        <v>6000</v>
      </c>
      <c r="K1628" s="20" t="s">
        <v>6130</v>
      </c>
      <c r="L1628" s="20" t="s">
        <v>1913</v>
      </c>
      <c r="M1628" s="21">
        <v>80</v>
      </c>
      <c r="N1628" s="22">
        <v>2</v>
      </c>
      <c r="O1628" s="23">
        <v>1</v>
      </c>
      <c r="P1628" s="24">
        <v>700</v>
      </c>
      <c r="Q1628" s="25">
        <f t="shared" si="135"/>
        <v>8.75</v>
      </c>
      <c r="R1628" s="12">
        <v>0</v>
      </c>
      <c r="S1628" s="12">
        <v>0</v>
      </c>
      <c r="U1628" s="18" t="str">
        <f t="shared" si="133"/>
        <v>一勝</v>
      </c>
      <c r="X1628" s="12" t="str">
        <f>IF(OR(C1628="櫃間牧場",C1628="特捜フジ"),"hit",IF(OR(C1628="土井牧場",C1628="土井ムギムギ牧場",C1628="むぎむぎ",C1628="むぎ"),"doi",IF(OR(C1628="阪神",C1628="タイガースファーム"),"han",IF(OR(C1628="健康牧場",C1628="ＯＫ牧場"),"oke",VLOOKUP(C1628,[1]Owner!$A:$B,2,FALSE)))))</f>
        <v>oga</v>
      </c>
    </row>
    <row r="1629" spans="1:24" ht="11.15" customHeight="1" x14ac:dyDescent="0.65">
      <c r="A1629" s="19" t="str">
        <f t="shared" si="132"/>
        <v>1819小金03</v>
      </c>
      <c r="B1629" s="10" t="s">
        <v>7067</v>
      </c>
      <c r="C1629" s="20" t="s">
        <v>7149</v>
      </c>
      <c r="D1629" s="11">
        <v>3</v>
      </c>
      <c r="E1629" s="20" t="s">
        <v>7152</v>
      </c>
      <c r="F1629" s="10" t="s">
        <v>4413</v>
      </c>
      <c r="G1629" s="10" t="s">
        <v>4408</v>
      </c>
      <c r="H1629" s="20" t="s">
        <v>7234</v>
      </c>
      <c r="I1629" s="20" t="s">
        <v>2231</v>
      </c>
      <c r="J1629" s="20" t="s">
        <v>7326</v>
      </c>
      <c r="K1629" s="20" t="s">
        <v>791</v>
      </c>
      <c r="L1629" s="20" t="s">
        <v>1913</v>
      </c>
      <c r="M1629" s="21">
        <v>140</v>
      </c>
      <c r="N1629" s="22">
        <v>2</v>
      </c>
      <c r="O1629" s="23">
        <v>1</v>
      </c>
      <c r="P1629" s="24">
        <v>700</v>
      </c>
      <c r="Q1629" s="25">
        <f t="shared" si="135"/>
        <v>5</v>
      </c>
      <c r="R1629" s="12">
        <v>0</v>
      </c>
      <c r="S1629" s="12">
        <v>0</v>
      </c>
      <c r="T1629" s="12">
        <v>0</v>
      </c>
      <c r="U1629" s="18" t="str">
        <f t="shared" si="133"/>
        <v>一勝</v>
      </c>
      <c r="V1629" s="12" t="s">
        <v>7457</v>
      </c>
      <c r="W1629" s="12" t="s">
        <v>7588</v>
      </c>
      <c r="X1629" s="12" t="str">
        <f>IF(OR(C1629="櫃間牧場",C1629="特捜フジ"),"hit",IF(OR(C1629="土井牧場",C1629="土井ムギムギ牧場",C1629="むぎむぎ",C1629="むぎ"),"doi",IF(OR(C1629="阪神",C1629="タイガースファーム"),"han",IF(OR(C1629="健康牧場",C1629="ＯＫ牧場"),"oke",VLOOKUP(C1629,[1]Owner!$A:$B,2,FALSE)))))</f>
        <v>kog</v>
      </c>
    </row>
    <row r="1630" spans="1:24" ht="11.15" customHeight="1" x14ac:dyDescent="0.65">
      <c r="A1630" s="19" t="str">
        <f t="shared" si="132"/>
        <v>1920村山01</v>
      </c>
      <c r="B1630" s="10" t="s">
        <v>7651</v>
      </c>
      <c r="C1630" s="20" t="s">
        <v>7658</v>
      </c>
      <c r="D1630" s="11">
        <v>1</v>
      </c>
      <c r="E1630" s="20" t="s">
        <v>7789</v>
      </c>
      <c r="F1630" s="10" t="s">
        <v>4766</v>
      </c>
      <c r="G1630" s="10" t="s">
        <v>4767</v>
      </c>
      <c r="H1630" s="20" t="s">
        <v>4912</v>
      </c>
      <c r="I1630" s="20" t="s">
        <v>2231</v>
      </c>
      <c r="J1630" s="20" t="s">
        <v>4225</v>
      </c>
      <c r="K1630" s="20" t="s">
        <v>2378</v>
      </c>
      <c r="L1630" s="20" t="s">
        <v>1913</v>
      </c>
      <c r="M1630" s="32">
        <v>10</v>
      </c>
      <c r="N1630" s="22">
        <v>2</v>
      </c>
      <c r="O1630" s="23">
        <v>1</v>
      </c>
      <c r="P1630" s="24">
        <v>700</v>
      </c>
      <c r="Q1630" s="25">
        <v>0.73076923076923095</v>
      </c>
      <c r="R1630" s="12">
        <v>0</v>
      </c>
      <c r="S1630" s="12">
        <v>0</v>
      </c>
      <c r="T1630" s="12">
        <v>0</v>
      </c>
      <c r="U1630" s="18" t="str">
        <f t="shared" si="133"/>
        <v>一勝</v>
      </c>
      <c r="V1630" s="12" t="s">
        <v>8027</v>
      </c>
      <c r="W1630" s="12" t="s">
        <v>8167</v>
      </c>
      <c r="X1630" s="12" t="str">
        <f>IF(OR(C1630="櫃間牧場",C1630="特捜フジ"),"hit",IF(OR(C1630="土井牧場",C1630="土井ムギムギ牧場",C1630="むぎむぎ",C1630="むぎ"),"doi",IF(OR(C1630="阪神",C1630="タイガースファーム"),"han",IF(OR(C1630="健康牧場",C1630="ＯＫ牧場"),"oke",VLOOKUP(C1630,[1]Owner!$A:$B,2,FALSE)))))</f>
        <v>mur</v>
      </c>
    </row>
    <row r="1631" spans="1:24" ht="11.15" customHeight="1" x14ac:dyDescent="0.65">
      <c r="A1631" s="19" t="str">
        <f t="shared" si="132"/>
        <v>2122柏倉06</v>
      </c>
      <c r="B1631" s="10" t="s">
        <v>8826</v>
      </c>
      <c r="C1631" s="20" t="s">
        <v>7652</v>
      </c>
      <c r="D1631" s="11">
        <v>6</v>
      </c>
      <c r="E1631" s="20" t="s">
        <v>8710</v>
      </c>
      <c r="F1631" s="10" t="s">
        <v>29</v>
      </c>
      <c r="G1631" s="10" t="s">
        <v>4408</v>
      </c>
      <c r="H1631" s="20" t="s">
        <v>8863</v>
      </c>
      <c r="I1631" s="20" t="s">
        <v>6718</v>
      </c>
      <c r="J1631" s="20" t="s">
        <v>8864</v>
      </c>
      <c r="K1631" s="20" t="s">
        <v>5446</v>
      </c>
      <c r="L1631" s="20" t="s">
        <v>4426</v>
      </c>
      <c r="M1631" s="32">
        <v>3</v>
      </c>
      <c r="N1631" s="22">
        <v>2</v>
      </c>
      <c r="O1631" s="23">
        <v>1</v>
      </c>
      <c r="P1631" s="24">
        <v>700</v>
      </c>
      <c r="Q1631" s="25">
        <v>20.76923076923077</v>
      </c>
      <c r="U1631" s="18" t="str">
        <f t="shared" si="133"/>
        <v>一勝</v>
      </c>
      <c r="V1631" s="12" t="s">
        <v>8966</v>
      </c>
      <c r="W1631" s="12" t="s">
        <v>9077</v>
      </c>
      <c r="X1631" s="12" t="str">
        <f>IF(OR(C1631="櫃間牧場",C1631="特捜フジ"),"hit",IF(OR(C1631="土井牧場",C1631="土井ムギムギ牧場",C1631="むぎむぎ",C1631="むぎ"),"doi",IF(OR(C1631="阪神",C1631="タイガースファーム"),"han",IF(OR(C1631="健康牧場",C1631="ＯＫ牧場"),"oke",VLOOKUP(C1631,[1]Owner!$A:$B,2,FALSE)))))</f>
        <v>kas</v>
      </c>
    </row>
    <row r="1632" spans="1:24" ht="11.15" customHeight="1" x14ac:dyDescent="0.65">
      <c r="A1632" s="19" t="str">
        <f t="shared" si="132"/>
        <v>2223西原09</v>
      </c>
      <c r="B1632" s="10" t="s">
        <v>9192</v>
      </c>
      <c r="C1632" s="20" t="s">
        <v>4737</v>
      </c>
      <c r="D1632" s="11">
        <v>9</v>
      </c>
      <c r="E1632" s="20" t="s">
        <v>9288</v>
      </c>
      <c r="F1632" s="10" t="s">
        <v>4407</v>
      </c>
      <c r="G1632" s="10" t="s">
        <v>4421</v>
      </c>
      <c r="H1632" s="20" t="s">
        <v>8930</v>
      </c>
      <c r="I1632" s="20" t="s">
        <v>8317</v>
      </c>
      <c r="J1632" s="20" t="s">
        <v>5604</v>
      </c>
      <c r="K1632" s="20" t="s">
        <v>9464</v>
      </c>
      <c r="L1632" s="20" t="s">
        <v>1913</v>
      </c>
      <c r="M1632" s="32">
        <v>7</v>
      </c>
      <c r="N1632" s="22">
        <v>2</v>
      </c>
      <c r="O1632" s="23">
        <v>1</v>
      </c>
      <c r="P1632" s="24">
        <v>700</v>
      </c>
      <c r="Q1632" s="25">
        <v>434.28571428571428</v>
      </c>
      <c r="U1632" s="18" t="str">
        <f t="shared" si="133"/>
        <v>一勝</v>
      </c>
      <c r="V1632" s="12" t="s">
        <v>9705</v>
      </c>
      <c r="W1632" s="12" t="s">
        <v>9577</v>
      </c>
      <c r="X1632" s="12" t="str">
        <f>IF(OR(C1632="櫃間牧場",C1632="特捜フジ"),"hit",IF(OR(C1632="土井牧場",C1632="土井ムギムギ牧場",C1632="むぎむぎ",C1632="むぎ"),"doi",IF(OR(C1632="阪神",C1632="タイガースファーム"),"han",IF(OR(C1632="健康牧場",C1632="ＯＫ牧場"),"oke",VLOOKUP(C1632,[1]Owner!$A:$B,2,FALSE)))))</f>
        <v>nis</v>
      </c>
    </row>
    <row r="1633" spans="1:24" ht="11.15" customHeight="1" x14ac:dyDescent="0.65">
      <c r="A1633" s="19" t="str">
        <f t="shared" si="132"/>
        <v>1819心平03</v>
      </c>
      <c r="B1633" s="10" t="s">
        <v>7067</v>
      </c>
      <c r="C1633" s="20" t="s">
        <v>4760</v>
      </c>
      <c r="D1633" s="11">
        <v>3</v>
      </c>
      <c r="E1633" s="20" t="s">
        <v>7191</v>
      </c>
      <c r="F1633" s="10" t="s">
        <v>4413</v>
      </c>
      <c r="G1633" s="10" t="s">
        <v>4408</v>
      </c>
      <c r="H1633" s="20" t="s">
        <v>7250</v>
      </c>
      <c r="I1633" s="20" t="s">
        <v>6718</v>
      </c>
      <c r="J1633" s="20" t="s">
        <v>2403</v>
      </c>
      <c r="K1633" s="20" t="s">
        <v>5446</v>
      </c>
      <c r="L1633" s="20" t="s">
        <v>1913</v>
      </c>
      <c r="M1633" s="21">
        <v>120</v>
      </c>
      <c r="N1633" s="22">
        <v>3</v>
      </c>
      <c r="O1633" s="23">
        <v>1</v>
      </c>
      <c r="P1633" s="24">
        <v>700</v>
      </c>
      <c r="Q1633" s="25">
        <f>IF(M1633="","",IF(M1633&lt;=0,P1633/10,P1633/M1633))</f>
        <v>5.833333333333333</v>
      </c>
      <c r="R1633" s="12">
        <v>0</v>
      </c>
      <c r="S1633" s="12">
        <v>0</v>
      </c>
      <c r="T1633" s="12">
        <v>0</v>
      </c>
      <c r="U1633" s="18" t="str">
        <f t="shared" si="133"/>
        <v>一勝</v>
      </c>
      <c r="V1633" s="12" t="s">
        <v>7458</v>
      </c>
      <c r="W1633" s="12" t="s">
        <v>7589</v>
      </c>
      <c r="X1633" s="12" t="str">
        <f>IF(OR(C1633="櫃間牧場",C1633="特捜フジ"),"hit",IF(OR(C1633="土井牧場",C1633="土井ムギムギ牧場",C1633="むぎむぎ",C1633="むぎ"),"doi",IF(OR(C1633="阪神",C1633="タイガースファーム"),"han",IF(OR(C1633="健康牧場",C1633="ＯＫ牧場"),"oke",VLOOKUP(C1633,[1]Owner!$A:$B,2,FALSE)))))</f>
        <v>hsi</v>
      </c>
    </row>
    <row r="1634" spans="1:24" ht="11.15" customHeight="1" x14ac:dyDescent="0.65">
      <c r="A1634" s="19" t="str">
        <f t="shared" si="132"/>
        <v>2122播磨04</v>
      </c>
      <c r="B1634" s="10" t="s">
        <v>8826</v>
      </c>
      <c r="C1634" s="20" t="s">
        <v>8311</v>
      </c>
      <c r="D1634" s="11">
        <v>4</v>
      </c>
      <c r="E1634" s="20" t="s">
        <v>8769</v>
      </c>
      <c r="F1634" s="10" t="s">
        <v>29</v>
      </c>
      <c r="G1634" s="10" t="s">
        <v>4408</v>
      </c>
      <c r="H1634" s="20" t="s">
        <v>8866</v>
      </c>
      <c r="I1634" s="20" t="s">
        <v>5656</v>
      </c>
      <c r="J1634" s="20" t="s">
        <v>8916</v>
      </c>
      <c r="K1634" s="20" t="s">
        <v>3929</v>
      </c>
      <c r="L1634" s="20" t="s">
        <v>8403</v>
      </c>
      <c r="M1634" s="32">
        <v>2</v>
      </c>
      <c r="N1634" s="22">
        <v>3</v>
      </c>
      <c r="O1634" s="23">
        <v>1</v>
      </c>
      <c r="P1634" s="24">
        <v>700</v>
      </c>
      <c r="Q1634" s="25">
        <v>50.153846153846153</v>
      </c>
      <c r="U1634" s="18" t="str">
        <f t="shared" si="133"/>
        <v>一勝</v>
      </c>
      <c r="V1634" s="12" t="s">
        <v>9015</v>
      </c>
      <c r="W1634" s="12" t="s">
        <v>9131</v>
      </c>
      <c r="X1634" s="12" t="str">
        <f>IF(OR(C1634="櫃間牧場",C1634="特捜フジ"),"hit",IF(OR(C1634="土井牧場",C1634="土井ムギムギ牧場",C1634="むぎむぎ",C1634="むぎ"),"doi",IF(OR(C1634="阪神",C1634="タイガースファーム"),"han",IF(OR(C1634="健康牧場",C1634="ＯＫ牧場"),"oke",VLOOKUP(C1634,[1]Owner!$A:$B,2,FALSE)))))</f>
        <v>har</v>
      </c>
    </row>
    <row r="1635" spans="1:24" ht="11.15" customHeight="1" x14ac:dyDescent="0.65">
      <c r="A1635" s="19" t="str">
        <f t="shared" si="132"/>
        <v>2122村山01</v>
      </c>
      <c r="B1635" s="10" t="s">
        <v>8826</v>
      </c>
      <c r="C1635" s="20" t="s">
        <v>7658</v>
      </c>
      <c r="D1635" s="11">
        <v>1</v>
      </c>
      <c r="E1635" s="20" t="s">
        <v>8816</v>
      </c>
      <c r="F1635" s="10" t="s">
        <v>4478</v>
      </c>
      <c r="G1635" s="10" t="s">
        <v>4408</v>
      </c>
      <c r="H1635" s="20" t="s">
        <v>4414</v>
      </c>
      <c r="I1635" s="20" t="s">
        <v>2231</v>
      </c>
      <c r="J1635" s="20" t="s">
        <v>7929</v>
      </c>
      <c r="K1635" s="20" t="s">
        <v>4510</v>
      </c>
      <c r="L1635" s="20" t="s">
        <v>4484</v>
      </c>
      <c r="M1635" s="32">
        <v>10</v>
      </c>
      <c r="N1635" s="22">
        <v>3</v>
      </c>
      <c r="O1635" s="23">
        <v>0</v>
      </c>
      <c r="P1635" s="24">
        <v>700</v>
      </c>
      <c r="Q1635" s="25">
        <v>3.2307692307692304</v>
      </c>
      <c r="U1635" s="18" t="str">
        <f t="shared" si="133"/>
        <v>未勝利</v>
      </c>
      <c r="V1635" s="12" t="s">
        <v>9052</v>
      </c>
      <c r="W1635" s="12" t="s">
        <v>9177</v>
      </c>
      <c r="X1635" s="12" t="str">
        <f>IF(OR(C1635="櫃間牧場",C1635="特捜フジ"),"hit",IF(OR(C1635="土井牧場",C1635="土井ムギムギ牧場",C1635="むぎむぎ",C1635="むぎ"),"doi",IF(OR(C1635="阪神",C1635="タイガースファーム"),"han",IF(OR(C1635="健康牧場",C1635="ＯＫ牧場"),"oke",VLOOKUP(C1635,[1]Owner!$A:$B,2,FALSE)))))</f>
        <v>mur</v>
      </c>
    </row>
    <row r="1636" spans="1:24" ht="11.15" customHeight="1" x14ac:dyDescent="0.65">
      <c r="A1636" s="19" t="str">
        <f t="shared" si="132"/>
        <v>0304本木02</v>
      </c>
      <c r="B1636" s="10" t="s">
        <v>1713</v>
      </c>
      <c r="C1636" s="20" t="s">
        <v>1161</v>
      </c>
      <c r="D1636" s="31">
        <v>2</v>
      </c>
      <c r="E1636" s="20" t="s">
        <v>1935</v>
      </c>
      <c r="F1636" s="10" t="s">
        <v>29</v>
      </c>
      <c r="G1636" s="10" t="s">
        <v>33</v>
      </c>
      <c r="H1636" s="20" t="s">
        <v>163</v>
      </c>
      <c r="I1636" s="20" t="s">
        <v>38</v>
      </c>
      <c r="J1636" s="20" t="s">
        <v>1936</v>
      </c>
      <c r="M1636" s="21">
        <v>0</v>
      </c>
      <c r="N1636" s="22">
        <v>3</v>
      </c>
      <c r="O1636" s="23">
        <v>1</v>
      </c>
      <c r="P1636" s="24">
        <v>700</v>
      </c>
      <c r="Q1636" s="25">
        <f t="shared" ref="Q1636:Q1647" si="136">IF(M1636="","",IF(M1636&lt;=0,P1636/10,P1636/M1636))</f>
        <v>70</v>
      </c>
      <c r="R1636" s="12">
        <v>0</v>
      </c>
      <c r="S1636" s="12">
        <v>0</v>
      </c>
      <c r="U1636" s="18" t="str">
        <f t="shared" si="133"/>
        <v>一勝</v>
      </c>
      <c r="X1636" s="12" t="str">
        <f>IF(OR(C1636="櫃間牧場",C1636="特捜フジ"),"hit",IF(OR(C1636="土井牧場",C1636="土井ムギムギ牧場",C1636="むぎむぎ",C1636="むぎ"),"doi",IF(OR(C1636="阪神",C1636="タイガースファーム"),"han",IF(OR(C1636="健康牧場",C1636="ＯＫ牧場"),"oke",VLOOKUP(C1636,[1]Owner!$A:$B,2,FALSE)))))</f>
        <v>mot</v>
      </c>
    </row>
    <row r="1637" spans="1:24" ht="11.15" customHeight="1" x14ac:dyDescent="0.65">
      <c r="A1637" s="19" t="str">
        <f t="shared" si="132"/>
        <v>0405特捜02</v>
      </c>
      <c r="B1637" s="10" t="s">
        <v>1951</v>
      </c>
      <c r="C1637" s="20" t="s">
        <v>1376</v>
      </c>
      <c r="D1637" s="31">
        <v>2</v>
      </c>
      <c r="E1637" s="20" t="s">
        <v>2137</v>
      </c>
      <c r="F1637" s="10" t="s">
        <v>29</v>
      </c>
      <c r="G1637" s="10" t="s">
        <v>520</v>
      </c>
      <c r="H1637" s="20" t="s">
        <v>2138</v>
      </c>
      <c r="I1637" s="20" t="s">
        <v>38</v>
      </c>
      <c r="J1637" s="20" t="s">
        <v>1388</v>
      </c>
      <c r="K1637" s="20" t="s">
        <v>2042</v>
      </c>
      <c r="L1637" s="20" t="s">
        <v>1554</v>
      </c>
      <c r="M1637" s="21">
        <v>100</v>
      </c>
      <c r="N1637" s="22">
        <v>3</v>
      </c>
      <c r="O1637" s="23">
        <v>1</v>
      </c>
      <c r="P1637" s="24">
        <v>700</v>
      </c>
      <c r="Q1637" s="25">
        <f t="shared" si="136"/>
        <v>7</v>
      </c>
      <c r="R1637" s="12">
        <v>0</v>
      </c>
      <c r="S1637" s="12">
        <v>0</v>
      </c>
      <c r="U1637" s="18" t="str">
        <f t="shared" si="133"/>
        <v>一勝</v>
      </c>
      <c r="X1637" s="12" t="str">
        <f>IF(OR(C1637="櫃間牧場",C1637="特捜フジ"),"hit",IF(OR(C1637="土井牧場",C1637="土井ムギムギ牧場",C1637="むぎむぎ",C1637="むぎ"),"doi",IF(OR(C1637="阪神",C1637="タイガースファーム"),"han",IF(OR(C1637="健康牧場",C1637="ＯＫ牧場"),"oke",VLOOKUP(C1637,[1]Owner!$A:$B,2,FALSE)))))</f>
        <v>hit</v>
      </c>
    </row>
    <row r="1638" spans="1:24" ht="11.15" customHeight="1" x14ac:dyDescent="0.65">
      <c r="A1638" s="19" t="str">
        <f t="shared" si="132"/>
        <v>0708務牧07</v>
      </c>
      <c r="B1638" s="10" t="s">
        <v>2844</v>
      </c>
      <c r="C1638" s="20" t="s">
        <v>2927</v>
      </c>
      <c r="D1638" s="11">
        <v>7</v>
      </c>
      <c r="E1638" s="20" t="s">
        <v>2942</v>
      </c>
      <c r="F1638" s="10" t="s">
        <v>14</v>
      </c>
      <c r="G1638" s="10" t="s">
        <v>510</v>
      </c>
      <c r="H1638" s="20" t="s">
        <v>1291</v>
      </c>
      <c r="I1638" s="20" t="s">
        <v>2850</v>
      </c>
      <c r="J1638" s="20" t="s">
        <v>1190</v>
      </c>
      <c r="K1638" s="20" t="s">
        <v>846</v>
      </c>
      <c r="L1638" s="20" t="s">
        <v>515</v>
      </c>
      <c r="M1638" s="21">
        <v>200</v>
      </c>
      <c r="N1638" s="22">
        <v>3</v>
      </c>
      <c r="O1638" s="23">
        <v>1</v>
      </c>
      <c r="P1638" s="24">
        <v>700</v>
      </c>
      <c r="Q1638" s="25">
        <f t="shared" si="136"/>
        <v>3.5</v>
      </c>
      <c r="R1638" s="12">
        <v>0</v>
      </c>
      <c r="S1638" s="12">
        <v>0</v>
      </c>
      <c r="U1638" s="18" t="str">
        <f t="shared" si="133"/>
        <v>一勝</v>
      </c>
      <c r="X1638" s="12" t="str">
        <f>IF(OR(C1638="櫃間牧場",C1638="特捜フジ"),"hit",IF(OR(C1638="土井牧場",C1638="土井ムギムギ牧場",C1638="むぎむぎ",C1638="むぎ"),"doi",IF(OR(C1638="阪神",C1638="タイガースファーム"),"han",IF(OR(C1638="健康牧場",C1638="ＯＫ牧場"),"oke",VLOOKUP(C1638,[1]Owner!$A:$B,2,FALSE)))))</f>
        <v>ytu</v>
      </c>
    </row>
    <row r="1639" spans="1:24" ht="11.15" customHeight="1" x14ac:dyDescent="0.65">
      <c r="A1639" s="19" t="str">
        <f t="shared" si="132"/>
        <v>0809羽田01</v>
      </c>
      <c r="B1639" s="10" t="s">
        <v>3162</v>
      </c>
      <c r="C1639" s="20" t="s">
        <v>2580</v>
      </c>
      <c r="D1639" s="11">
        <v>1</v>
      </c>
      <c r="E1639" s="20" t="s">
        <v>3163</v>
      </c>
      <c r="F1639" s="10" t="s">
        <v>14</v>
      </c>
      <c r="G1639" s="10" t="s">
        <v>520</v>
      </c>
      <c r="H1639" s="20" t="s">
        <v>2023</v>
      </c>
      <c r="I1639" s="20" t="s">
        <v>1995</v>
      </c>
      <c r="J1639" s="20" t="s">
        <v>2659</v>
      </c>
      <c r="K1639" s="20" t="s">
        <v>1261</v>
      </c>
      <c r="L1639" s="20" t="s">
        <v>1913</v>
      </c>
      <c r="M1639" s="21">
        <v>230</v>
      </c>
      <c r="N1639" s="22">
        <v>3</v>
      </c>
      <c r="O1639" s="23">
        <v>1</v>
      </c>
      <c r="P1639" s="24">
        <v>700</v>
      </c>
      <c r="Q1639" s="25">
        <f t="shared" si="136"/>
        <v>3.0434782608695654</v>
      </c>
      <c r="R1639" s="12">
        <v>0</v>
      </c>
      <c r="S1639" s="12">
        <v>0</v>
      </c>
      <c r="U1639" s="18" t="str">
        <f t="shared" si="133"/>
        <v>一勝</v>
      </c>
      <c r="X1639" s="12" t="str">
        <f>IF(OR(C1639="櫃間牧場",C1639="特捜フジ"),"hit",IF(OR(C1639="土井牧場",C1639="土井ムギムギ牧場",C1639="むぎむぎ",C1639="むぎ"),"doi",IF(OR(C1639="阪神",C1639="タイガースファーム"),"han",IF(OR(C1639="健康牧場",C1639="ＯＫ牧場"),"oke",VLOOKUP(C1639,[1]Owner!$A:$B,2,FALSE)))))</f>
        <v>had</v>
      </c>
    </row>
    <row r="1640" spans="1:24" ht="11.15" customHeight="1" x14ac:dyDescent="0.65">
      <c r="A1640" s="19" t="str">
        <f t="shared" si="132"/>
        <v>1213西原08</v>
      </c>
      <c r="B1640" s="10" t="s">
        <v>4405</v>
      </c>
      <c r="C1640" s="20" t="s">
        <v>4737</v>
      </c>
      <c r="D1640" s="11">
        <v>8</v>
      </c>
      <c r="E1640" s="20" t="s">
        <v>4646</v>
      </c>
      <c r="F1640" s="10" t="s">
        <v>4407</v>
      </c>
      <c r="G1640" s="10" t="s">
        <v>4421</v>
      </c>
      <c r="H1640" s="20" t="s">
        <v>4531</v>
      </c>
      <c r="I1640" s="20" t="s">
        <v>2438</v>
      </c>
      <c r="J1640" s="20" t="s">
        <v>3770</v>
      </c>
      <c r="K1640" s="20" t="s">
        <v>4643</v>
      </c>
      <c r="L1640" s="20" t="s">
        <v>1913</v>
      </c>
      <c r="M1640" s="21">
        <v>40</v>
      </c>
      <c r="N1640" s="22">
        <v>3</v>
      </c>
      <c r="O1640" s="23">
        <v>1</v>
      </c>
      <c r="P1640" s="24">
        <v>700</v>
      </c>
      <c r="Q1640" s="25">
        <f t="shared" si="136"/>
        <v>17.5</v>
      </c>
      <c r="R1640" s="12">
        <v>0</v>
      </c>
      <c r="S1640" s="12">
        <v>0</v>
      </c>
      <c r="U1640" s="18" t="str">
        <f t="shared" si="133"/>
        <v>一勝</v>
      </c>
      <c r="X1640" s="12" t="str">
        <f>IF(OR(C1640="櫃間牧場",C1640="特捜フジ"),"hit",IF(OR(C1640="土井牧場",C1640="土井ムギムギ牧場",C1640="むぎむぎ",C1640="むぎ"),"doi",IF(OR(C1640="阪神",C1640="タイガースファーム"),"han",IF(OR(C1640="健康牧場",C1640="ＯＫ牧場"),"oke",VLOOKUP(C1640,[1]Owner!$A:$B,2,FALSE)))))</f>
        <v>nis</v>
      </c>
    </row>
    <row r="1641" spans="1:24" ht="11.15" customHeight="1" x14ac:dyDescent="0.65">
      <c r="A1641" s="19" t="str">
        <f t="shared" si="132"/>
        <v>1213むぎ03</v>
      </c>
      <c r="B1641" s="10" t="s">
        <v>4405</v>
      </c>
      <c r="C1641" s="20" t="s">
        <v>4396</v>
      </c>
      <c r="D1641" s="11">
        <v>3</v>
      </c>
      <c r="E1641" s="20" t="s">
        <v>4452</v>
      </c>
      <c r="F1641" s="10" t="s">
        <v>4413</v>
      </c>
      <c r="G1641" s="10" t="s">
        <v>4408</v>
      </c>
      <c r="H1641" s="20" t="s">
        <v>4453</v>
      </c>
      <c r="I1641" s="20" t="s">
        <v>2280</v>
      </c>
      <c r="J1641" s="20" t="s">
        <v>4454</v>
      </c>
      <c r="K1641" s="20" t="s">
        <v>4202</v>
      </c>
      <c r="L1641" s="20" t="s">
        <v>4202</v>
      </c>
      <c r="M1641" s="21">
        <v>40</v>
      </c>
      <c r="N1641" s="22">
        <v>3</v>
      </c>
      <c r="O1641" s="23">
        <v>1</v>
      </c>
      <c r="P1641" s="24">
        <v>700</v>
      </c>
      <c r="Q1641" s="25">
        <f t="shared" si="136"/>
        <v>17.5</v>
      </c>
      <c r="R1641" s="12">
        <v>0</v>
      </c>
      <c r="S1641" s="12">
        <v>0</v>
      </c>
      <c r="U1641" s="18" t="str">
        <f t="shared" si="133"/>
        <v>一勝</v>
      </c>
      <c r="X1641" s="12" t="str">
        <f>IF(OR(C1641="櫃間牧場",C1641="特捜フジ"),"hit",IF(OR(C1641="土井牧場",C1641="土井ムギムギ牧場",C1641="むぎむぎ",C1641="むぎ"),"doi",IF(OR(C1641="阪神",C1641="タイガースファーム"),"han",IF(OR(C1641="健康牧場",C1641="ＯＫ牧場"),"oke",VLOOKUP(C1641,[1]Owner!$A:$B,2,FALSE)))))</f>
        <v>doi</v>
      </c>
    </row>
    <row r="1642" spans="1:24" ht="11.15" customHeight="1" x14ac:dyDescent="0.65">
      <c r="A1642" s="19" t="str">
        <f t="shared" si="132"/>
        <v>1213むぎ09</v>
      </c>
      <c r="B1642" s="10" t="s">
        <v>4405</v>
      </c>
      <c r="C1642" s="20" t="s">
        <v>4396</v>
      </c>
      <c r="D1642" s="11">
        <v>9</v>
      </c>
      <c r="E1642" s="20" t="s">
        <v>4470</v>
      </c>
      <c r="F1642" s="10" t="s">
        <v>4413</v>
      </c>
      <c r="G1642" s="10" t="s">
        <v>4408</v>
      </c>
      <c r="H1642" s="20" t="s">
        <v>4471</v>
      </c>
      <c r="I1642" s="20" t="s">
        <v>4472</v>
      </c>
      <c r="J1642" s="20" t="s">
        <v>4473</v>
      </c>
      <c r="K1642" s="20" t="s">
        <v>3550</v>
      </c>
      <c r="L1642" s="20" t="s">
        <v>1913</v>
      </c>
      <c r="M1642" s="21">
        <v>10</v>
      </c>
      <c r="N1642" s="22">
        <v>3</v>
      </c>
      <c r="O1642" s="23">
        <v>1</v>
      </c>
      <c r="P1642" s="24">
        <v>700</v>
      </c>
      <c r="Q1642" s="25">
        <f t="shared" si="136"/>
        <v>70</v>
      </c>
      <c r="R1642" s="12">
        <v>0</v>
      </c>
      <c r="S1642" s="12">
        <v>0</v>
      </c>
      <c r="U1642" s="18" t="str">
        <f t="shared" si="133"/>
        <v>一勝</v>
      </c>
      <c r="X1642" s="12" t="str">
        <f>IF(OR(C1642="櫃間牧場",C1642="特捜フジ"),"hit",IF(OR(C1642="土井牧場",C1642="土井ムギムギ牧場",C1642="むぎむぎ",C1642="むぎ"),"doi",IF(OR(C1642="阪神",C1642="タイガースファーム"),"han",IF(OR(C1642="健康牧場",C1642="ＯＫ牧場"),"oke",VLOOKUP(C1642,[1]Owner!$A:$B,2,FALSE)))))</f>
        <v>doi</v>
      </c>
    </row>
    <row r="1643" spans="1:24" ht="11.15" customHeight="1" x14ac:dyDescent="0.65">
      <c r="A1643" s="19" t="str">
        <f t="shared" si="132"/>
        <v>1516松山05</v>
      </c>
      <c r="B1643" s="10" t="s">
        <v>5510</v>
      </c>
      <c r="C1643" s="20" t="s">
        <v>4233</v>
      </c>
      <c r="D1643" s="11">
        <v>5</v>
      </c>
      <c r="E1643" s="20" t="s">
        <v>5609</v>
      </c>
      <c r="F1643" s="10" t="s">
        <v>3910</v>
      </c>
      <c r="G1643" s="10" t="s">
        <v>3911</v>
      </c>
      <c r="H1643" s="20" t="s">
        <v>5683</v>
      </c>
      <c r="I1643" s="20" t="s">
        <v>3165</v>
      </c>
      <c r="J1643" s="20" t="s">
        <v>3814</v>
      </c>
      <c r="K1643" s="20" t="s">
        <v>791</v>
      </c>
      <c r="L1643" s="20" t="s">
        <v>3959</v>
      </c>
      <c r="M1643" s="21">
        <v>140</v>
      </c>
      <c r="N1643" s="22">
        <v>3</v>
      </c>
      <c r="O1643" s="23">
        <v>1</v>
      </c>
      <c r="P1643" s="24">
        <v>700</v>
      </c>
      <c r="Q1643" s="25">
        <f t="shared" si="136"/>
        <v>5</v>
      </c>
      <c r="R1643" s="12">
        <v>0</v>
      </c>
      <c r="S1643" s="12">
        <v>0</v>
      </c>
      <c r="U1643" s="18" t="str">
        <f t="shared" si="133"/>
        <v>一勝</v>
      </c>
      <c r="X1643" s="12" t="str">
        <f>IF(OR(C1643="櫃間牧場",C1643="特捜フジ"),"hit",IF(OR(C1643="土井牧場",C1643="土井ムギムギ牧場",C1643="むぎむぎ",C1643="むぎ"),"doi",IF(OR(C1643="阪神",C1643="タイガースファーム"),"han",IF(OR(C1643="健康牧場",C1643="ＯＫ牧場"),"oke",VLOOKUP(C1643,[1]Owner!$A:$B,2,FALSE)))))</f>
        <v>mat</v>
      </c>
    </row>
    <row r="1644" spans="1:24" ht="11.15" customHeight="1" x14ac:dyDescent="0.65">
      <c r="A1644" s="19" t="str">
        <f t="shared" si="132"/>
        <v>1617藤田01</v>
      </c>
      <c r="B1644" s="10" t="s">
        <v>5840</v>
      </c>
      <c r="C1644" s="20" t="s">
        <v>5136</v>
      </c>
      <c r="D1644" s="11">
        <v>1</v>
      </c>
      <c r="E1644" s="20" t="s">
        <v>5926</v>
      </c>
      <c r="F1644" s="10" t="s">
        <v>5845</v>
      </c>
      <c r="G1644" s="10" t="s">
        <v>5996</v>
      </c>
      <c r="H1644" s="20" t="s">
        <v>6002</v>
      </c>
      <c r="I1644" s="20" t="s">
        <v>2231</v>
      </c>
      <c r="J1644" s="20" t="s">
        <v>3572</v>
      </c>
      <c r="K1644" s="20" t="s">
        <v>6144</v>
      </c>
      <c r="L1644" s="20" t="s">
        <v>1913</v>
      </c>
      <c r="M1644" s="21">
        <v>130</v>
      </c>
      <c r="N1644" s="22">
        <v>3</v>
      </c>
      <c r="O1644" s="23">
        <v>1</v>
      </c>
      <c r="P1644" s="24">
        <v>700</v>
      </c>
      <c r="Q1644" s="25">
        <f t="shared" si="136"/>
        <v>5.384615384615385</v>
      </c>
      <c r="R1644" s="12">
        <v>0</v>
      </c>
      <c r="S1644" s="12">
        <v>0</v>
      </c>
      <c r="U1644" s="18" t="str">
        <f t="shared" si="133"/>
        <v>一勝</v>
      </c>
      <c r="X1644" s="12" t="str">
        <f>IF(OR(C1644="櫃間牧場",C1644="特捜フジ"),"hit",IF(OR(C1644="土井牧場",C1644="土井ムギムギ牧場",C1644="むぎむぎ",C1644="むぎ"),"doi",IF(OR(C1644="阪神",C1644="タイガースファーム"),"han",IF(OR(C1644="健康牧場",C1644="ＯＫ牧場"),"oke",VLOOKUP(C1644,[1]Owner!$A:$B,2,FALSE)))))</f>
        <v>fut</v>
      </c>
    </row>
    <row r="1645" spans="1:24" ht="11.15" customHeight="1" x14ac:dyDescent="0.65">
      <c r="A1645" s="19" t="str">
        <f t="shared" si="132"/>
        <v>1617みど07</v>
      </c>
      <c r="B1645" s="10" t="s">
        <v>5840</v>
      </c>
      <c r="C1645" s="20" t="s">
        <v>4754</v>
      </c>
      <c r="D1645" s="11">
        <v>7</v>
      </c>
      <c r="E1645" s="20" t="s">
        <v>5962</v>
      </c>
      <c r="F1645" s="10" t="s">
        <v>5848</v>
      </c>
      <c r="G1645" s="10" t="s">
        <v>6012</v>
      </c>
      <c r="H1645" s="20" t="s">
        <v>6018</v>
      </c>
      <c r="I1645" s="20" t="s">
        <v>2276</v>
      </c>
      <c r="J1645" s="20" t="s">
        <v>3814</v>
      </c>
      <c r="K1645" s="20" t="s">
        <v>791</v>
      </c>
      <c r="L1645" s="20" t="s">
        <v>6159</v>
      </c>
      <c r="M1645" s="21">
        <v>60</v>
      </c>
      <c r="N1645" s="22">
        <v>3</v>
      </c>
      <c r="O1645" s="23">
        <v>1</v>
      </c>
      <c r="P1645" s="24">
        <v>700</v>
      </c>
      <c r="Q1645" s="25">
        <f t="shared" si="136"/>
        <v>11.666666666666666</v>
      </c>
      <c r="R1645" s="12">
        <v>0</v>
      </c>
      <c r="S1645" s="12">
        <v>0</v>
      </c>
      <c r="U1645" s="18" t="str">
        <f t="shared" si="133"/>
        <v>一勝</v>
      </c>
      <c r="X1645" s="12" t="str">
        <f>IF(OR(C1645="櫃間牧場",C1645="特捜フジ"),"hit",IF(OR(C1645="土井牧場",C1645="土井ムギムギ牧場",C1645="むぎむぎ",C1645="むぎ"),"doi",IF(OR(C1645="阪神",C1645="タイガースファーム"),"han",IF(OR(C1645="健康牧場",C1645="ＯＫ牧場"),"oke",VLOOKUP(C1645,[1]Owner!$A:$B,2,FALSE)))))</f>
        <v>mid</v>
      </c>
    </row>
    <row r="1646" spans="1:24" ht="11.15" customHeight="1" x14ac:dyDescent="0.65">
      <c r="A1646" s="19" t="str">
        <f t="shared" si="132"/>
        <v>1617村山03</v>
      </c>
      <c r="B1646" s="10" t="s">
        <v>5840</v>
      </c>
      <c r="C1646" s="20" t="s">
        <v>4764</v>
      </c>
      <c r="D1646" s="11">
        <v>3</v>
      </c>
      <c r="E1646" s="20" t="s">
        <v>5978</v>
      </c>
      <c r="F1646" s="10" t="s">
        <v>5845</v>
      </c>
      <c r="G1646" s="10" t="s">
        <v>6012</v>
      </c>
      <c r="H1646" s="20" t="s">
        <v>6070</v>
      </c>
      <c r="I1646" s="20" t="s">
        <v>2231</v>
      </c>
      <c r="J1646" s="20" t="s">
        <v>3884</v>
      </c>
      <c r="K1646" s="20" t="s">
        <v>6187</v>
      </c>
      <c r="L1646" s="20" t="s">
        <v>1913</v>
      </c>
      <c r="M1646" s="21">
        <v>110</v>
      </c>
      <c r="N1646" s="22">
        <v>3</v>
      </c>
      <c r="O1646" s="23">
        <v>1</v>
      </c>
      <c r="P1646" s="24">
        <v>700</v>
      </c>
      <c r="Q1646" s="25">
        <f t="shared" si="136"/>
        <v>6.3636363636363633</v>
      </c>
      <c r="R1646" s="12">
        <v>0</v>
      </c>
      <c r="S1646" s="12">
        <v>0</v>
      </c>
      <c r="U1646" s="18" t="str">
        <f t="shared" si="133"/>
        <v>一勝</v>
      </c>
      <c r="X1646" s="12" t="str">
        <f>IF(OR(C1646="櫃間牧場",C1646="特捜フジ"),"hit",IF(OR(C1646="土井牧場",C1646="土井ムギムギ牧場",C1646="むぎむぎ",C1646="むぎ"),"doi",IF(OR(C1646="阪神",C1646="タイガースファーム"),"han",IF(OR(C1646="健康牧場",C1646="ＯＫ牧場"),"oke",VLOOKUP(C1646,[1]Owner!$A:$B,2,FALSE)))))</f>
        <v>mur</v>
      </c>
    </row>
    <row r="1647" spans="1:24" ht="11.15" customHeight="1" x14ac:dyDescent="0.65">
      <c r="A1647" s="19" t="str">
        <f t="shared" si="132"/>
        <v>1819松山03</v>
      </c>
      <c r="B1647" s="10" t="s">
        <v>7067</v>
      </c>
      <c r="C1647" s="20" t="s">
        <v>4762</v>
      </c>
      <c r="D1647" s="11">
        <v>3</v>
      </c>
      <c r="E1647" s="20" t="s">
        <v>7201</v>
      </c>
      <c r="F1647" s="10" t="s">
        <v>4407</v>
      </c>
      <c r="G1647" s="10" t="s">
        <v>4421</v>
      </c>
      <c r="H1647" s="20" t="s">
        <v>7232</v>
      </c>
      <c r="I1647" s="20" t="s">
        <v>1755</v>
      </c>
      <c r="J1647" s="20" t="s">
        <v>4710</v>
      </c>
      <c r="K1647" s="20" t="s">
        <v>7364</v>
      </c>
      <c r="L1647" s="20" t="s">
        <v>1913</v>
      </c>
      <c r="M1647" s="21">
        <v>100</v>
      </c>
      <c r="N1647" s="22">
        <v>3</v>
      </c>
      <c r="O1647" s="23">
        <v>1</v>
      </c>
      <c r="P1647" s="24">
        <v>700</v>
      </c>
      <c r="Q1647" s="25">
        <f t="shared" si="136"/>
        <v>7</v>
      </c>
      <c r="R1647" s="12">
        <v>0</v>
      </c>
      <c r="S1647" s="12">
        <v>0</v>
      </c>
      <c r="T1647" s="12">
        <v>0</v>
      </c>
      <c r="U1647" s="18" t="str">
        <f t="shared" si="133"/>
        <v>一勝</v>
      </c>
      <c r="V1647" s="12" t="s">
        <v>7460</v>
      </c>
      <c r="W1647" s="12" t="s">
        <v>7591</v>
      </c>
      <c r="X1647" s="12" t="str">
        <f>IF(OR(C1647="櫃間牧場",C1647="特捜フジ"),"hit",IF(OR(C1647="土井牧場",C1647="土井ムギムギ牧場",C1647="むぎむぎ",C1647="むぎ"),"doi",IF(OR(C1647="阪神",C1647="タイガースファーム"),"han",IF(OR(C1647="健康牧場",C1647="ＯＫ牧場"),"oke",VLOOKUP(C1647,[1]Owner!$A:$B,2,FALSE)))))</f>
        <v>mat</v>
      </c>
    </row>
    <row r="1648" spans="1:24" ht="11.15" customHeight="1" x14ac:dyDescent="0.65">
      <c r="A1648" s="19" t="str">
        <f t="shared" si="132"/>
        <v>1920健太08</v>
      </c>
      <c r="B1648" s="10" t="s">
        <v>7651</v>
      </c>
      <c r="C1648" s="20" t="s">
        <v>7654</v>
      </c>
      <c r="D1648" s="11">
        <v>8</v>
      </c>
      <c r="E1648" s="20" t="s">
        <v>7686</v>
      </c>
      <c r="F1648" s="10" t="s">
        <v>4772</v>
      </c>
      <c r="G1648" s="10" t="s">
        <v>4767</v>
      </c>
      <c r="H1648" s="20" t="s">
        <v>4798</v>
      </c>
      <c r="I1648" s="20" t="s">
        <v>3165</v>
      </c>
      <c r="J1648" s="20" t="s">
        <v>3610</v>
      </c>
      <c r="K1648" s="20" t="s">
        <v>2378</v>
      </c>
      <c r="L1648" s="20" t="s">
        <v>1913</v>
      </c>
      <c r="M1648" s="32">
        <v>10</v>
      </c>
      <c r="N1648" s="22">
        <v>3</v>
      </c>
      <c r="O1648" s="23">
        <v>1</v>
      </c>
      <c r="P1648" s="24">
        <v>700</v>
      </c>
      <c r="Q1648" s="25">
        <v>3.0807692307692309</v>
      </c>
      <c r="R1648" s="12">
        <v>0</v>
      </c>
      <c r="S1648" s="12">
        <v>0</v>
      </c>
      <c r="T1648" s="12">
        <v>0</v>
      </c>
      <c r="U1648" s="18" t="str">
        <f t="shared" si="133"/>
        <v>一勝</v>
      </c>
      <c r="V1648" s="12" t="s">
        <v>7460</v>
      </c>
      <c r="W1648" s="12" t="s">
        <v>8064</v>
      </c>
      <c r="X1648" s="12" t="str">
        <f>IF(OR(C1648="櫃間牧場",C1648="特捜フジ"),"hit",IF(OR(C1648="土井牧場",C1648="土井ムギムギ牧場",C1648="むぎむぎ",C1648="むぎ"),"doi",IF(OR(C1648="阪神",C1648="タイガースファーム"),"han",IF(OR(C1648="健康牧場",C1648="ＯＫ牧場"),"oke",VLOOKUP(C1648,[1]Owner!$A:$B,2,FALSE)))))</f>
        <v>tke</v>
      </c>
    </row>
    <row r="1649" spans="1:24" ht="11.15" customHeight="1" x14ac:dyDescent="0.65">
      <c r="A1649" s="19" t="str">
        <f t="shared" si="132"/>
        <v>1920西原10</v>
      </c>
      <c r="B1649" s="10" t="s">
        <v>7651</v>
      </c>
      <c r="C1649" s="20" t="s">
        <v>7657</v>
      </c>
      <c r="D1649" s="11">
        <v>10</v>
      </c>
      <c r="E1649" s="20" t="s">
        <v>7728</v>
      </c>
      <c r="F1649" s="10" t="s">
        <v>4766</v>
      </c>
      <c r="G1649" s="10" t="s">
        <v>5335</v>
      </c>
      <c r="H1649" s="20" t="s">
        <v>5025</v>
      </c>
      <c r="I1649" s="20" t="s">
        <v>3241</v>
      </c>
      <c r="J1649" s="20" t="s">
        <v>7874</v>
      </c>
      <c r="K1649" s="20" t="s">
        <v>7875</v>
      </c>
      <c r="L1649" s="20" t="s">
        <v>7876</v>
      </c>
      <c r="M1649" s="32">
        <v>1</v>
      </c>
      <c r="N1649" s="22">
        <v>3</v>
      </c>
      <c r="O1649" s="23">
        <v>1</v>
      </c>
      <c r="P1649" s="24">
        <v>700</v>
      </c>
      <c r="Q1649" s="25">
        <v>-19.69230769230769</v>
      </c>
      <c r="R1649" s="12">
        <v>0</v>
      </c>
      <c r="S1649" s="12">
        <v>0</v>
      </c>
      <c r="T1649" s="12">
        <v>0</v>
      </c>
      <c r="U1649" s="18" t="str">
        <f t="shared" si="133"/>
        <v>一勝</v>
      </c>
      <c r="V1649" s="12" t="s">
        <v>7975</v>
      </c>
      <c r="W1649" s="12" t="s">
        <v>8106</v>
      </c>
      <c r="X1649" s="12" t="str">
        <f>IF(OR(C1649="櫃間牧場",C1649="特捜フジ"),"hit",IF(OR(C1649="土井牧場",C1649="土井ムギムギ牧場",C1649="むぎむぎ",C1649="むぎ"),"doi",IF(OR(C1649="阪神",C1649="タイガースファーム"),"han",IF(OR(C1649="健康牧場",C1649="ＯＫ牧場"),"oke",VLOOKUP(C1649,[1]Owner!$A:$B,2,FALSE)))))</f>
        <v>nis</v>
      </c>
    </row>
    <row r="1650" spans="1:24" ht="11.15" customHeight="1" x14ac:dyDescent="0.65">
      <c r="A1650" s="19" t="str">
        <f t="shared" si="132"/>
        <v>1718心平09</v>
      </c>
      <c r="B1650" s="10" t="s">
        <v>6476</v>
      </c>
      <c r="C1650" s="20" t="s">
        <v>4377</v>
      </c>
      <c r="D1650" s="11">
        <v>9</v>
      </c>
      <c r="E1650" s="20" t="s">
        <v>6609</v>
      </c>
      <c r="F1650" s="10" t="s">
        <v>5144</v>
      </c>
      <c r="G1650" s="10" t="s">
        <v>5293</v>
      </c>
      <c r="H1650" s="20" t="s">
        <v>5326</v>
      </c>
      <c r="I1650" s="20" t="s">
        <v>2779</v>
      </c>
      <c r="J1650" s="20" t="s">
        <v>2658</v>
      </c>
      <c r="K1650" s="20" t="s">
        <v>2378</v>
      </c>
      <c r="L1650" s="20" t="s">
        <v>1913</v>
      </c>
      <c r="M1650" s="21">
        <v>60</v>
      </c>
      <c r="N1650" s="22">
        <v>3</v>
      </c>
      <c r="O1650" s="23">
        <v>1</v>
      </c>
      <c r="P1650" s="24">
        <v>700</v>
      </c>
      <c r="Q1650" s="25">
        <f>IF(M1650="","",IF(M1650&lt;=0,P1650/10,P1650/M1650))</f>
        <v>11.666666666666666</v>
      </c>
      <c r="R1650" s="12">
        <v>0</v>
      </c>
      <c r="S1650" s="12">
        <v>0</v>
      </c>
      <c r="U1650" s="18" t="str">
        <f t="shared" si="133"/>
        <v>一勝</v>
      </c>
      <c r="V1650" s="12" t="s">
        <v>7027</v>
      </c>
      <c r="W1650" s="12" t="s">
        <v>6894</v>
      </c>
      <c r="X1650" s="12" t="str">
        <f>IF(OR(C1650="櫃間牧場",C1650="特捜フジ"),"hit",IF(OR(C1650="土井牧場",C1650="土井ムギムギ牧場",C1650="むぎむぎ",C1650="むぎ"),"doi",IF(OR(C1650="阪神",C1650="タイガースファーム"),"han",IF(OR(C1650="健康牧場",C1650="ＯＫ牧場"),"oke",VLOOKUP(C1650,[1]Owner!$A:$B,2,FALSE)))))</f>
        <v>hsi</v>
      </c>
    </row>
    <row r="1651" spans="1:24" ht="11.15" customHeight="1" x14ac:dyDescent="0.65">
      <c r="A1651" s="19" t="str">
        <f t="shared" si="132"/>
        <v>1516心平05</v>
      </c>
      <c r="B1651" s="10" t="s">
        <v>5510</v>
      </c>
      <c r="C1651" s="20" t="s">
        <v>4011</v>
      </c>
      <c r="D1651" s="11">
        <v>5</v>
      </c>
      <c r="E1651" s="20" t="s">
        <v>5529</v>
      </c>
      <c r="F1651" s="10" t="s">
        <v>3910</v>
      </c>
      <c r="G1651" s="10" t="s">
        <v>3906</v>
      </c>
      <c r="H1651" s="20" t="s">
        <v>5673</v>
      </c>
      <c r="I1651" s="20" t="s">
        <v>2231</v>
      </c>
      <c r="J1651" s="20" t="s">
        <v>5432</v>
      </c>
      <c r="K1651" s="20" t="s">
        <v>2378</v>
      </c>
      <c r="L1651" s="20" t="s">
        <v>1913</v>
      </c>
      <c r="M1651" s="21">
        <v>140</v>
      </c>
      <c r="N1651" s="22">
        <v>3</v>
      </c>
      <c r="O1651" s="23">
        <v>1</v>
      </c>
      <c r="P1651" s="24">
        <v>700</v>
      </c>
      <c r="Q1651" s="25">
        <f>IF(M1651="","",IF(M1651&lt;=0,P1651/10,P1651/M1651))</f>
        <v>5</v>
      </c>
      <c r="R1651" s="12">
        <v>0</v>
      </c>
      <c r="S1651" s="12">
        <v>0</v>
      </c>
      <c r="U1651" s="18" t="str">
        <f t="shared" si="133"/>
        <v>一勝</v>
      </c>
      <c r="X1651" s="12" t="str">
        <f>IF(OR(C1651="櫃間牧場",C1651="特捜フジ"),"hit",IF(OR(C1651="土井牧場",C1651="土井ムギムギ牧場",C1651="むぎむぎ",C1651="むぎ"),"doi",IF(OR(C1651="阪神",C1651="タイガースファーム"),"han",IF(OR(C1651="健康牧場",C1651="ＯＫ牧場"),"oke",VLOOKUP(C1651,[1]Owner!$A:$B,2,FALSE)))))</f>
        <v>hsi</v>
      </c>
    </row>
    <row r="1652" spans="1:24" ht="11.15" customHeight="1" x14ac:dyDescent="0.65">
      <c r="A1652" s="19" t="str">
        <f t="shared" si="132"/>
        <v>1011心平05</v>
      </c>
      <c r="B1652" s="10" t="s">
        <v>3649</v>
      </c>
      <c r="C1652" s="20" t="s">
        <v>186</v>
      </c>
      <c r="D1652" s="11">
        <v>5</v>
      </c>
      <c r="E1652" s="20" t="s">
        <v>3685</v>
      </c>
      <c r="F1652" s="10" t="s">
        <v>14</v>
      </c>
      <c r="G1652" s="10" t="s">
        <v>520</v>
      </c>
      <c r="H1652" s="20" t="s">
        <v>3654</v>
      </c>
      <c r="I1652" s="20" t="s">
        <v>3280</v>
      </c>
      <c r="J1652" s="20" t="s">
        <v>1747</v>
      </c>
      <c r="K1652" s="20" t="s">
        <v>3686</v>
      </c>
      <c r="L1652" s="20" t="s">
        <v>515</v>
      </c>
      <c r="M1652" s="21">
        <v>45</v>
      </c>
      <c r="N1652" s="22">
        <v>3</v>
      </c>
      <c r="O1652" s="23">
        <v>1</v>
      </c>
      <c r="P1652" s="24">
        <v>700</v>
      </c>
      <c r="Q1652" s="25">
        <f>IF(M1652="","",IF(M1652&lt;=0,P1652/10,P1652/M1652))</f>
        <v>15.555555555555555</v>
      </c>
      <c r="R1652" s="12">
        <v>0</v>
      </c>
      <c r="S1652" s="12">
        <v>0</v>
      </c>
      <c r="U1652" s="18" t="str">
        <f t="shared" si="133"/>
        <v>一勝</v>
      </c>
      <c r="X1652" s="12" t="str">
        <f>IF(OR(C1652="櫃間牧場",C1652="特捜フジ"),"hit",IF(OR(C1652="土井牧場",C1652="土井ムギムギ牧場",C1652="むぎむぎ",C1652="むぎ"),"doi",IF(OR(C1652="阪神",C1652="タイガースファーム"),"han",IF(OR(C1652="健康牧場",C1652="ＯＫ牧場"),"oke",VLOOKUP(C1652,[1]Owner!$A:$B,2,FALSE)))))</f>
        <v>hsi</v>
      </c>
    </row>
    <row r="1653" spans="1:24" ht="11.15" customHeight="1" x14ac:dyDescent="0.65">
      <c r="A1653" s="19" t="str">
        <f t="shared" si="132"/>
        <v>2223柏倉09</v>
      </c>
      <c r="B1653" s="10" t="s">
        <v>9192</v>
      </c>
      <c r="C1653" s="20" t="s">
        <v>9205</v>
      </c>
      <c r="D1653" s="11">
        <v>9</v>
      </c>
      <c r="E1653" s="20" t="s">
        <v>9214</v>
      </c>
      <c r="F1653" s="10" t="s">
        <v>4407</v>
      </c>
      <c r="G1653" s="10" t="s">
        <v>4408</v>
      </c>
      <c r="H1653" s="20" t="s">
        <v>4536</v>
      </c>
      <c r="I1653" s="20" t="s">
        <v>1755</v>
      </c>
      <c r="J1653" s="20" t="s">
        <v>5775</v>
      </c>
      <c r="K1653" s="20" t="s">
        <v>9448</v>
      </c>
      <c r="L1653" s="20" t="s">
        <v>7375</v>
      </c>
      <c r="M1653" s="32">
        <v>5</v>
      </c>
      <c r="N1653" s="22">
        <v>3</v>
      </c>
      <c r="O1653" s="23">
        <v>1</v>
      </c>
      <c r="P1653" s="24">
        <v>700</v>
      </c>
      <c r="Q1653" s="25">
        <v>260</v>
      </c>
      <c r="U1653" s="18" t="str">
        <f t="shared" si="133"/>
        <v>一勝</v>
      </c>
      <c r="V1653" s="12" t="s">
        <v>9646</v>
      </c>
      <c r="W1653" s="12" t="s">
        <v>9508</v>
      </c>
      <c r="X1653" s="12" t="str">
        <f>IF(OR(C1653="櫃間牧場",C1653="特捜フジ"),"hit",IF(OR(C1653="土井牧場",C1653="土井ムギムギ牧場",C1653="むぎむぎ",C1653="むぎ"),"doi",IF(OR(C1653="阪神",C1653="タイガースファーム"),"han",IF(OR(C1653="健康牧場",C1653="ＯＫ牧場"),"oke",VLOOKUP(C1653,[1]Owner!$A:$B,2,FALSE)))))</f>
        <v>kas</v>
      </c>
    </row>
    <row r="1654" spans="1:24" ht="11.15" customHeight="1" x14ac:dyDescent="0.65">
      <c r="A1654" s="19" t="str">
        <f t="shared" si="132"/>
        <v>2223川上06</v>
      </c>
      <c r="B1654" s="10" t="s">
        <v>9192</v>
      </c>
      <c r="C1654" s="20" t="s">
        <v>4672</v>
      </c>
      <c r="D1654" s="11">
        <v>6</v>
      </c>
      <c r="E1654" s="20" t="s">
        <v>9221</v>
      </c>
      <c r="F1654" s="10" t="s">
        <v>4407</v>
      </c>
      <c r="G1654" s="10" t="s">
        <v>4408</v>
      </c>
      <c r="H1654" s="20" t="s">
        <v>7234</v>
      </c>
      <c r="I1654" s="20" t="s">
        <v>8317</v>
      </c>
      <c r="J1654" s="20" t="s">
        <v>3667</v>
      </c>
      <c r="K1654" s="20" t="s">
        <v>791</v>
      </c>
      <c r="L1654" s="20" t="s">
        <v>1913</v>
      </c>
      <c r="M1654" s="32">
        <v>5</v>
      </c>
      <c r="N1654" s="22">
        <v>3</v>
      </c>
      <c r="O1654" s="23">
        <v>1</v>
      </c>
      <c r="P1654" s="24">
        <v>700</v>
      </c>
      <c r="Q1654" s="25">
        <v>298</v>
      </c>
      <c r="U1654" s="18" t="str">
        <f t="shared" si="133"/>
        <v>一勝</v>
      </c>
      <c r="V1654" s="12" t="s">
        <v>9653</v>
      </c>
      <c r="W1654" s="12" t="s">
        <v>9515</v>
      </c>
      <c r="X1654" s="12" t="str">
        <f>IF(OR(C1654="櫃間牧場",C1654="特捜フジ"),"hit",IF(OR(C1654="土井牧場",C1654="土井ムギムギ牧場",C1654="むぎむぎ",C1654="むぎ"),"doi",IF(OR(C1654="阪神",C1654="タイガースファーム"),"han",IF(OR(C1654="健康牧場",C1654="ＯＫ牧場"),"oke",VLOOKUP(C1654,[1]Owner!$A:$B,2,FALSE)))))</f>
        <v>kaw</v>
      </c>
    </row>
    <row r="1655" spans="1:24" ht="11.15" customHeight="1" x14ac:dyDescent="0.65">
      <c r="A1655" s="19" t="str">
        <f t="shared" si="132"/>
        <v>2223永之02</v>
      </c>
      <c r="B1655" s="10" t="s">
        <v>9192</v>
      </c>
      <c r="C1655" s="20" t="s">
        <v>9310</v>
      </c>
      <c r="D1655" s="11">
        <v>2</v>
      </c>
      <c r="E1655" s="20" t="s">
        <v>9312</v>
      </c>
      <c r="F1655" s="10" t="s">
        <v>4407</v>
      </c>
      <c r="G1655" s="10" t="s">
        <v>4408</v>
      </c>
      <c r="H1655" s="20" t="s">
        <v>9342</v>
      </c>
      <c r="I1655" s="20" t="s">
        <v>8836</v>
      </c>
      <c r="J1655" s="20" t="s">
        <v>4577</v>
      </c>
      <c r="K1655" s="20" t="s">
        <v>9470</v>
      </c>
      <c r="L1655" s="20" t="s">
        <v>1913</v>
      </c>
      <c r="M1655" s="32">
        <v>7</v>
      </c>
      <c r="N1655" s="22">
        <v>3</v>
      </c>
      <c r="O1655" s="23">
        <v>1</v>
      </c>
      <c r="P1655" s="24">
        <v>700</v>
      </c>
      <c r="Q1655" s="25">
        <v>182.85714285714286</v>
      </c>
      <c r="U1655" s="18" t="str">
        <f t="shared" si="133"/>
        <v>一勝</v>
      </c>
      <c r="V1655" s="12" t="s">
        <v>9727</v>
      </c>
      <c r="W1655" s="12" t="s">
        <v>9600</v>
      </c>
      <c r="X1655" s="12" t="str">
        <f>IF(OR(C1655="櫃間牧場",C1655="特捜フジ"),"hit",IF(OR(C1655="土井牧場",C1655="土井ムギムギ牧場",C1655="むぎむぎ",C1655="むぎ"),"doi",IF(OR(C1655="阪神",C1655="タイガースファーム"),"han",IF(OR(C1655="健康牧場",C1655="ＯＫ牧場"),"oke",VLOOKUP(C1655,[1]Owner!$A:$B,2,FALSE)))))</f>
        <v>yhi</v>
      </c>
    </row>
    <row r="1656" spans="1:24" ht="11.15" customHeight="1" x14ac:dyDescent="0.65">
      <c r="A1656" s="19" t="str">
        <f t="shared" si="132"/>
        <v>0203伸吾04</v>
      </c>
      <c r="B1656" s="10" t="s">
        <v>1480</v>
      </c>
      <c r="C1656" s="20" t="s">
        <v>768</v>
      </c>
      <c r="D1656" s="31">
        <v>4</v>
      </c>
      <c r="E1656" s="20" t="s">
        <v>1546</v>
      </c>
      <c r="F1656" s="10" t="s">
        <v>29</v>
      </c>
      <c r="G1656" s="10" t="s">
        <v>520</v>
      </c>
      <c r="H1656" s="20" t="s">
        <v>1547</v>
      </c>
      <c r="I1656" s="20" t="s">
        <v>38</v>
      </c>
      <c r="J1656" s="20" t="s">
        <v>790</v>
      </c>
      <c r="N1656" s="22">
        <v>4</v>
      </c>
      <c r="O1656" s="23">
        <v>1</v>
      </c>
      <c r="P1656" s="24">
        <v>700</v>
      </c>
      <c r="Q1656" s="25" t="str">
        <f t="shared" ref="Q1656:Q1669" si="137">IF(M1656="","",IF(M1656&lt;=0,P1656/10,P1656/M1656))</f>
        <v/>
      </c>
      <c r="R1656" s="12">
        <v>0</v>
      </c>
      <c r="S1656" s="12">
        <v>0</v>
      </c>
      <c r="U1656" s="18" t="str">
        <f t="shared" si="133"/>
        <v>一勝</v>
      </c>
      <c r="X1656" s="12" t="str">
        <f>IF(OR(C1656="櫃間牧場",C1656="特捜フジ"),"hit",IF(OR(C1656="土井牧場",C1656="土井ムギムギ牧場",C1656="むぎむぎ",C1656="むぎ"),"doi",IF(OR(C1656="阪神",C1656="タイガースファーム"),"han",IF(OR(C1656="健康牧場",C1656="ＯＫ牧場"),"oke",VLOOKUP(C1656,[1]Owner!$A:$B,2,FALSE)))))</f>
        <v>tsi</v>
      </c>
    </row>
    <row r="1657" spans="1:24" ht="11.15" customHeight="1" x14ac:dyDescent="0.65">
      <c r="A1657" s="19" t="str">
        <f t="shared" si="132"/>
        <v>0304大熊10</v>
      </c>
      <c r="B1657" s="10" t="s">
        <v>1713</v>
      </c>
      <c r="C1657" s="20" t="s">
        <v>1481</v>
      </c>
      <c r="D1657" s="31">
        <v>10</v>
      </c>
      <c r="E1657" s="20" t="s">
        <v>1735</v>
      </c>
      <c r="F1657" s="10" t="s">
        <v>14</v>
      </c>
      <c r="G1657" s="10" t="s">
        <v>33</v>
      </c>
      <c r="H1657" s="20" t="s">
        <v>190</v>
      </c>
      <c r="I1657" s="20" t="s">
        <v>1736</v>
      </c>
      <c r="J1657" s="20" t="s">
        <v>1497</v>
      </c>
      <c r="M1657" s="21">
        <v>0</v>
      </c>
      <c r="N1657" s="22">
        <v>4</v>
      </c>
      <c r="O1657" s="23">
        <v>1</v>
      </c>
      <c r="P1657" s="24">
        <v>700</v>
      </c>
      <c r="Q1657" s="25">
        <f t="shared" si="137"/>
        <v>70</v>
      </c>
      <c r="R1657" s="12">
        <v>0</v>
      </c>
      <c r="S1657" s="12">
        <v>0</v>
      </c>
      <c r="U1657" s="18" t="str">
        <f t="shared" si="133"/>
        <v>一勝</v>
      </c>
      <c r="X1657" s="12" t="str">
        <f>IF(OR(C1657="櫃間牧場",C1657="特捜フジ"),"hit",IF(OR(C1657="土井牧場",C1657="土井ムギムギ牧場",C1657="むぎむぎ",C1657="むぎ"),"doi",IF(OR(C1657="阪神",C1657="タイガースファーム"),"han",IF(OR(C1657="健康牧場",C1657="ＯＫ牧場"),"oke",VLOOKUP(C1657,[1]Owner!$A:$B,2,FALSE)))))</f>
        <v>oku</v>
      </c>
    </row>
    <row r="1658" spans="1:24" ht="11.15" customHeight="1" x14ac:dyDescent="0.65">
      <c r="A1658" s="19" t="str">
        <f t="shared" si="132"/>
        <v>0405西原04</v>
      </c>
      <c r="B1658" s="10" t="s">
        <v>1951</v>
      </c>
      <c r="C1658" s="20" t="s">
        <v>2175</v>
      </c>
      <c r="D1658" s="31">
        <v>4</v>
      </c>
      <c r="E1658" s="20" t="s">
        <v>2184</v>
      </c>
      <c r="F1658" s="10" t="s">
        <v>29</v>
      </c>
      <c r="G1658" s="10" t="s">
        <v>520</v>
      </c>
      <c r="H1658" s="20" t="s">
        <v>842</v>
      </c>
      <c r="I1658" s="20" t="s">
        <v>38</v>
      </c>
      <c r="J1658" s="20" t="s">
        <v>1672</v>
      </c>
      <c r="K1658" s="20" t="s">
        <v>1673</v>
      </c>
      <c r="L1658" s="20" t="s">
        <v>1078</v>
      </c>
      <c r="M1658" s="21">
        <v>70</v>
      </c>
      <c r="N1658" s="22">
        <v>4</v>
      </c>
      <c r="O1658" s="23">
        <v>1</v>
      </c>
      <c r="P1658" s="24">
        <v>700</v>
      </c>
      <c r="Q1658" s="25">
        <f t="shared" si="137"/>
        <v>10</v>
      </c>
      <c r="R1658" s="12">
        <v>0</v>
      </c>
      <c r="S1658" s="12">
        <v>0</v>
      </c>
      <c r="U1658" s="18" t="str">
        <f t="shared" si="133"/>
        <v>一勝</v>
      </c>
      <c r="X1658" s="12" t="str">
        <f>IF(OR(C1658="櫃間牧場",C1658="特捜フジ"),"hit",IF(OR(C1658="土井牧場",C1658="土井ムギムギ牧場",C1658="むぎむぎ",C1658="むぎ"),"doi",IF(OR(C1658="阪神",C1658="タイガースファーム"),"han",IF(OR(C1658="健康牧場",C1658="ＯＫ牧場"),"oke",VLOOKUP(C1658,[1]Owner!$A:$B,2,FALSE)))))</f>
        <v>nis</v>
      </c>
    </row>
    <row r="1659" spans="1:24" ht="11.15" customHeight="1" x14ac:dyDescent="0.65">
      <c r="A1659" s="19" t="str">
        <f t="shared" si="132"/>
        <v>0405西原08</v>
      </c>
      <c r="B1659" s="10" t="s">
        <v>1951</v>
      </c>
      <c r="C1659" s="20" t="s">
        <v>2175</v>
      </c>
      <c r="D1659" s="31">
        <v>8</v>
      </c>
      <c r="E1659" s="20" t="s">
        <v>2196</v>
      </c>
      <c r="F1659" s="10" t="s">
        <v>14</v>
      </c>
      <c r="G1659" s="10" t="s">
        <v>520</v>
      </c>
      <c r="H1659" s="20" t="s">
        <v>2197</v>
      </c>
      <c r="I1659" s="20" t="s">
        <v>38</v>
      </c>
      <c r="J1659" s="20" t="s">
        <v>2198</v>
      </c>
      <c r="K1659" s="20" t="s">
        <v>2199</v>
      </c>
      <c r="L1659" s="20" t="s">
        <v>82</v>
      </c>
      <c r="M1659" s="21">
        <v>80</v>
      </c>
      <c r="N1659" s="22">
        <v>4</v>
      </c>
      <c r="O1659" s="23">
        <v>1</v>
      </c>
      <c r="P1659" s="24">
        <v>700</v>
      </c>
      <c r="Q1659" s="25">
        <f t="shared" si="137"/>
        <v>8.75</v>
      </c>
      <c r="R1659" s="12">
        <v>0</v>
      </c>
      <c r="S1659" s="12">
        <v>0</v>
      </c>
      <c r="U1659" s="18" t="str">
        <f t="shared" si="133"/>
        <v>一勝</v>
      </c>
      <c r="X1659" s="12" t="str">
        <f>IF(OR(C1659="櫃間牧場",C1659="特捜フジ"),"hit",IF(OR(C1659="土井牧場",C1659="土井ムギムギ牧場",C1659="むぎむぎ",C1659="むぎ"),"doi",IF(OR(C1659="阪神",C1659="タイガースファーム"),"han",IF(OR(C1659="健康牧場",C1659="ＯＫ牧場"),"oke",VLOOKUP(C1659,[1]Owner!$A:$B,2,FALSE)))))</f>
        <v>nis</v>
      </c>
    </row>
    <row r="1660" spans="1:24" ht="11.15" customHeight="1" x14ac:dyDescent="0.65">
      <c r="A1660" s="19" t="str">
        <f t="shared" si="132"/>
        <v>0607土井03</v>
      </c>
      <c r="B1660" s="10" t="s">
        <v>2579</v>
      </c>
      <c r="C1660" s="20" t="s">
        <v>2713</v>
      </c>
      <c r="D1660" s="11">
        <v>3</v>
      </c>
      <c r="E1660" s="20" t="s">
        <v>2719</v>
      </c>
      <c r="F1660" s="10" t="s">
        <v>14</v>
      </c>
      <c r="G1660" s="10" t="s">
        <v>510</v>
      </c>
      <c r="H1660" s="21" t="s">
        <v>596</v>
      </c>
      <c r="I1660" s="20" t="s">
        <v>2720</v>
      </c>
      <c r="J1660" s="20" t="s">
        <v>2721</v>
      </c>
      <c r="K1660" s="20" t="s">
        <v>846</v>
      </c>
      <c r="L1660" s="20" t="s">
        <v>515</v>
      </c>
      <c r="M1660" s="21">
        <v>30</v>
      </c>
      <c r="N1660" s="22">
        <v>4</v>
      </c>
      <c r="O1660" s="23">
        <v>1</v>
      </c>
      <c r="P1660" s="24">
        <v>700</v>
      </c>
      <c r="Q1660" s="25">
        <f t="shared" si="137"/>
        <v>23.333333333333332</v>
      </c>
      <c r="R1660" s="12">
        <v>0</v>
      </c>
      <c r="S1660" s="12">
        <v>0</v>
      </c>
      <c r="U1660" s="18" t="str">
        <f t="shared" si="133"/>
        <v>一勝</v>
      </c>
      <c r="X1660" s="12" t="str">
        <f>IF(OR(C1660="櫃間牧場",C1660="特捜フジ"),"hit",IF(OR(C1660="土井牧場",C1660="土井ムギムギ牧場",C1660="むぎむぎ",C1660="むぎ"),"doi",IF(OR(C1660="阪神",C1660="タイガースファーム"),"han",IF(OR(C1660="健康牧場",C1660="ＯＫ牧場"),"oke",VLOOKUP(C1660,[1]Owner!$A:$B,2,FALSE)))))</f>
        <v>doi</v>
      </c>
    </row>
    <row r="1661" spans="1:24" ht="11.15" customHeight="1" x14ac:dyDescent="0.65">
      <c r="A1661" s="19" t="str">
        <f t="shared" si="132"/>
        <v>0607特捜01</v>
      </c>
      <c r="B1661" s="10" t="s">
        <v>2579</v>
      </c>
      <c r="C1661" s="20" t="s">
        <v>2740</v>
      </c>
      <c r="D1661" s="11">
        <v>1</v>
      </c>
      <c r="E1661" s="20" t="s">
        <v>2741</v>
      </c>
      <c r="F1661" s="10" t="s">
        <v>14</v>
      </c>
      <c r="G1661" s="10" t="s">
        <v>510</v>
      </c>
      <c r="H1661" s="21" t="s">
        <v>2299</v>
      </c>
      <c r="I1661" s="20" t="s">
        <v>1832</v>
      </c>
      <c r="J1661" s="20" t="s">
        <v>2742</v>
      </c>
      <c r="K1661" s="20" t="s">
        <v>846</v>
      </c>
      <c r="L1661" s="20" t="s">
        <v>515</v>
      </c>
      <c r="M1661" s="21">
        <v>30</v>
      </c>
      <c r="N1661" s="22">
        <v>4</v>
      </c>
      <c r="O1661" s="23">
        <v>1</v>
      </c>
      <c r="P1661" s="24">
        <v>700</v>
      </c>
      <c r="Q1661" s="25">
        <f t="shared" si="137"/>
        <v>23.333333333333332</v>
      </c>
      <c r="R1661" s="12">
        <v>0</v>
      </c>
      <c r="S1661" s="12">
        <v>0</v>
      </c>
      <c r="U1661" s="18" t="str">
        <f t="shared" si="133"/>
        <v>一勝</v>
      </c>
      <c r="X1661" s="12" t="str">
        <f>IF(OR(C1661="櫃間牧場",C1661="特捜フジ"),"hit",IF(OR(C1661="土井牧場",C1661="土井ムギムギ牧場",C1661="むぎむぎ",C1661="むぎ"),"doi",IF(OR(C1661="阪神",C1661="タイガースファーム"),"han",IF(OR(C1661="健康牧場",C1661="ＯＫ牧場"),"oke",VLOOKUP(C1661,[1]Owner!$A:$B,2,FALSE)))))</f>
        <v>hit</v>
      </c>
    </row>
    <row r="1662" spans="1:24" ht="11.15" customHeight="1" x14ac:dyDescent="0.65">
      <c r="A1662" s="19" t="str">
        <f t="shared" si="132"/>
        <v>0809土井01</v>
      </c>
      <c r="B1662" s="10" t="s">
        <v>3162</v>
      </c>
      <c r="C1662" s="20" t="s">
        <v>2713</v>
      </c>
      <c r="D1662" s="11">
        <v>1</v>
      </c>
      <c r="E1662" s="20" t="s">
        <v>3335</v>
      </c>
      <c r="F1662" s="10" t="s">
        <v>14</v>
      </c>
      <c r="G1662" s="10" t="s">
        <v>520</v>
      </c>
      <c r="H1662" s="20" t="s">
        <v>948</v>
      </c>
      <c r="I1662" s="20" t="s">
        <v>3165</v>
      </c>
      <c r="J1662" s="20" t="s">
        <v>1025</v>
      </c>
      <c r="K1662" s="20" t="s">
        <v>791</v>
      </c>
      <c r="L1662" s="20" t="s">
        <v>1913</v>
      </c>
      <c r="M1662" s="21">
        <v>160</v>
      </c>
      <c r="N1662" s="22">
        <v>4</v>
      </c>
      <c r="O1662" s="23">
        <v>1</v>
      </c>
      <c r="P1662" s="24">
        <v>700</v>
      </c>
      <c r="Q1662" s="25">
        <f t="shared" si="137"/>
        <v>4.375</v>
      </c>
      <c r="R1662" s="12">
        <v>0</v>
      </c>
      <c r="S1662" s="12">
        <v>0</v>
      </c>
      <c r="U1662" s="18" t="str">
        <f t="shared" si="133"/>
        <v>一勝</v>
      </c>
      <c r="X1662" s="12" t="str">
        <f>IF(OR(C1662="櫃間牧場",C1662="特捜フジ"),"hit",IF(OR(C1662="土井牧場",C1662="土井ムギムギ牧場",C1662="むぎむぎ",C1662="むぎ"),"doi",IF(OR(C1662="阪神",C1662="タイガースファーム"),"han",IF(OR(C1662="健康牧場",C1662="ＯＫ牧場"),"oke",VLOOKUP(C1662,[1]Owner!$A:$B,2,FALSE)))))</f>
        <v>doi</v>
      </c>
    </row>
    <row r="1663" spans="1:24" ht="11.15" customHeight="1" x14ac:dyDescent="0.65">
      <c r="A1663" s="19" t="str">
        <f t="shared" si="132"/>
        <v>1112大類01</v>
      </c>
      <c r="B1663" s="10" t="s">
        <v>4369</v>
      </c>
      <c r="C1663" s="20" t="s">
        <v>3948</v>
      </c>
      <c r="D1663" s="11">
        <v>1</v>
      </c>
      <c r="E1663" s="20" t="s">
        <v>3949</v>
      </c>
      <c r="F1663" s="10" t="s">
        <v>3905</v>
      </c>
      <c r="G1663" s="10" t="s">
        <v>3906</v>
      </c>
      <c r="H1663" s="20" t="s">
        <v>3950</v>
      </c>
      <c r="I1663" s="20" t="s">
        <v>2850</v>
      </c>
      <c r="J1663" s="20" t="s">
        <v>1539</v>
      </c>
      <c r="K1663" s="20" t="s">
        <v>3951</v>
      </c>
      <c r="L1663" s="20" t="s">
        <v>1913</v>
      </c>
      <c r="M1663" s="21">
        <v>50</v>
      </c>
      <c r="N1663" s="22">
        <v>4</v>
      </c>
      <c r="O1663" s="23">
        <v>1</v>
      </c>
      <c r="P1663" s="24">
        <v>700</v>
      </c>
      <c r="Q1663" s="25">
        <f t="shared" si="137"/>
        <v>14</v>
      </c>
      <c r="R1663" s="12">
        <v>0</v>
      </c>
      <c r="S1663" s="12">
        <v>0</v>
      </c>
      <c r="U1663" s="18" t="str">
        <f t="shared" si="133"/>
        <v>一勝</v>
      </c>
      <c r="X1663" s="12" t="str">
        <f>IF(OR(C1663="櫃間牧場",C1663="特捜フジ"),"hit",IF(OR(C1663="土井牧場",C1663="土井ムギムギ牧場",C1663="むぎむぎ",C1663="むぎ"),"doi",IF(OR(C1663="阪神",C1663="タイガースファーム"),"han",IF(OR(C1663="健康牧場",C1663="ＯＫ牧場"),"oke",VLOOKUP(C1663,[1]Owner!$A:$B,2,FALSE)))))</f>
        <v>oru</v>
      </c>
    </row>
    <row r="1664" spans="1:24" ht="11.15" customHeight="1" x14ac:dyDescent="0.65">
      <c r="A1664" s="19" t="str">
        <f t="shared" si="132"/>
        <v>1112光生05</v>
      </c>
      <c r="B1664" s="10" t="s">
        <v>4369</v>
      </c>
      <c r="C1664" s="20" t="s">
        <v>4264</v>
      </c>
      <c r="D1664" s="11">
        <v>5</v>
      </c>
      <c r="E1664" s="20" t="s">
        <v>4274</v>
      </c>
      <c r="F1664" s="10" t="s">
        <v>3910</v>
      </c>
      <c r="G1664" s="10" t="s">
        <v>3911</v>
      </c>
      <c r="H1664" s="20" t="s">
        <v>3964</v>
      </c>
      <c r="I1664" s="20" t="s">
        <v>2814</v>
      </c>
      <c r="J1664" s="20" t="s">
        <v>3528</v>
      </c>
      <c r="K1664" s="20" t="s">
        <v>3142</v>
      </c>
      <c r="L1664" s="20" t="s">
        <v>4275</v>
      </c>
      <c r="M1664" s="21">
        <v>40</v>
      </c>
      <c r="N1664" s="22">
        <v>4</v>
      </c>
      <c r="O1664" s="23">
        <v>1</v>
      </c>
      <c r="P1664" s="24">
        <v>700</v>
      </c>
      <c r="Q1664" s="25">
        <f t="shared" si="137"/>
        <v>17.5</v>
      </c>
      <c r="R1664" s="12">
        <v>0</v>
      </c>
      <c r="S1664" s="12">
        <v>0</v>
      </c>
      <c r="U1664" s="18" t="str">
        <f t="shared" si="133"/>
        <v>一勝</v>
      </c>
      <c r="X1664" s="12" t="str">
        <f>IF(OR(C1664="櫃間牧場",C1664="特捜フジ"),"hit",IF(OR(C1664="土井牧場",C1664="土井ムギムギ牧場",C1664="むぎむぎ",C1664="むぎ"),"doi",IF(OR(C1664="阪神",C1664="タイガースファーム"),"han",IF(OR(C1664="健康牧場",C1664="ＯＫ牧場"),"oke",VLOOKUP(C1664,[1]Owner!$A:$B,2,FALSE)))))</f>
        <v>ymi</v>
      </c>
    </row>
    <row r="1665" spans="1:24" ht="11.15" customHeight="1" x14ac:dyDescent="0.65">
      <c r="A1665" s="19" t="str">
        <f t="shared" si="132"/>
        <v>1213健太07</v>
      </c>
      <c r="B1665" s="10" t="s">
        <v>4405</v>
      </c>
      <c r="C1665" s="20" t="s">
        <v>4732</v>
      </c>
      <c r="D1665" s="11">
        <v>7</v>
      </c>
      <c r="E1665" s="20" t="s">
        <v>4519</v>
      </c>
      <c r="F1665" s="10" t="s">
        <v>4478</v>
      </c>
      <c r="G1665" s="10" t="s">
        <v>33</v>
      </c>
      <c r="H1665" s="20" t="s">
        <v>435</v>
      </c>
      <c r="I1665" s="20" t="s">
        <v>2231</v>
      </c>
      <c r="J1665" s="20" t="s">
        <v>4520</v>
      </c>
      <c r="K1665" s="20" t="s">
        <v>2378</v>
      </c>
      <c r="L1665" s="20" t="s">
        <v>1913</v>
      </c>
      <c r="M1665" s="21">
        <v>20</v>
      </c>
      <c r="N1665" s="22">
        <v>4</v>
      </c>
      <c r="O1665" s="23">
        <v>1</v>
      </c>
      <c r="P1665" s="24">
        <v>700</v>
      </c>
      <c r="Q1665" s="25">
        <f t="shared" si="137"/>
        <v>35</v>
      </c>
      <c r="R1665" s="12">
        <v>0</v>
      </c>
      <c r="S1665" s="12">
        <v>0</v>
      </c>
      <c r="U1665" s="18" t="str">
        <f t="shared" si="133"/>
        <v>一勝</v>
      </c>
      <c r="X1665" s="12" t="str">
        <f>IF(OR(C1665="櫃間牧場",C1665="特捜フジ"),"hit",IF(OR(C1665="土井牧場",C1665="土井ムギムギ牧場",C1665="むぎむぎ",C1665="むぎ"),"doi",IF(OR(C1665="阪神",C1665="タイガースファーム"),"han",IF(OR(C1665="健康牧場",C1665="ＯＫ牧場"),"oke",VLOOKUP(C1665,[1]Owner!$A:$B,2,FALSE)))))</f>
        <v>tke</v>
      </c>
    </row>
    <row r="1666" spans="1:24" ht="11.15" customHeight="1" x14ac:dyDescent="0.65">
      <c r="A1666" s="19" t="str">
        <f t="shared" ref="A1666:A1729" si="138">MID(B1666,3,2)&amp;MID(B1666,8,2)&amp;MID(C1666,1,2)&amp;TEXT(D1666,"00")</f>
        <v>1213松山07</v>
      </c>
      <c r="B1666" s="10" t="s">
        <v>4405</v>
      </c>
      <c r="C1666" s="20" t="s">
        <v>4735</v>
      </c>
      <c r="D1666" s="11">
        <v>7</v>
      </c>
      <c r="E1666" s="20" t="s">
        <v>4589</v>
      </c>
      <c r="F1666" s="10" t="s">
        <v>4407</v>
      </c>
      <c r="G1666" s="10" t="s">
        <v>4408</v>
      </c>
      <c r="H1666" s="20" t="s">
        <v>4536</v>
      </c>
      <c r="I1666" s="20" t="s">
        <v>4590</v>
      </c>
      <c r="J1666" s="20" t="s">
        <v>4591</v>
      </c>
      <c r="K1666" s="20" t="s">
        <v>791</v>
      </c>
      <c r="L1666" s="20" t="s">
        <v>4426</v>
      </c>
      <c r="M1666" s="21">
        <v>20</v>
      </c>
      <c r="N1666" s="22">
        <v>4</v>
      </c>
      <c r="O1666" s="23">
        <v>1</v>
      </c>
      <c r="P1666" s="24">
        <v>700</v>
      </c>
      <c r="Q1666" s="25">
        <f t="shared" si="137"/>
        <v>35</v>
      </c>
      <c r="R1666" s="12">
        <v>0</v>
      </c>
      <c r="S1666" s="12">
        <v>0</v>
      </c>
      <c r="U1666" s="18" t="str">
        <f t="shared" ref="U1666:U1729" si="139">IF(S1666&gt;=1,"G1",IF(R1666&gt;=1,"重賞",IF(O1666&gt;=2,"二勝",IF(O1666=1,"一勝",IF(AND(O1666=0,N1666&gt;=1),"未勝利","未出走")))))</f>
        <v>一勝</v>
      </c>
      <c r="X1666" s="12" t="str">
        <f>IF(OR(C1666="櫃間牧場",C1666="特捜フジ"),"hit",IF(OR(C1666="土井牧場",C1666="土井ムギムギ牧場",C1666="むぎむぎ",C1666="むぎ"),"doi",IF(OR(C1666="阪神",C1666="タイガースファーム"),"han",IF(OR(C1666="健康牧場",C1666="ＯＫ牧場"),"oke",VLOOKUP(C1666,[1]Owner!$A:$B,2,FALSE)))))</f>
        <v>mat</v>
      </c>
    </row>
    <row r="1667" spans="1:24" ht="11.15" customHeight="1" x14ac:dyDescent="0.65">
      <c r="A1667" s="19" t="str">
        <f t="shared" si="138"/>
        <v>1314むぎ08</v>
      </c>
      <c r="B1667" s="10" t="s">
        <v>5133</v>
      </c>
      <c r="C1667" s="20" t="s">
        <v>4396</v>
      </c>
      <c r="D1667" s="11">
        <v>8</v>
      </c>
      <c r="E1667" s="20" t="s">
        <v>4875</v>
      </c>
      <c r="F1667" s="10" t="s">
        <v>4766</v>
      </c>
      <c r="G1667" s="10" t="s">
        <v>4774</v>
      </c>
      <c r="H1667" s="20" t="s">
        <v>4876</v>
      </c>
      <c r="I1667" s="20" t="s">
        <v>4877</v>
      </c>
      <c r="J1667" s="20" t="s">
        <v>1610</v>
      </c>
      <c r="K1667" s="20" t="s">
        <v>4823</v>
      </c>
      <c r="L1667" s="20" t="s">
        <v>2439</v>
      </c>
      <c r="M1667" s="21">
        <v>20</v>
      </c>
      <c r="N1667" s="22">
        <v>4</v>
      </c>
      <c r="O1667" s="23">
        <v>1</v>
      </c>
      <c r="P1667" s="24">
        <v>700</v>
      </c>
      <c r="Q1667" s="25">
        <f t="shared" si="137"/>
        <v>35</v>
      </c>
      <c r="R1667" s="12">
        <v>0</v>
      </c>
      <c r="S1667" s="12">
        <v>0</v>
      </c>
      <c r="U1667" s="18" t="str">
        <f t="shared" si="139"/>
        <v>一勝</v>
      </c>
      <c r="X1667" s="12" t="str">
        <f>IF(OR(C1667="櫃間牧場",C1667="特捜フジ"),"hit",IF(OR(C1667="土井牧場",C1667="土井ムギムギ牧場",C1667="むぎむぎ",C1667="むぎ"),"doi",IF(OR(C1667="阪神",C1667="タイガースファーム"),"han",IF(OR(C1667="健康牧場",C1667="ＯＫ牧場"),"oke",VLOOKUP(C1667,[1]Owner!$A:$B,2,FALSE)))))</f>
        <v>doi</v>
      </c>
    </row>
    <row r="1668" spans="1:24" ht="11.15" customHeight="1" x14ac:dyDescent="0.65">
      <c r="A1668" s="19" t="str">
        <f t="shared" si="138"/>
        <v>1516健太09</v>
      </c>
      <c r="B1668" s="10" t="s">
        <v>5510</v>
      </c>
      <c r="C1668" s="20" t="s">
        <v>5511</v>
      </c>
      <c r="D1668" s="11">
        <v>9</v>
      </c>
      <c r="E1668" s="20" t="s">
        <v>5523</v>
      </c>
      <c r="F1668" s="10" t="s">
        <v>3910</v>
      </c>
      <c r="G1668" s="10" t="s">
        <v>3906</v>
      </c>
      <c r="H1668" s="20" t="s">
        <v>5669</v>
      </c>
      <c r="I1668" s="20" t="s">
        <v>2231</v>
      </c>
      <c r="J1668" s="20" t="s">
        <v>5720</v>
      </c>
      <c r="K1668" s="20" t="s">
        <v>5782</v>
      </c>
      <c r="L1668" s="20" t="s">
        <v>1913</v>
      </c>
      <c r="M1668" s="21">
        <v>150</v>
      </c>
      <c r="N1668" s="22">
        <v>4</v>
      </c>
      <c r="O1668" s="23">
        <v>1</v>
      </c>
      <c r="P1668" s="24">
        <v>700</v>
      </c>
      <c r="Q1668" s="25">
        <f t="shared" si="137"/>
        <v>4.666666666666667</v>
      </c>
      <c r="R1668" s="12">
        <v>0</v>
      </c>
      <c r="S1668" s="12">
        <v>0</v>
      </c>
      <c r="U1668" s="18" t="str">
        <f t="shared" si="139"/>
        <v>一勝</v>
      </c>
      <c r="X1668" s="12" t="str">
        <f>IF(OR(C1668="櫃間牧場",C1668="特捜フジ"),"hit",IF(OR(C1668="土井牧場",C1668="土井ムギムギ牧場",C1668="むぎむぎ",C1668="むぎ"),"doi",IF(OR(C1668="阪神",C1668="タイガースファーム"),"han",IF(OR(C1668="健康牧場",C1668="ＯＫ牧場"),"oke",VLOOKUP(C1668,[1]Owner!$A:$B,2,FALSE)))))</f>
        <v>tke</v>
      </c>
    </row>
    <row r="1669" spans="1:24" ht="11.15" customHeight="1" x14ac:dyDescent="0.65">
      <c r="A1669" s="19" t="str">
        <f t="shared" si="138"/>
        <v>1516藤田09</v>
      </c>
      <c r="B1669" s="10" t="s">
        <v>5510</v>
      </c>
      <c r="C1669" s="20" t="s">
        <v>4200</v>
      </c>
      <c r="D1669" s="11">
        <v>9</v>
      </c>
      <c r="E1669" s="20" t="s">
        <v>5603</v>
      </c>
      <c r="F1669" s="10" t="s">
        <v>3910</v>
      </c>
      <c r="G1669" s="10" t="s">
        <v>3911</v>
      </c>
      <c r="H1669" s="20" t="s">
        <v>4171</v>
      </c>
      <c r="I1669" s="20" t="s">
        <v>2231</v>
      </c>
      <c r="J1669" s="20" t="s">
        <v>5757</v>
      </c>
      <c r="K1669" s="20" t="s">
        <v>4356</v>
      </c>
      <c r="L1669" s="20" t="s">
        <v>3922</v>
      </c>
      <c r="M1669" s="21">
        <v>130</v>
      </c>
      <c r="N1669" s="22">
        <v>4</v>
      </c>
      <c r="O1669" s="23">
        <v>1</v>
      </c>
      <c r="P1669" s="24">
        <v>700</v>
      </c>
      <c r="Q1669" s="25">
        <f t="shared" si="137"/>
        <v>5.384615384615385</v>
      </c>
      <c r="R1669" s="12">
        <v>0</v>
      </c>
      <c r="S1669" s="12">
        <v>0</v>
      </c>
      <c r="U1669" s="18" t="str">
        <f t="shared" si="139"/>
        <v>一勝</v>
      </c>
      <c r="X1669" s="12" t="str">
        <f>IF(OR(C1669="櫃間牧場",C1669="特捜フジ"),"hit",IF(OR(C1669="土井牧場",C1669="土井ムギムギ牧場",C1669="むぎむぎ",C1669="むぎ"),"doi",IF(OR(C1669="阪神",C1669="タイガースファーム"),"han",IF(OR(C1669="健康牧場",C1669="ＯＫ牧場"),"oke",VLOOKUP(C1669,[1]Owner!$A:$B,2,FALSE)))))</f>
        <v>fut</v>
      </c>
    </row>
    <row r="1670" spans="1:24" ht="11.15" customHeight="1" x14ac:dyDescent="0.65">
      <c r="A1670" s="19" t="str">
        <f t="shared" si="138"/>
        <v>2223小金09</v>
      </c>
      <c r="B1670" s="10" t="s">
        <v>9192</v>
      </c>
      <c r="C1670" s="20" t="s">
        <v>9237</v>
      </c>
      <c r="D1670" s="11">
        <v>9</v>
      </c>
      <c r="E1670" s="20" t="s">
        <v>9246</v>
      </c>
      <c r="F1670" s="10" t="s">
        <v>4413</v>
      </c>
      <c r="G1670" s="10" t="s">
        <v>4421</v>
      </c>
      <c r="H1670" s="20" t="s">
        <v>4721</v>
      </c>
      <c r="I1670" s="20" t="s">
        <v>4657</v>
      </c>
      <c r="J1670" s="20" t="s">
        <v>9405</v>
      </c>
      <c r="K1670" s="20" t="s">
        <v>5446</v>
      </c>
      <c r="L1670" s="20" t="s">
        <v>1913</v>
      </c>
      <c r="M1670" s="32">
        <v>6</v>
      </c>
      <c r="N1670" s="22">
        <v>4</v>
      </c>
      <c r="O1670" s="23">
        <v>1</v>
      </c>
      <c r="P1670" s="24">
        <v>700</v>
      </c>
      <c r="Q1670" s="25">
        <v>246.66666666666666</v>
      </c>
      <c r="U1670" s="18" t="str">
        <f t="shared" si="139"/>
        <v>一勝</v>
      </c>
      <c r="W1670" s="12" t="s">
        <v>9538</v>
      </c>
      <c r="X1670" s="12" t="str">
        <f>IF(OR(C1670="櫃間牧場",C1670="特捜フジ"),"hit",IF(OR(C1670="土井牧場",C1670="土井ムギムギ牧場",C1670="むぎむぎ",C1670="むぎ"),"doi",IF(OR(C1670="阪神",C1670="タイガースファーム"),"han",IF(OR(C1670="健康牧場",C1670="ＯＫ牧場"),"oke",VLOOKUP(C1670,[1]Owner!$A:$B,2,FALSE)))))</f>
        <v>kog</v>
      </c>
    </row>
    <row r="1671" spans="1:24" ht="11.15" customHeight="1" x14ac:dyDescent="0.65">
      <c r="A1671" s="19" t="str">
        <f t="shared" si="138"/>
        <v>2223高橋08</v>
      </c>
      <c r="B1671" s="10" t="s">
        <v>9192</v>
      </c>
      <c r="C1671" s="20" t="s">
        <v>9258</v>
      </c>
      <c r="D1671" s="11">
        <v>8</v>
      </c>
      <c r="E1671" s="20" t="s">
        <v>9266</v>
      </c>
      <c r="F1671" s="10" t="s">
        <v>4413</v>
      </c>
      <c r="G1671" s="10" t="s">
        <v>4421</v>
      </c>
      <c r="H1671" s="20" t="s">
        <v>4436</v>
      </c>
      <c r="I1671" s="20" t="s">
        <v>8317</v>
      </c>
      <c r="J1671" s="20" t="s">
        <v>9415</v>
      </c>
      <c r="K1671" s="20" t="s">
        <v>5446</v>
      </c>
      <c r="L1671" s="20" t="s">
        <v>1913</v>
      </c>
      <c r="M1671" s="32">
        <v>5</v>
      </c>
      <c r="N1671" s="22">
        <v>4</v>
      </c>
      <c r="O1671" s="23">
        <v>1</v>
      </c>
      <c r="P1671" s="24">
        <v>700</v>
      </c>
      <c r="Q1671" s="25">
        <v>330</v>
      </c>
      <c r="U1671" s="18" t="str">
        <f t="shared" si="139"/>
        <v>一勝</v>
      </c>
      <c r="V1671" s="12" t="s">
        <v>9684</v>
      </c>
      <c r="W1671" s="12" t="s">
        <v>9556</v>
      </c>
      <c r="X1671" s="12" t="str">
        <f>IF(OR(C1671="櫃間牧場",C1671="特捜フジ"),"hit",IF(OR(C1671="土井牧場",C1671="土井ムギムギ牧場",C1671="むぎむぎ",C1671="むぎ"),"doi",IF(OR(C1671="阪神",C1671="タイガースファーム"),"han",IF(OR(C1671="健康牧場",C1671="ＯＫ牧場"),"oke",VLOOKUP(C1671,[1]Owner!$A:$B,2,FALSE)))))</f>
        <v>tkh</v>
      </c>
    </row>
    <row r="1672" spans="1:24" ht="11.15" customHeight="1" x14ac:dyDescent="0.65">
      <c r="A1672" s="19" t="str">
        <f t="shared" si="138"/>
        <v>1314心平10</v>
      </c>
      <c r="B1672" s="10" t="s">
        <v>5133</v>
      </c>
      <c r="C1672" s="20" t="s">
        <v>4402</v>
      </c>
      <c r="D1672" s="11">
        <v>10</v>
      </c>
      <c r="E1672" s="20" t="s">
        <v>5132</v>
      </c>
      <c r="F1672" s="10" t="s">
        <v>4766</v>
      </c>
      <c r="G1672" s="10" t="s">
        <v>4767</v>
      </c>
      <c r="H1672" s="20" t="s">
        <v>4829</v>
      </c>
      <c r="I1672" s="20" t="s">
        <v>3165</v>
      </c>
      <c r="J1672" s="20" t="s">
        <v>541</v>
      </c>
      <c r="K1672" s="20" t="s">
        <v>791</v>
      </c>
      <c r="L1672" s="20" t="s">
        <v>1913</v>
      </c>
      <c r="M1672" s="21">
        <v>100</v>
      </c>
      <c r="N1672" s="22">
        <v>5</v>
      </c>
      <c r="O1672" s="23">
        <v>1</v>
      </c>
      <c r="P1672" s="24">
        <v>700</v>
      </c>
      <c r="Q1672" s="25">
        <f t="shared" ref="Q1672:Q1693" si="140">IF(M1672="","",IF(M1672&lt;=0,P1672/10,P1672/M1672))</f>
        <v>7</v>
      </c>
      <c r="R1672" s="12">
        <v>0</v>
      </c>
      <c r="S1672" s="12">
        <v>0</v>
      </c>
      <c r="U1672" s="18" t="str">
        <f t="shared" si="139"/>
        <v>一勝</v>
      </c>
      <c r="X1672" s="12" t="str">
        <f>IF(OR(C1672="櫃間牧場",C1672="特捜フジ"),"hit",IF(OR(C1672="土井牧場",C1672="土井ムギムギ牧場",C1672="むぎむぎ",C1672="むぎ"),"doi",IF(OR(C1672="阪神",C1672="タイガースファーム"),"han",IF(OR(C1672="健康牧場",C1672="ＯＫ牧場"),"oke",VLOOKUP(C1672,[1]Owner!$A:$B,2,FALSE)))))</f>
        <v>hsi</v>
      </c>
    </row>
    <row r="1673" spans="1:24" ht="11.15" customHeight="1" x14ac:dyDescent="0.65">
      <c r="A1673" s="19" t="str">
        <f t="shared" si="138"/>
        <v>0001播磨03</v>
      </c>
      <c r="B1673" s="10" t="s">
        <v>963</v>
      </c>
      <c r="C1673" s="20" t="s">
        <v>626</v>
      </c>
      <c r="D1673" s="31">
        <v>3</v>
      </c>
      <c r="E1673" s="20" t="s">
        <v>1117</v>
      </c>
      <c r="F1673" s="10" t="s">
        <v>29</v>
      </c>
      <c r="G1673" s="10" t="s">
        <v>15</v>
      </c>
      <c r="H1673" s="20" t="s">
        <v>870</v>
      </c>
      <c r="I1673" s="20" t="s">
        <v>38</v>
      </c>
      <c r="J1673" s="20" t="s">
        <v>1118</v>
      </c>
      <c r="N1673" s="22">
        <v>5</v>
      </c>
      <c r="O1673" s="23">
        <v>1</v>
      </c>
      <c r="P1673" s="24">
        <v>700</v>
      </c>
      <c r="Q1673" s="25" t="str">
        <f t="shared" si="140"/>
        <v/>
      </c>
      <c r="R1673" s="12">
        <v>0</v>
      </c>
      <c r="S1673" s="12">
        <v>0</v>
      </c>
      <c r="U1673" s="18" t="str">
        <f t="shared" si="139"/>
        <v>一勝</v>
      </c>
      <c r="X1673" s="12" t="str">
        <f>IF(OR(C1673="櫃間牧場",C1673="特捜フジ"),"hit",IF(OR(C1673="土井牧場",C1673="土井ムギムギ牧場",C1673="むぎむぎ",C1673="むぎ"),"doi",IF(OR(C1673="阪神",C1673="タイガースファーム"),"han",IF(OR(C1673="健康牧場",C1673="ＯＫ牧場"),"oke",VLOOKUP(C1673,[1]Owner!$A:$B,2,FALSE)))))</f>
        <v>har</v>
      </c>
    </row>
    <row r="1674" spans="1:24" ht="11.15" customHeight="1" x14ac:dyDescent="0.65">
      <c r="A1674" s="19" t="str">
        <f t="shared" si="138"/>
        <v>0102伸吾06</v>
      </c>
      <c r="B1674" s="10" t="s">
        <v>1206</v>
      </c>
      <c r="C1674" s="20" t="s">
        <v>768</v>
      </c>
      <c r="D1674" s="31">
        <v>6</v>
      </c>
      <c r="E1674" s="20" t="s">
        <v>1305</v>
      </c>
      <c r="F1674" s="10" t="s">
        <v>14</v>
      </c>
      <c r="G1674" s="10" t="s">
        <v>15</v>
      </c>
      <c r="H1674" s="20" t="s">
        <v>992</v>
      </c>
      <c r="I1674" s="20" t="s">
        <v>17</v>
      </c>
      <c r="J1674" s="20" t="s">
        <v>1306</v>
      </c>
      <c r="N1674" s="22">
        <v>5</v>
      </c>
      <c r="O1674" s="23">
        <v>1</v>
      </c>
      <c r="P1674" s="24">
        <v>700</v>
      </c>
      <c r="Q1674" s="25" t="str">
        <f t="shared" si="140"/>
        <v/>
      </c>
      <c r="R1674" s="12">
        <v>0</v>
      </c>
      <c r="S1674" s="12">
        <v>0</v>
      </c>
      <c r="U1674" s="18" t="str">
        <f t="shared" si="139"/>
        <v>一勝</v>
      </c>
      <c r="X1674" s="12" t="str">
        <f>IF(OR(C1674="櫃間牧場",C1674="特捜フジ"),"hit",IF(OR(C1674="土井牧場",C1674="土井ムギムギ牧場",C1674="むぎむぎ",C1674="むぎ"),"doi",IF(OR(C1674="阪神",C1674="タイガースファーム"),"han",IF(OR(C1674="健康牧場",C1674="ＯＫ牧場"),"oke",VLOOKUP(C1674,[1]Owner!$A:$B,2,FALSE)))))</f>
        <v>tsi</v>
      </c>
    </row>
    <row r="1675" spans="1:24" ht="11.15" customHeight="1" x14ac:dyDescent="0.65">
      <c r="A1675" s="19" t="str">
        <f t="shared" si="138"/>
        <v>0304大類05</v>
      </c>
      <c r="B1675" s="10" t="s">
        <v>1713</v>
      </c>
      <c r="C1675" s="20" t="s">
        <v>91</v>
      </c>
      <c r="D1675" s="31">
        <v>5</v>
      </c>
      <c r="E1675" s="20" t="s">
        <v>1744</v>
      </c>
      <c r="F1675" s="10" t="s">
        <v>29</v>
      </c>
      <c r="G1675" s="10" t="s">
        <v>15</v>
      </c>
      <c r="H1675" s="20" t="s">
        <v>394</v>
      </c>
      <c r="I1675" s="20" t="s">
        <v>26</v>
      </c>
      <c r="J1675" s="20" t="s">
        <v>1745</v>
      </c>
      <c r="M1675" s="21">
        <v>0</v>
      </c>
      <c r="N1675" s="22">
        <v>5</v>
      </c>
      <c r="O1675" s="23">
        <v>1</v>
      </c>
      <c r="P1675" s="24">
        <v>700</v>
      </c>
      <c r="Q1675" s="25">
        <f t="shared" si="140"/>
        <v>70</v>
      </c>
      <c r="R1675" s="12">
        <v>0</v>
      </c>
      <c r="S1675" s="12">
        <v>0</v>
      </c>
      <c r="U1675" s="18" t="str">
        <f t="shared" si="139"/>
        <v>一勝</v>
      </c>
      <c r="X1675" s="12" t="str">
        <f>IF(OR(C1675="櫃間牧場",C1675="特捜フジ"),"hit",IF(OR(C1675="土井牧場",C1675="土井ムギムギ牧場",C1675="むぎむぎ",C1675="むぎ"),"doi",IF(OR(C1675="阪神",C1675="タイガースファーム"),"han",IF(OR(C1675="健康牧場",C1675="ＯＫ牧場"),"oke",VLOOKUP(C1675,[1]Owner!$A:$B,2,FALSE)))))</f>
        <v>oru</v>
      </c>
    </row>
    <row r="1676" spans="1:24" ht="11.15" customHeight="1" x14ac:dyDescent="0.65">
      <c r="A1676" s="19" t="str">
        <f t="shared" si="138"/>
        <v>0506特捜07</v>
      </c>
      <c r="B1676" s="10" t="s">
        <v>2274</v>
      </c>
      <c r="C1676" s="20" t="s">
        <v>1376</v>
      </c>
      <c r="D1676" s="11">
        <v>7</v>
      </c>
      <c r="E1676" s="20" t="s">
        <v>2449</v>
      </c>
      <c r="F1676" s="10" t="s">
        <v>2279</v>
      </c>
      <c r="G1676" s="10" t="s">
        <v>520</v>
      </c>
      <c r="H1676" s="20" t="s">
        <v>842</v>
      </c>
      <c r="I1676" s="20" t="s">
        <v>26</v>
      </c>
      <c r="J1676" s="20" t="s">
        <v>1866</v>
      </c>
      <c r="K1676" s="20" t="s">
        <v>1261</v>
      </c>
      <c r="L1676" s="20" t="s">
        <v>2151</v>
      </c>
      <c r="M1676" s="21">
        <v>10</v>
      </c>
      <c r="N1676" s="22">
        <v>5</v>
      </c>
      <c r="O1676" s="23">
        <v>1</v>
      </c>
      <c r="P1676" s="24">
        <v>700</v>
      </c>
      <c r="Q1676" s="25">
        <f t="shared" si="140"/>
        <v>70</v>
      </c>
      <c r="R1676" s="12">
        <v>0</v>
      </c>
      <c r="S1676" s="12">
        <v>0</v>
      </c>
      <c r="U1676" s="18" t="str">
        <f t="shared" si="139"/>
        <v>一勝</v>
      </c>
      <c r="X1676" s="12" t="str">
        <f>IF(OR(C1676="櫃間牧場",C1676="特捜フジ"),"hit",IF(OR(C1676="土井牧場",C1676="土井ムギムギ牧場",C1676="むぎむぎ",C1676="むぎ"),"doi",IF(OR(C1676="阪神",C1676="タイガースファーム"),"han",IF(OR(C1676="健康牧場",C1676="ＯＫ牧場"),"oke",VLOOKUP(C1676,[1]Owner!$A:$B,2,FALSE)))))</f>
        <v>hit</v>
      </c>
    </row>
    <row r="1677" spans="1:24" ht="11.15" customHeight="1" x14ac:dyDescent="0.65">
      <c r="A1677" s="19" t="str">
        <f t="shared" si="138"/>
        <v>0809羽田07</v>
      </c>
      <c r="B1677" s="10" t="s">
        <v>3162</v>
      </c>
      <c r="C1677" s="20" t="s">
        <v>2580</v>
      </c>
      <c r="D1677" s="11">
        <v>7</v>
      </c>
      <c r="E1677" s="20" t="s">
        <v>3182</v>
      </c>
      <c r="F1677" s="10" t="s">
        <v>14</v>
      </c>
      <c r="G1677" s="10" t="s">
        <v>510</v>
      </c>
      <c r="H1677" s="20" t="s">
        <v>3183</v>
      </c>
      <c r="I1677" s="20" t="s">
        <v>3184</v>
      </c>
      <c r="J1677" s="20" t="s">
        <v>3185</v>
      </c>
      <c r="K1677" s="20" t="s">
        <v>1836</v>
      </c>
      <c r="L1677" s="20" t="s">
        <v>3186</v>
      </c>
      <c r="M1677" s="21">
        <v>20</v>
      </c>
      <c r="N1677" s="22">
        <v>5</v>
      </c>
      <c r="O1677" s="23">
        <v>1</v>
      </c>
      <c r="P1677" s="24">
        <v>700</v>
      </c>
      <c r="Q1677" s="25">
        <f t="shared" si="140"/>
        <v>35</v>
      </c>
      <c r="R1677" s="12">
        <v>0</v>
      </c>
      <c r="S1677" s="12">
        <v>0</v>
      </c>
      <c r="U1677" s="18" t="str">
        <f t="shared" si="139"/>
        <v>一勝</v>
      </c>
      <c r="X1677" s="12" t="str">
        <f>IF(OR(C1677="櫃間牧場",C1677="特捜フジ"),"hit",IF(OR(C1677="土井牧場",C1677="土井ムギムギ牧場",C1677="むぎむぎ",C1677="むぎ"),"doi",IF(OR(C1677="阪神",C1677="タイガースファーム"),"han",IF(OR(C1677="健康牧場",C1677="ＯＫ牧場"),"oke",VLOOKUP(C1677,[1]Owner!$A:$B,2,FALSE)))))</f>
        <v>had</v>
      </c>
    </row>
    <row r="1678" spans="1:24" ht="11.15" customHeight="1" x14ac:dyDescent="0.65">
      <c r="A1678" s="19" t="str">
        <f t="shared" si="138"/>
        <v>0910福石10</v>
      </c>
      <c r="B1678" s="10" t="s">
        <v>3418</v>
      </c>
      <c r="C1678" s="20" t="s">
        <v>2791</v>
      </c>
      <c r="D1678" s="11">
        <v>10</v>
      </c>
      <c r="E1678" s="20" t="s">
        <v>3630</v>
      </c>
      <c r="F1678" s="10" t="s">
        <v>2279</v>
      </c>
      <c r="G1678" s="10" t="s">
        <v>520</v>
      </c>
      <c r="H1678" s="20" t="s">
        <v>2914</v>
      </c>
      <c r="I1678" s="20" t="s">
        <v>2850</v>
      </c>
      <c r="J1678" s="20" t="s">
        <v>1145</v>
      </c>
      <c r="K1678" s="20" t="s">
        <v>791</v>
      </c>
      <c r="L1678" s="20" t="s">
        <v>1913</v>
      </c>
      <c r="M1678" s="21">
        <v>130</v>
      </c>
      <c r="N1678" s="22">
        <v>5</v>
      </c>
      <c r="O1678" s="23">
        <v>1</v>
      </c>
      <c r="P1678" s="24">
        <v>700</v>
      </c>
      <c r="Q1678" s="25">
        <f t="shared" si="140"/>
        <v>5.384615384615385</v>
      </c>
      <c r="R1678" s="12">
        <v>0</v>
      </c>
      <c r="S1678" s="12">
        <v>0</v>
      </c>
      <c r="U1678" s="18" t="str">
        <f t="shared" si="139"/>
        <v>一勝</v>
      </c>
      <c r="X1678" s="12" t="str">
        <f>IF(OR(C1678="櫃間牧場",C1678="特捜フジ"),"hit",IF(OR(C1678="土井牧場",C1678="土井ムギムギ牧場",C1678="むぎむぎ",C1678="むぎ"),"doi",IF(OR(C1678="阪神",C1678="タイガースファーム"),"han",IF(OR(C1678="健康牧場",C1678="ＯＫ牧場"),"oke",VLOOKUP(C1678,[1]Owner!$A:$B,2,FALSE)))))</f>
        <v>fuk</v>
      </c>
    </row>
    <row r="1679" spans="1:24" ht="11.15" customHeight="1" x14ac:dyDescent="0.65">
      <c r="A1679" s="19" t="str">
        <f t="shared" si="138"/>
        <v>1011藤田09</v>
      </c>
      <c r="B1679" s="10" t="s">
        <v>3649</v>
      </c>
      <c r="C1679" s="20" t="s">
        <v>3112</v>
      </c>
      <c r="D1679" s="11">
        <v>9</v>
      </c>
      <c r="E1679" s="20" t="s">
        <v>3818</v>
      </c>
      <c r="F1679" s="10" t="s">
        <v>14</v>
      </c>
      <c r="G1679" s="10" t="s">
        <v>520</v>
      </c>
      <c r="H1679" s="20" t="s">
        <v>3188</v>
      </c>
      <c r="I1679" s="20" t="s">
        <v>3165</v>
      </c>
      <c r="J1679" s="20" t="s">
        <v>3556</v>
      </c>
      <c r="K1679" s="20" t="s">
        <v>1967</v>
      </c>
      <c r="L1679" s="20" t="s">
        <v>1893</v>
      </c>
      <c r="M1679" s="21">
        <v>30</v>
      </c>
      <c r="N1679" s="22">
        <v>5</v>
      </c>
      <c r="O1679" s="23">
        <v>1</v>
      </c>
      <c r="P1679" s="24">
        <v>700</v>
      </c>
      <c r="Q1679" s="25">
        <f t="shared" si="140"/>
        <v>23.333333333333332</v>
      </c>
      <c r="R1679" s="12">
        <v>0</v>
      </c>
      <c r="S1679" s="12">
        <v>0</v>
      </c>
      <c r="U1679" s="18" t="str">
        <f t="shared" si="139"/>
        <v>一勝</v>
      </c>
      <c r="X1679" s="12" t="str">
        <f>IF(OR(C1679="櫃間牧場",C1679="特捜フジ"),"hit",IF(OR(C1679="土井牧場",C1679="土井ムギムギ牧場",C1679="むぎむぎ",C1679="むぎ"),"doi",IF(OR(C1679="阪神",C1679="タイガースファーム"),"han",IF(OR(C1679="健康牧場",C1679="ＯＫ牧場"),"oke",VLOOKUP(C1679,[1]Owner!$A:$B,2,FALSE)))))</f>
        <v>fut</v>
      </c>
    </row>
    <row r="1680" spans="1:24" ht="11.15" customHeight="1" x14ac:dyDescent="0.65">
      <c r="A1680" s="19" t="str">
        <f t="shared" si="138"/>
        <v>1314播磨05</v>
      </c>
      <c r="B1680" s="10" t="s">
        <v>5133</v>
      </c>
      <c r="C1680" s="20" t="s">
        <v>4397</v>
      </c>
      <c r="D1680" s="11">
        <v>5</v>
      </c>
      <c r="E1680" s="20" t="s">
        <v>4839</v>
      </c>
      <c r="F1680" s="10" t="s">
        <v>4772</v>
      </c>
      <c r="G1680" s="10" t="s">
        <v>4767</v>
      </c>
      <c r="H1680" s="20" t="s">
        <v>4840</v>
      </c>
      <c r="I1680" s="20" t="s">
        <v>1551</v>
      </c>
      <c r="J1680" s="20" t="s">
        <v>4841</v>
      </c>
      <c r="K1680" s="20" t="s">
        <v>4769</v>
      </c>
      <c r="L1680" s="20" t="s">
        <v>4770</v>
      </c>
      <c r="M1680" s="21">
        <v>120</v>
      </c>
      <c r="N1680" s="22">
        <v>5</v>
      </c>
      <c r="O1680" s="23">
        <v>1</v>
      </c>
      <c r="P1680" s="24">
        <v>700</v>
      </c>
      <c r="Q1680" s="25">
        <f t="shared" si="140"/>
        <v>5.833333333333333</v>
      </c>
      <c r="R1680" s="12">
        <v>0</v>
      </c>
      <c r="S1680" s="12">
        <v>0</v>
      </c>
      <c r="U1680" s="18" t="str">
        <f t="shared" si="139"/>
        <v>一勝</v>
      </c>
      <c r="X1680" s="12" t="str">
        <f>IF(OR(C1680="櫃間牧場",C1680="特捜フジ"),"hit",IF(OR(C1680="土井牧場",C1680="土井ムギムギ牧場",C1680="むぎむぎ",C1680="むぎ"),"doi",IF(OR(C1680="阪神",C1680="タイガースファーム"),"han",IF(OR(C1680="健康牧場",C1680="ＯＫ牧場"),"oke",VLOOKUP(C1680,[1]Owner!$A:$B,2,FALSE)))))</f>
        <v>har</v>
      </c>
    </row>
    <row r="1681" spans="1:24" ht="11.15" customHeight="1" x14ac:dyDescent="0.65">
      <c r="A1681" s="19" t="str">
        <f t="shared" si="138"/>
        <v>1415阪神06</v>
      </c>
      <c r="B1681" s="10" t="s">
        <v>5140</v>
      </c>
      <c r="C1681" s="28" t="s">
        <v>4756</v>
      </c>
      <c r="D1681" s="29">
        <v>6</v>
      </c>
      <c r="E1681" s="20" t="s">
        <v>5198</v>
      </c>
      <c r="F1681" s="10" t="s">
        <v>5142</v>
      </c>
      <c r="G1681" s="10" t="s">
        <v>5295</v>
      </c>
      <c r="H1681" s="20" t="s">
        <v>5331</v>
      </c>
      <c r="I1681" s="20" t="s">
        <v>1755</v>
      </c>
      <c r="J1681" s="20" t="s">
        <v>5066</v>
      </c>
      <c r="K1681" s="20" t="s">
        <v>4202</v>
      </c>
      <c r="L1681" s="20" t="s">
        <v>4202</v>
      </c>
      <c r="M1681" s="21">
        <v>0</v>
      </c>
      <c r="N1681" s="22">
        <v>5</v>
      </c>
      <c r="O1681" s="23">
        <v>1</v>
      </c>
      <c r="P1681" s="24">
        <v>700</v>
      </c>
      <c r="Q1681" s="25">
        <f t="shared" si="140"/>
        <v>70</v>
      </c>
      <c r="R1681" s="12">
        <v>0</v>
      </c>
      <c r="S1681" s="12">
        <v>0</v>
      </c>
      <c r="U1681" s="18" t="str">
        <f t="shared" si="139"/>
        <v>一勝</v>
      </c>
      <c r="X1681" s="12" t="str">
        <f>IF(OR(C1681="櫃間牧場",C1681="特捜フジ"),"hit",IF(OR(C1681="土井牧場",C1681="土井ムギムギ牧場",C1681="むぎむぎ",C1681="むぎ"),"doi",IF(OR(C1681="阪神",C1681="タイガースファーム"),"han",IF(OR(C1681="健康牧場",C1681="ＯＫ牧場"),"oke",VLOOKUP(C1681,[1]Owner!$A:$B,2,FALSE)))))</f>
        <v>han</v>
      </c>
    </row>
    <row r="1682" spans="1:24" ht="11.15" customHeight="1" x14ac:dyDescent="0.65">
      <c r="A1682" s="19" t="str">
        <f t="shared" si="138"/>
        <v>1718心平02</v>
      </c>
      <c r="B1682" s="10" t="s">
        <v>6476</v>
      </c>
      <c r="C1682" s="20" t="s">
        <v>4377</v>
      </c>
      <c r="D1682" s="11">
        <v>2</v>
      </c>
      <c r="E1682" s="20" t="s">
        <v>6602</v>
      </c>
      <c r="F1682" s="10" t="s">
        <v>5142</v>
      </c>
      <c r="G1682" s="10" t="s">
        <v>5295</v>
      </c>
      <c r="H1682" s="20" t="s">
        <v>6650</v>
      </c>
      <c r="I1682" s="20" t="s">
        <v>3165</v>
      </c>
      <c r="J1682" s="20" t="s">
        <v>3505</v>
      </c>
      <c r="K1682" s="20" t="s">
        <v>5449</v>
      </c>
      <c r="L1682" s="20" t="s">
        <v>1913</v>
      </c>
      <c r="M1682" s="21">
        <v>70</v>
      </c>
      <c r="N1682" s="22">
        <v>5</v>
      </c>
      <c r="O1682" s="23">
        <v>1</v>
      </c>
      <c r="P1682" s="24">
        <v>700</v>
      </c>
      <c r="Q1682" s="25">
        <f t="shared" si="140"/>
        <v>10</v>
      </c>
      <c r="R1682" s="12">
        <v>0</v>
      </c>
      <c r="S1682" s="12">
        <v>0</v>
      </c>
      <c r="U1682" s="18" t="str">
        <f t="shared" si="139"/>
        <v>一勝</v>
      </c>
      <c r="V1682" s="12" t="s">
        <v>7020</v>
      </c>
      <c r="W1682" s="12" t="s">
        <v>6887</v>
      </c>
      <c r="X1682" s="12" t="str">
        <f>IF(OR(C1682="櫃間牧場",C1682="特捜フジ"),"hit",IF(OR(C1682="土井牧場",C1682="土井ムギムギ牧場",C1682="むぎむぎ",C1682="むぎ"),"doi",IF(OR(C1682="阪神",C1682="タイガースファーム"),"han",IF(OR(C1682="健康牧場",C1682="ＯＫ牧場"),"oke",VLOOKUP(C1682,[1]Owner!$A:$B,2,FALSE)))))</f>
        <v>hsi</v>
      </c>
    </row>
    <row r="1683" spans="1:24" ht="11.15" customHeight="1" x14ac:dyDescent="0.65">
      <c r="A1683" s="19" t="str">
        <f t="shared" si="138"/>
        <v>0506播磨08</v>
      </c>
      <c r="B1683" s="10" t="s">
        <v>2274</v>
      </c>
      <c r="C1683" s="20" t="s">
        <v>626</v>
      </c>
      <c r="D1683" s="11">
        <v>8</v>
      </c>
      <c r="E1683" s="20" t="s">
        <v>2524</v>
      </c>
      <c r="F1683" s="10" t="s">
        <v>14</v>
      </c>
      <c r="G1683" s="10" t="s">
        <v>520</v>
      </c>
      <c r="H1683" s="20" t="s">
        <v>2433</v>
      </c>
      <c r="I1683" s="20" t="s">
        <v>2525</v>
      </c>
      <c r="J1683" s="20" t="s">
        <v>2526</v>
      </c>
      <c r="K1683" s="20" t="s">
        <v>1836</v>
      </c>
      <c r="L1683" s="20" t="s">
        <v>2527</v>
      </c>
      <c r="M1683" s="21">
        <v>10</v>
      </c>
      <c r="N1683" s="22">
        <v>6</v>
      </c>
      <c r="O1683" s="23">
        <v>1</v>
      </c>
      <c r="P1683" s="24">
        <v>700</v>
      </c>
      <c r="Q1683" s="25">
        <f t="shared" si="140"/>
        <v>70</v>
      </c>
      <c r="R1683" s="12">
        <v>0</v>
      </c>
      <c r="S1683" s="12">
        <v>0</v>
      </c>
      <c r="U1683" s="18" t="str">
        <f t="shared" si="139"/>
        <v>一勝</v>
      </c>
      <c r="X1683" s="12" t="str">
        <f>IF(OR(C1683="櫃間牧場",C1683="特捜フジ"),"hit",IF(OR(C1683="土井牧場",C1683="土井ムギムギ牧場",C1683="むぎむぎ",C1683="むぎ"),"doi",IF(OR(C1683="阪神",C1683="タイガースファーム"),"han",IF(OR(C1683="健康牧場",C1683="ＯＫ牧場"),"oke",VLOOKUP(C1683,[1]Owner!$A:$B,2,FALSE)))))</f>
        <v>har</v>
      </c>
    </row>
    <row r="1684" spans="1:24" ht="11.15" customHeight="1" x14ac:dyDescent="0.65">
      <c r="A1684" s="19" t="str">
        <f t="shared" si="138"/>
        <v>0910光生10</v>
      </c>
      <c r="B1684" s="10" t="s">
        <v>3418</v>
      </c>
      <c r="C1684" s="20" t="s">
        <v>2608</v>
      </c>
      <c r="D1684" s="11">
        <v>10</v>
      </c>
      <c r="E1684" s="20" t="s">
        <v>3457</v>
      </c>
      <c r="F1684" s="10" t="s">
        <v>2279</v>
      </c>
      <c r="G1684" s="10" t="s">
        <v>520</v>
      </c>
      <c r="H1684" s="20" t="s">
        <v>705</v>
      </c>
      <c r="I1684" s="20" t="s">
        <v>3458</v>
      </c>
      <c r="J1684" s="20" t="s">
        <v>3459</v>
      </c>
      <c r="K1684" s="20" t="s">
        <v>791</v>
      </c>
      <c r="L1684" s="20" t="s">
        <v>2174</v>
      </c>
      <c r="M1684" s="21">
        <v>90</v>
      </c>
      <c r="N1684" s="22">
        <v>6</v>
      </c>
      <c r="O1684" s="23">
        <v>1</v>
      </c>
      <c r="P1684" s="24">
        <v>700</v>
      </c>
      <c r="Q1684" s="25">
        <f t="shared" si="140"/>
        <v>7.7777777777777777</v>
      </c>
      <c r="R1684" s="12">
        <v>0</v>
      </c>
      <c r="S1684" s="12">
        <v>0</v>
      </c>
      <c r="U1684" s="18" t="str">
        <f t="shared" si="139"/>
        <v>一勝</v>
      </c>
      <c r="X1684" s="12" t="str">
        <f>IF(OR(C1684="櫃間牧場",C1684="特捜フジ"),"hit",IF(OR(C1684="土井牧場",C1684="土井ムギムギ牧場",C1684="むぎむぎ",C1684="むぎ"),"doi",IF(OR(C1684="阪神",C1684="タイガースファーム"),"han",IF(OR(C1684="健康牧場",C1684="ＯＫ牧場"),"oke",VLOOKUP(C1684,[1]Owner!$A:$B,2,FALSE)))))</f>
        <v>ymi</v>
      </c>
    </row>
    <row r="1685" spans="1:24" ht="11.15" customHeight="1" x14ac:dyDescent="0.65">
      <c r="A1685" s="19" t="str">
        <f t="shared" si="138"/>
        <v>1617光生02</v>
      </c>
      <c r="B1685" s="10" t="s">
        <v>5840</v>
      </c>
      <c r="C1685" s="20" t="s">
        <v>5843</v>
      </c>
      <c r="D1685" s="11">
        <v>2</v>
      </c>
      <c r="E1685" s="20" t="s">
        <v>5947</v>
      </c>
      <c r="F1685" s="10" t="s">
        <v>5848</v>
      </c>
      <c r="G1685" s="10" t="s">
        <v>5996</v>
      </c>
      <c r="H1685" s="20" t="s">
        <v>6099</v>
      </c>
      <c r="I1685" s="20" t="s">
        <v>2276</v>
      </c>
      <c r="J1685" s="20" t="s">
        <v>1046</v>
      </c>
      <c r="K1685" s="20" t="s">
        <v>6144</v>
      </c>
      <c r="L1685" s="20" t="s">
        <v>1913</v>
      </c>
      <c r="M1685" s="21">
        <v>30</v>
      </c>
      <c r="N1685" s="22">
        <v>6</v>
      </c>
      <c r="O1685" s="23">
        <v>1</v>
      </c>
      <c r="P1685" s="24">
        <v>700</v>
      </c>
      <c r="Q1685" s="25">
        <f t="shared" si="140"/>
        <v>23.333333333333332</v>
      </c>
      <c r="R1685" s="12">
        <v>0</v>
      </c>
      <c r="S1685" s="12">
        <v>0</v>
      </c>
      <c r="U1685" s="18" t="str">
        <f t="shared" si="139"/>
        <v>一勝</v>
      </c>
      <c r="X1685" s="12" t="str">
        <f>IF(OR(C1685="櫃間牧場",C1685="特捜フジ"),"hit",IF(OR(C1685="土井牧場",C1685="土井ムギムギ牧場",C1685="むぎむぎ",C1685="むぎ"),"doi",IF(OR(C1685="阪神",C1685="タイガースファーム"),"han",IF(OR(C1685="健康牧場",C1685="ＯＫ牧場"),"oke",VLOOKUP(C1685,[1]Owner!$A:$B,2,FALSE)))))</f>
        <v>ymi</v>
      </c>
    </row>
    <row r="1686" spans="1:24" ht="11.15" customHeight="1" x14ac:dyDescent="0.65">
      <c r="A1686" s="19" t="str">
        <f t="shared" si="138"/>
        <v>0304播磨05</v>
      </c>
      <c r="B1686" s="10" t="s">
        <v>1713</v>
      </c>
      <c r="C1686" s="20" t="s">
        <v>626</v>
      </c>
      <c r="D1686" s="31">
        <v>5</v>
      </c>
      <c r="E1686" s="20" t="s">
        <v>1899</v>
      </c>
      <c r="F1686" s="10" t="s">
        <v>14</v>
      </c>
      <c r="G1686" s="10" t="s">
        <v>15</v>
      </c>
      <c r="H1686" s="20" t="s">
        <v>169</v>
      </c>
      <c r="I1686" s="20" t="s">
        <v>1832</v>
      </c>
      <c r="J1686" s="20" t="s">
        <v>1900</v>
      </c>
      <c r="M1686" s="21">
        <v>0</v>
      </c>
      <c r="N1686" s="22">
        <v>7</v>
      </c>
      <c r="O1686" s="23">
        <v>1</v>
      </c>
      <c r="P1686" s="24">
        <v>700</v>
      </c>
      <c r="Q1686" s="25">
        <f t="shared" si="140"/>
        <v>70</v>
      </c>
      <c r="R1686" s="12">
        <v>0</v>
      </c>
      <c r="S1686" s="12">
        <v>0</v>
      </c>
      <c r="U1686" s="18" t="str">
        <f t="shared" si="139"/>
        <v>一勝</v>
      </c>
      <c r="X1686" s="12" t="str">
        <f>IF(OR(C1686="櫃間牧場",C1686="特捜フジ"),"hit",IF(OR(C1686="土井牧場",C1686="土井ムギムギ牧場",C1686="むぎむぎ",C1686="むぎ"),"doi",IF(OR(C1686="阪神",C1686="タイガースファーム"),"han",IF(OR(C1686="健康牧場",C1686="ＯＫ牧場"),"oke",VLOOKUP(C1686,[1]Owner!$A:$B,2,FALSE)))))</f>
        <v>har</v>
      </c>
    </row>
    <row r="1687" spans="1:24" ht="11.15" customHeight="1" x14ac:dyDescent="0.65">
      <c r="A1687" s="19" t="str">
        <f t="shared" si="138"/>
        <v>0506伸吾04</v>
      </c>
      <c r="B1687" s="10" t="s">
        <v>2274</v>
      </c>
      <c r="C1687" s="20" t="s">
        <v>768</v>
      </c>
      <c r="D1687" s="11">
        <v>4</v>
      </c>
      <c r="E1687" s="20" t="s">
        <v>2379</v>
      </c>
      <c r="F1687" s="10" t="s">
        <v>2279</v>
      </c>
      <c r="G1687" s="10" t="s">
        <v>520</v>
      </c>
      <c r="H1687" s="20" t="s">
        <v>995</v>
      </c>
      <c r="I1687" s="20" t="s">
        <v>1995</v>
      </c>
      <c r="J1687" s="20" t="s">
        <v>755</v>
      </c>
      <c r="K1687" s="20" t="s">
        <v>757</v>
      </c>
      <c r="L1687" s="20" t="s">
        <v>2380</v>
      </c>
      <c r="M1687" s="21">
        <v>60</v>
      </c>
      <c r="N1687" s="22">
        <v>8</v>
      </c>
      <c r="O1687" s="23">
        <v>1</v>
      </c>
      <c r="P1687" s="24">
        <v>700</v>
      </c>
      <c r="Q1687" s="25">
        <f t="shared" si="140"/>
        <v>11.666666666666666</v>
      </c>
      <c r="R1687" s="12">
        <v>0</v>
      </c>
      <c r="S1687" s="12">
        <v>0</v>
      </c>
      <c r="U1687" s="18" t="str">
        <f t="shared" si="139"/>
        <v>一勝</v>
      </c>
      <c r="X1687" s="12" t="str">
        <f>IF(OR(C1687="櫃間牧場",C1687="特捜フジ"),"hit",IF(OR(C1687="土井牧場",C1687="土井ムギムギ牧場",C1687="むぎむぎ",C1687="むぎ"),"doi",IF(OR(C1687="阪神",C1687="タイガースファーム"),"han",IF(OR(C1687="健康牧場",C1687="ＯＫ牧場"),"oke",VLOOKUP(C1687,[1]Owner!$A:$B,2,FALSE)))))</f>
        <v>tsi</v>
      </c>
    </row>
    <row r="1688" spans="1:24" ht="11.15" customHeight="1" x14ac:dyDescent="0.65">
      <c r="A1688" s="19" t="str">
        <f t="shared" si="138"/>
        <v>0607大熊08</v>
      </c>
      <c r="B1688" s="10" t="s">
        <v>2579</v>
      </c>
      <c r="C1688" s="20" t="s">
        <v>2694</v>
      </c>
      <c r="D1688" s="11">
        <v>8</v>
      </c>
      <c r="E1688" s="20" t="s">
        <v>2705</v>
      </c>
      <c r="F1688" s="10" t="s">
        <v>2279</v>
      </c>
      <c r="G1688" s="10" t="s">
        <v>510</v>
      </c>
      <c r="H1688" s="21" t="s">
        <v>691</v>
      </c>
      <c r="I1688" s="20" t="s">
        <v>2592</v>
      </c>
      <c r="J1688" s="20" t="s">
        <v>2706</v>
      </c>
      <c r="K1688" s="20" t="s">
        <v>1836</v>
      </c>
      <c r="L1688" s="20" t="s">
        <v>2439</v>
      </c>
      <c r="M1688" s="21">
        <v>0</v>
      </c>
      <c r="N1688" s="22">
        <v>8</v>
      </c>
      <c r="O1688" s="23">
        <v>1</v>
      </c>
      <c r="P1688" s="24">
        <v>700</v>
      </c>
      <c r="Q1688" s="25">
        <f t="shared" si="140"/>
        <v>70</v>
      </c>
      <c r="R1688" s="12">
        <v>0</v>
      </c>
      <c r="S1688" s="12">
        <v>0</v>
      </c>
      <c r="U1688" s="18" t="str">
        <f t="shared" si="139"/>
        <v>一勝</v>
      </c>
      <c r="X1688" s="12" t="str">
        <f>IF(OR(C1688="櫃間牧場",C1688="特捜フジ"),"hit",IF(OR(C1688="土井牧場",C1688="土井ムギムギ牧場",C1688="むぎむぎ",C1688="むぎ"),"doi",IF(OR(C1688="阪神",C1688="タイガースファーム"),"han",IF(OR(C1688="健康牧場",C1688="ＯＫ牧場"),"oke",VLOOKUP(C1688,[1]Owner!$A:$B,2,FALSE)))))</f>
        <v>oku</v>
      </c>
    </row>
    <row r="1689" spans="1:24" ht="11.15" customHeight="1" x14ac:dyDescent="0.65">
      <c r="A1689" s="19" t="str">
        <f t="shared" si="138"/>
        <v>0708光生05</v>
      </c>
      <c r="B1689" s="10" t="s">
        <v>2844</v>
      </c>
      <c r="C1689" s="20" t="s">
        <v>3144</v>
      </c>
      <c r="D1689" s="11">
        <v>5</v>
      </c>
      <c r="E1689" s="20" t="s">
        <v>3150</v>
      </c>
      <c r="F1689" s="10" t="s">
        <v>2279</v>
      </c>
      <c r="G1689" s="10" t="s">
        <v>520</v>
      </c>
      <c r="H1689" s="20" t="s">
        <v>842</v>
      </c>
      <c r="I1689" s="20" t="s">
        <v>2129</v>
      </c>
      <c r="J1689" s="20" t="s">
        <v>2619</v>
      </c>
      <c r="K1689" s="20" t="s">
        <v>1261</v>
      </c>
      <c r="L1689" s="20" t="s">
        <v>1913</v>
      </c>
      <c r="M1689" s="21">
        <v>210</v>
      </c>
      <c r="N1689" s="22">
        <v>8</v>
      </c>
      <c r="O1689" s="23">
        <v>0</v>
      </c>
      <c r="P1689" s="24">
        <v>700</v>
      </c>
      <c r="Q1689" s="25">
        <f t="shared" si="140"/>
        <v>3.3333333333333335</v>
      </c>
      <c r="R1689" s="12">
        <v>0</v>
      </c>
      <c r="S1689" s="12">
        <v>0</v>
      </c>
      <c r="U1689" s="18" t="str">
        <f t="shared" si="139"/>
        <v>未勝利</v>
      </c>
      <c r="X1689" s="12" t="str">
        <f>IF(OR(C1689="櫃間牧場",C1689="特捜フジ"),"hit",IF(OR(C1689="土井牧場",C1689="土井ムギムギ牧場",C1689="むぎむぎ",C1689="むぎ"),"doi",IF(OR(C1689="阪神",C1689="タイガースファーム"),"han",IF(OR(C1689="健康牧場",C1689="ＯＫ牧場"),"oke",VLOOKUP(C1689,[1]Owner!$A:$B,2,FALSE)))))</f>
        <v>ymi</v>
      </c>
    </row>
    <row r="1690" spans="1:24" ht="11.15" customHeight="1" x14ac:dyDescent="0.65">
      <c r="A1690" s="19" t="str">
        <f t="shared" si="138"/>
        <v>0809羽田08</v>
      </c>
      <c r="B1690" s="10" t="s">
        <v>3162</v>
      </c>
      <c r="C1690" s="20" t="s">
        <v>2580</v>
      </c>
      <c r="D1690" s="11">
        <v>8</v>
      </c>
      <c r="E1690" s="20" t="s">
        <v>3187</v>
      </c>
      <c r="F1690" s="10" t="s">
        <v>14</v>
      </c>
      <c r="G1690" s="10" t="s">
        <v>520</v>
      </c>
      <c r="H1690" s="20" t="s">
        <v>3188</v>
      </c>
      <c r="I1690" s="20" t="s">
        <v>3189</v>
      </c>
      <c r="J1690" s="20" t="s">
        <v>3190</v>
      </c>
      <c r="K1690" s="20" t="s">
        <v>1893</v>
      </c>
      <c r="L1690" s="20" t="s">
        <v>3191</v>
      </c>
      <c r="M1690" s="21">
        <v>30</v>
      </c>
      <c r="N1690" s="22">
        <v>8</v>
      </c>
      <c r="O1690" s="23">
        <v>1</v>
      </c>
      <c r="P1690" s="24">
        <v>700</v>
      </c>
      <c r="Q1690" s="25">
        <f t="shared" si="140"/>
        <v>23.333333333333332</v>
      </c>
      <c r="R1690" s="12">
        <v>0</v>
      </c>
      <c r="S1690" s="12">
        <v>0</v>
      </c>
      <c r="U1690" s="18" t="str">
        <f t="shared" si="139"/>
        <v>一勝</v>
      </c>
      <c r="X1690" s="12" t="str">
        <f>IF(OR(C1690="櫃間牧場",C1690="特捜フジ"),"hit",IF(OR(C1690="土井牧場",C1690="土井ムギムギ牧場",C1690="むぎむぎ",C1690="むぎ"),"doi",IF(OR(C1690="阪神",C1690="タイガースファーム"),"han",IF(OR(C1690="健康牧場",C1690="ＯＫ牧場"),"oke",VLOOKUP(C1690,[1]Owner!$A:$B,2,FALSE)))))</f>
        <v>had</v>
      </c>
    </row>
    <row r="1691" spans="1:24" ht="11.15" customHeight="1" x14ac:dyDescent="0.65">
      <c r="A1691" s="19" t="str">
        <f t="shared" si="138"/>
        <v>1112みど07</v>
      </c>
      <c r="B1691" s="10" t="s">
        <v>4369</v>
      </c>
      <c r="C1691" s="20" t="s">
        <v>4292</v>
      </c>
      <c r="D1691" s="11">
        <v>7</v>
      </c>
      <c r="E1691" s="20" t="s">
        <v>4305</v>
      </c>
      <c r="F1691" s="10" t="s">
        <v>3910</v>
      </c>
      <c r="G1691" s="10" t="s">
        <v>3911</v>
      </c>
      <c r="H1691" s="20" t="s">
        <v>3964</v>
      </c>
      <c r="I1691" s="20" t="s">
        <v>2850</v>
      </c>
      <c r="J1691" s="20" t="s">
        <v>1190</v>
      </c>
      <c r="K1691" s="20" t="s">
        <v>2370</v>
      </c>
      <c r="L1691" s="20" t="s">
        <v>3922</v>
      </c>
      <c r="M1691" s="21">
        <v>45</v>
      </c>
      <c r="N1691" s="22">
        <v>8</v>
      </c>
      <c r="O1691" s="23">
        <v>0</v>
      </c>
      <c r="P1691" s="24">
        <v>700</v>
      </c>
      <c r="Q1691" s="25">
        <f t="shared" si="140"/>
        <v>15.555555555555555</v>
      </c>
      <c r="R1691" s="12">
        <v>0</v>
      </c>
      <c r="S1691" s="12">
        <v>0</v>
      </c>
      <c r="U1691" s="18" t="str">
        <f t="shared" si="139"/>
        <v>未勝利</v>
      </c>
      <c r="X1691" s="12" t="str">
        <f>IF(OR(C1691="櫃間牧場",C1691="特捜フジ"),"hit",IF(OR(C1691="土井牧場",C1691="土井ムギムギ牧場",C1691="むぎむぎ",C1691="むぎ"),"doi",IF(OR(C1691="阪神",C1691="タイガースファーム"),"han",IF(OR(C1691="健康牧場",C1691="ＯＫ牧場"),"oke",VLOOKUP(C1691,[1]Owner!$A:$B,2,FALSE)))))</f>
        <v>mid</v>
      </c>
    </row>
    <row r="1692" spans="1:24" ht="11.15" customHeight="1" x14ac:dyDescent="0.65">
      <c r="A1692" s="19" t="str">
        <f t="shared" si="138"/>
        <v>0809大熊08</v>
      </c>
      <c r="B1692" s="10" t="s">
        <v>3162</v>
      </c>
      <c r="C1692" s="20" t="s">
        <v>2694</v>
      </c>
      <c r="D1692" s="11">
        <v>8</v>
      </c>
      <c r="E1692" s="20" t="s">
        <v>3312</v>
      </c>
      <c r="F1692" s="10" t="s">
        <v>14</v>
      </c>
      <c r="G1692" s="10" t="s">
        <v>510</v>
      </c>
      <c r="H1692" s="20" t="s">
        <v>3313</v>
      </c>
      <c r="I1692" s="20" t="s">
        <v>2249</v>
      </c>
      <c r="J1692" s="20" t="s">
        <v>3314</v>
      </c>
      <c r="K1692" s="20" t="s">
        <v>2765</v>
      </c>
      <c r="L1692" s="20" t="s">
        <v>3315</v>
      </c>
      <c r="M1692" s="21">
        <v>40</v>
      </c>
      <c r="N1692" s="22">
        <v>11</v>
      </c>
      <c r="O1692" s="23">
        <v>0</v>
      </c>
      <c r="P1692" s="24">
        <v>700</v>
      </c>
      <c r="Q1692" s="25">
        <f t="shared" si="140"/>
        <v>17.5</v>
      </c>
      <c r="R1692" s="12">
        <v>0</v>
      </c>
      <c r="S1692" s="12">
        <v>0</v>
      </c>
      <c r="U1692" s="18" t="str">
        <f t="shared" si="139"/>
        <v>未勝利</v>
      </c>
      <c r="X1692" s="12" t="str">
        <f>IF(OR(C1692="櫃間牧場",C1692="特捜フジ"),"hit",IF(OR(C1692="土井牧場",C1692="土井ムギムギ牧場",C1692="むぎむぎ",C1692="むぎ"),"doi",IF(OR(C1692="阪神",C1692="タイガースファーム"),"han",IF(OR(C1692="健康牧場",C1692="ＯＫ牧場"),"oke",VLOOKUP(C1692,[1]Owner!$A:$B,2,FALSE)))))</f>
        <v>oku</v>
      </c>
    </row>
    <row r="1693" spans="1:24" ht="11.15" customHeight="1" x14ac:dyDescent="0.65">
      <c r="A1693" s="19" t="str">
        <f t="shared" si="138"/>
        <v>0203伸吾05</v>
      </c>
      <c r="B1693" s="10" t="s">
        <v>1480</v>
      </c>
      <c r="C1693" s="20" t="s">
        <v>768</v>
      </c>
      <c r="D1693" s="31">
        <v>5</v>
      </c>
      <c r="E1693" s="20" t="s">
        <v>1548</v>
      </c>
      <c r="F1693" s="10" t="s">
        <v>29</v>
      </c>
      <c r="G1693" s="10" t="s">
        <v>15</v>
      </c>
      <c r="H1693" s="20" t="s">
        <v>88</v>
      </c>
      <c r="I1693" s="20" t="s">
        <v>179</v>
      </c>
      <c r="J1693" s="20" t="s">
        <v>159</v>
      </c>
      <c r="N1693" s="22">
        <v>5</v>
      </c>
      <c r="O1693" s="23">
        <v>1</v>
      </c>
      <c r="P1693" s="24">
        <v>698</v>
      </c>
      <c r="Q1693" s="25" t="str">
        <f t="shared" si="140"/>
        <v/>
      </c>
      <c r="R1693" s="12">
        <v>0</v>
      </c>
      <c r="S1693" s="12">
        <v>0</v>
      </c>
      <c r="U1693" s="18" t="str">
        <f t="shared" si="139"/>
        <v>一勝</v>
      </c>
      <c r="X1693" s="12" t="str">
        <f>IF(OR(C1693="櫃間牧場",C1693="特捜フジ"),"hit",IF(OR(C1693="土井牧場",C1693="土井ムギムギ牧場",C1693="むぎむぎ",C1693="むぎ"),"doi",IF(OR(C1693="阪神",C1693="タイガースファーム"),"han",IF(OR(C1693="健康牧場",C1693="ＯＫ牧場"),"oke",VLOOKUP(C1693,[1]Owner!$A:$B,2,FALSE)))))</f>
        <v>tsi</v>
      </c>
    </row>
    <row r="1694" spans="1:24" ht="11.15" customHeight="1" x14ac:dyDescent="0.65">
      <c r="A1694" s="19" t="str">
        <f t="shared" si="138"/>
        <v>2223高橋09</v>
      </c>
      <c r="B1694" s="10" t="s">
        <v>9192</v>
      </c>
      <c r="C1694" s="20" t="s">
        <v>9258</v>
      </c>
      <c r="D1694" s="11">
        <v>9</v>
      </c>
      <c r="E1694" s="20" t="s">
        <v>9267</v>
      </c>
      <c r="F1694" s="10" t="s">
        <v>4413</v>
      </c>
      <c r="G1694" s="10" t="s">
        <v>4408</v>
      </c>
      <c r="H1694" s="20" t="s">
        <v>9362</v>
      </c>
      <c r="I1694" s="20" t="s">
        <v>1739</v>
      </c>
      <c r="J1694" s="20" t="s">
        <v>9416</v>
      </c>
      <c r="K1694" s="20" t="s">
        <v>4582</v>
      </c>
      <c r="L1694" s="20" t="s">
        <v>4416</v>
      </c>
      <c r="M1694" s="32">
        <v>4</v>
      </c>
      <c r="N1694" s="22">
        <v>5</v>
      </c>
      <c r="O1694" s="23">
        <v>0</v>
      </c>
      <c r="P1694" s="24">
        <v>698</v>
      </c>
      <c r="Q1694" s="25">
        <v>137.03571428571428</v>
      </c>
      <c r="U1694" s="18" t="str">
        <f t="shared" si="139"/>
        <v>未勝利</v>
      </c>
      <c r="V1694" s="12" t="s">
        <v>9685</v>
      </c>
      <c r="W1694" s="12" t="s">
        <v>9557</v>
      </c>
      <c r="X1694" s="12" t="str">
        <f>IF(OR(C1694="櫃間牧場",C1694="特捜フジ"),"hit",IF(OR(C1694="土井牧場",C1694="土井ムギムギ牧場",C1694="むぎむぎ",C1694="むぎ"),"doi",IF(OR(C1694="阪神",C1694="タイガースファーム"),"han",IF(OR(C1694="健康牧場",C1694="ＯＫ牧場"),"oke",VLOOKUP(C1694,[1]Owner!$A:$B,2,FALSE)))))</f>
        <v>tkh</v>
      </c>
    </row>
    <row r="1695" spans="1:24" ht="11.15" customHeight="1" x14ac:dyDescent="0.65">
      <c r="A1695" s="19" t="str">
        <f t="shared" si="138"/>
        <v>2223寺本10</v>
      </c>
      <c r="B1695" s="10" t="s">
        <v>9192</v>
      </c>
      <c r="C1695" s="20" t="s">
        <v>9269</v>
      </c>
      <c r="D1695" s="11">
        <v>10</v>
      </c>
      <c r="E1695" s="20" t="s">
        <v>9279</v>
      </c>
      <c r="F1695" s="10" t="s">
        <v>4407</v>
      </c>
      <c r="G1695" s="10" t="s">
        <v>4421</v>
      </c>
      <c r="H1695" s="20" t="s">
        <v>8853</v>
      </c>
      <c r="I1695" s="20" t="s">
        <v>1739</v>
      </c>
      <c r="J1695" s="20" t="s">
        <v>6709</v>
      </c>
      <c r="K1695" s="20" t="s">
        <v>9462</v>
      </c>
      <c r="L1695" s="20" t="s">
        <v>1913</v>
      </c>
      <c r="M1695" s="32">
        <v>6</v>
      </c>
      <c r="N1695" s="22">
        <v>5</v>
      </c>
      <c r="O1695" s="23">
        <v>1</v>
      </c>
      <c r="P1695" s="24">
        <v>698</v>
      </c>
      <c r="Q1695" s="25">
        <v>324.6904761904762</v>
      </c>
      <c r="U1695" s="18" t="str">
        <f t="shared" si="139"/>
        <v>一勝</v>
      </c>
      <c r="V1695" s="12" t="s">
        <v>9696</v>
      </c>
      <c r="W1695" s="12" t="s">
        <v>9568</v>
      </c>
      <c r="X1695" s="12" t="str">
        <f>IF(OR(C1695="櫃間牧場",C1695="特捜フジ"),"hit",IF(OR(C1695="土井牧場",C1695="土井ムギムギ牧場",C1695="むぎむぎ",C1695="むぎ"),"doi",IF(OR(C1695="阪神",C1695="タイガースファーム"),"han",IF(OR(C1695="健康牧場",C1695="ＯＫ牧場"),"oke",VLOOKUP(C1695,[1]Owner!$A:$B,2,FALSE)))))</f>
        <v>ter</v>
      </c>
    </row>
    <row r="1696" spans="1:24" ht="11.15" customHeight="1" x14ac:dyDescent="0.65">
      <c r="A1696" s="19" t="str">
        <f t="shared" si="138"/>
        <v>1011心平03</v>
      </c>
      <c r="B1696" s="10" t="s">
        <v>3649</v>
      </c>
      <c r="C1696" s="20" t="s">
        <v>186</v>
      </c>
      <c r="D1696" s="11">
        <v>3</v>
      </c>
      <c r="E1696" s="20" t="s">
        <v>3683</v>
      </c>
      <c r="F1696" s="10" t="s">
        <v>14</v>
      </c>
      <c r="G1696" s="10" t="s">
        <v>510</v>
      </c>
      <c r="H1696" s="20" t="s">
        <v>1291</v>
      </c>
      <c r="I1696" s="20" t="s">
        <v>3580</v>
      </c>
      <c r="J1696" s="20" t="s">
        <v>3180</v>
      </c>
      <c r="K1696" s="20" t="s">
        <v>3027</v>
      </c>
      <c r="L1696" s="20" t="s">
        <v>3181</v>
      </c>
      <c r="M1696" s="21">
        <v>30</v>
      </c>
      <c r="N1696" s="22">
        <v>5</v>
      </c>
      <c r="O1696" s="23">
        <v>1</v>
      </c>
      <c r="P1696" s="24">
        <v>695</v>
      </c>
      <c r="Q1696" s="25">
        <f>IF(M1696="","",IF(M1696&lt;=0,P1696/10,P1696/M1696))</f>
        <v>23.166666666666668</v>
      </c>
      <c r="R1696" s="12">
        <v>0</v>
      </c>
      <c r="S1696" s="12">
        <v>0</v>
      </c>
      <c r="U1696" s="18" t="str">
        <f t="shared" si="139"/>
        <v>一勝</v>
      </c>
      <c r="X1696" s="12" t="str">
        <f>IF(OR(C1696="櫃間牧場",C1696="特捜フジ"),"hit",IF(OR(C1696="土井牧場",C1696="土井ムギムギ牧場",C1696="むぎむぎ",C1696="むぎ"),"doi",IF(OR(C1696="阪神",C1696="タイガースファーム"),"han",IF(OR(C1696="健康牧場",C1696="ＯＫ牧場"),"oke",VLOOKUP(C1696,[1]Owner!$A:$B,2,FALSE)))))</f>
        <v>hsi</v>
      </c>
    </row>
    <row r="1697" spans="1:24" ht="11.15" customHeight="1" x14ac:dyDescent="0.65">
      <c r="A1697" s="19" t="str">
        <f t="shared" si="138"/>
        <v>2021ＯＫ10</v>
      </c>
      <c r="B1697" s="10" t="s">
        <v>8314</v>
      </c>
      <c r="C1697" s="20" t="s">
        <v>8308</v>
      </c>
      <c r="D1697" s="11">
        <v>10</v>
      </c>
      <c r="E1697" s="20" t="s">
        <v>8188</v>
      </c>
      <c r="F1697" s="10" t="s">
        <v>4478</v>
      </c>
      <c r="G1697" s="10" t="s">
        <v>15</v>
      </c>
      <c r="H1697" s="20" t="s">
        <v>8327</v>
      </c>
      <c r="I1697" s="20" t="s">
        <v>3553</v>
      </c>
      <c r="J1697" s="20" t="s">
        <v>8328</v>
      </c>
      <c r="K1697" s="20" t="s">
        <v>791</v>
      </c>
      <c r="L1697" s="20" t="s">
        <v>1913</v>
      </c>
      <c r="M1697" s="32">
        <v>5</v>
      </c>
      <c r="N1697" s="22">
        <v>4</v>
      </c>
      <c r="O1697" s="23">
        <v>1</v>
      </c>
      <c r="P1697" s="24">
        <v>691</v>
      </c>
      <c r="Q1697" s="25">
        <v>6.3784615384615382</v>
      </c>
      <c r="R1697" s="12">
        <v>0</v>
      </c>
      <c r="S1697" s="12">
        <v>0</v>
      </c>
      <c r="T1697" s="12">
        <v>0</v>
      </c>
      <c r="U1697" s="18" t="str">
        <f t="shared" si="139"/>
        <v>一勝</v>
      </c>
      <c r="V1697" s="12" t="s">
        <v>8612</v>
      </c>
      <c r="W1697" s="12" t="s">
        <v>8472</v>
      </c>
      <c r="X1697" s="12" t="str">
        <f>IF(OR(C1697="櫃間牧場",C1697="特捜フジ"),"hit",IF(OR(C1697="土井牧場",C1697="土井ムギムギ牧場",C1697="むぎむぎ",C1697="むぎ"),"doi",IF(OR(C1697="阪神",C1697="タイガースファーム"),"han",IF(OR(C1697="健康牧場",C1697="ＯＫ牧場"),"oke",VLOOKUP(C1697,[1]Owner!$A:$B,2,FALSE)))))</f>
        <v>oke</v>
      </c>
    </row>
    <row r="1698" spans="1:24" ht="11.15" customHeight="1" x14ac:dyDescent="0.65">
      <c r="A1698" s="19" t="str">
        <f t="shared" si="138"/>
        <v>0001大矢03</v>
      </c>
      <c r="B1698" s="10" t="s">
        <v>963</v>
      </c>
      <c r="C1698" s="20" t="s">
        <v>964</v>
      </c>
      <c r="D1698" s="31">
        <v>3</v>
      </c>
      <c r="E1698" s="20" t="s">
        <v>970</v>
      </c>
      <c r="F1698" s="10" t="s">
        <v>14</v>
      </c>
      <c r="G1698" s="10" t="s">
        <v>33</v>
      </c>
      <c r="H1698" s="20" t="s">
        <v>971</v>
      </c>
      <c r="I1698" s="20" t="s">
        <v>436</v>
      </c>
      <c r="J1698" s="20" t="s">
        <v>972</v>
      </c>
      <c r="N1698" s="22">
        <v>2</v>
      </c>
      <c r="O1698" s="23">
        <v>1</v>
      </c>
      <c r="P1698" s="24">
        <v>690</v>
      </c>
      <c r="Q1698" s="25" t="str">
        <f>IF(M1698="","",IF(M1698&lt;=0,P1698/10,P1698/M1698))</f>
        <v/>
      </c>
      <c r="R1698" s="12">
        <v>0</v>
      </c>
      <c r="S1698" s="12">
        <v>0</v>
      </c>
      <c r="U1698" s="18" t="str">
        <f t="shared" si="139"/>
        <v>一勝</v>
      </c>
      <c r="X1698" s="12" t="str">
        <f>IF(OR(C1698="櫃間牧場",C1698="特捜フジ"),"hit",IF(OR(C1698="土井牧場",C1698="土井ムギムギ牧場",C1698="むぎむぎ",C1698="むぎ"),"doi",IF(OR(C1698="阪神",C1698="タイガースファーム"),"han",IF(OR(C1698="健康牧場",C1698="ＯＫ牧場"),"oke",VLOOKUP(C1698,[1]Owner!$A:$B,2,FALSE)))))</f>
        <v>oya</v>
      </c>
    </row>
    <row r="1699" spans="1:24" ht="11.15" customHeight="1" x14ac:dyDescent="0.65">
      <c r="A1699" s="19" t="str">
        <f t="shared" si="138"/>
        <v>0203戸田05</v>
      </c>
      <c r="B1699" s="10" t="s">
        <v>1480</v>
      </c>
      <c r="C1699" s="20" t="s">
        <v>320</v>
      </c>
      <c r="D1699" s="31">
        <v>5</v>
      </c>
      <c r="E1699" s="20" t="s">
        <v>1652</v>
      </c>
      <c r="F1699" s="10" t="s">
        <v>14</v>
      </c>
      <c r="G1699" s="10" t="s">
        <v>33</v>
      </c>
      <c r="H1699" s="20" t="s">
        <v>163</v>
      </c>
      <c r="I1699" s="20" t="s">
        <v>1292</v>
      </c>
      <c r="J1699" s="20" t="s">
        <v>1653</v>
      </c>
      <c r="N1699" s="22">
        <v>2</v>
      </c>
      <c r="O1699" s="23">
        <v>1</v>
      </c>
      <c r="P1699" s="24">
        <v>690</v>
      </c>
      <c r="Q1699" s="25" t="str">
        <f>IF(M1699="","",IF(M1699&lt;=0,P1699/10,P1699/M1699))</f>
        <v/>
      </c>
      <c r="R1699" s="12">
        <v>0</v>
      </c>
      <c r="S1699" s="12">
        <v>0</v>
      </c>
      <c r="U1699" s="18" t="str">
        <f t="shared" si="139"/>
        <v>一勝</v>
      </c>
      <c r="X1699" s="12" t="str">
        <f>IF(OR(C1699="櫃間牧場",C1699="特捜フジ"),"hit",IF(OR(C1699="土井牧場",C1699="土井ムギムギ牧場",C1699="むぎむぎ",C1699="むぎ"),"doi",IF(OR(C1699="阪神",C1699="タイガースファーム"),"han",IF(OR(C1699="健康牧場",C1699="ＯＫ牧場"),"oke",VLOOKUP(C1699,[1]Owner!$A:$B,2,FALSE)))))</f>
        <v>tod</v>
      </c>
    </row>
    <row r="1700" spans="1:24" ht="11.15" customHeight="1" x14ac:dyDescent="0.65">
      <c r="A1700" s="19" t="str">
        <f t="shared" si="138"/>
        <v>1920永之04</v>
      </c>
      <c r="B1700" s="10" t="s">
        <v>7651</v>
      </c>
      <c r="C1700" s="20" t="s">
        <v>5014</v>
      </c>
      <c r="D1700" s="11">
        <v>4</v>
      </c>
      <c r="E1700" s="20" t="s">
        <v>7752</v>
      </c>
      <c r="F1700" s="10" t="s">
        <v>4766</v>
      </c>
      <c r="G1700" s="10" t="s">
        <v>4774</v>
      </c>
      <c r="H1700" s="20" t="s">
        <v>7826</v>
      </c>
      <c r="I1700" s="20" t="s">
        <v>6718</v>
      </c>
      <c r="J1700" s="20" t="s">
        <v>7901</v>
      </c>
      <c r="K1700" s="20" t="s">
        <v>791</v>
      </c>
      <c r="L1700" s="20" t="s">
        <v>4780</v>
      </c>
      <c r="M1700" s="32">
        <v>3</v>
      </c>
      <c r="N1700" s="22">
        <v>2</v>
      </c>
      <c r="O1700" s="23">
        <v>1</v>
      </c>
      <c r="P1700" s="24">
        <v>690</v>
      </c>
      <c r="Q1700" s="25">
        <v>10.615384615384615</v>
      </c>
      <c r="R1700" s="12">
        <v>0</v>
      </c>
      <c r="S1700" s="12">
        <v>0</v>
      </c>
      <c r="T1700" s="12">
        <v>0</v>
      </c>
      <c r="U1700" s="18" t="str">
        <f t="shared" si="139"/>
        <v>一勝</v>
      </c>
      <c r="V1700" s="12" t="s">
        <v>7996</v>
      </c>
      <c r="W1700" s="12" t="s">
        <v>8130</v>
      </c>
      <c r="X1700" s="12" t="str">
        <f>IF(OR(C1700="櫃間牧場",C1700="特捜フジ"),"hit",IF(OR(C1700="土井牧場",C1700="土井ムギムギ牧場",C1700="むぎむぎ",C1700="むぎ"),"doi",IF(OR(C1700="阪神",C1700="タイガースファーム"),"han",IF(OR(C1700="健康牧場",C1700="ＯＫ牧場"),"oke",VLOOKUP(C1700,[1]Owner!$A:$B,2,FALSE)))))</f>
        <v>yhi</v>
      </c>
    </row>
    <row r="1701" spans="1:24" ht="11.15" customHeight="1" x14ac:dyDescent="0.65">
      <c r="A1701" s="19" t="str">
        <f t="shared" si="138"/>
        <v>0001心平04</v>
      </c>
      <c r="B1701" s="10" t="s">
        <v>963</v>
      </c>
      <c r="C1701" s="20" t="s">
        <v>186</v>
      </c>
      <c r="D1701" s="31">
        <v>4</v>
      </c>
      <c r="E1701" s="20" t="s">
        <v>1059</v>
      </c>
      <c r="F1701" s="10" t="s">
        <v>14</v>
      </c>
      <c r="G1701" s="10" t="s">
        <v>15</v>
      </c>
      <c r="H1701" s="20" t="s">
        <v>1060</v>
      </c>
      <c r="I1701" s="20" t="s">
        <v>1061</v>
      </c>
      <c r="J1701" s="20" t="s">
        <v>1062</v>
      </c>
      <c r="N1701" s="22">
        <v>3</v>
      </c>
      <c r="O1701" s="23">
        <v>1</v>
      </c>
      <c r="P1701" s="24">
        <v>690</v>
      </c>
      <c r="Q1701" s="25" t="str">
        <f>IF(M1701="","",IF(M1701&lt;=0,P1701/10,P1701/M1701))</f>
        <v/>
      </c>
      <c r="R1701" s="12">
        <v>0</v>
      </c>
      <c r="S1701" s="12">
        <v>0</v>
      </c>
      <c r="U1701" s="18" t="str">
        <f t="shared" si="139"/>
        <v>一勝</v>
      </c>
      <c r="X1701" s="12" t="str">
        <f>IF(OR(C1701="櫃間牧場",C1701="特捜フジ"),"hit",IF(OR(C1701="土井牧場",C1701="土井ムギムギ牧場",C1701="むぎむぎ",C1701="むぎ"),"doi",IF(OR(C1701="阪神",C1701="タイガースファーム"),"han",IF(OR(C1701="健康牧場",C1701="ＯＫ牧場"),"oke",VLOOKUP(C1701,[1]Owner!$A:$B,2,FALSE)))))</f>
        <v>hsi</v>
      </c>
    </row>
    <row r="1702" spans="1:24" ht="11.15" customHeight="1" x14ac:dyDescent="0.65">
      <c r="A1702" s="19" t="str">
        <f t="shared" si="138"/>
        <v>2324福石09</v>
      </c>
      <c r="B1702" s="10" t="s">
        <v>9878</v>
      </c>
      <c r="C1702" s="20" t="s">
        <v>4741</v>
      </c>
      <c r="D1702" s="11">
        <v>9</v>
      </c>
      <c r="E1702" s="20" t="s">
        <v>9876</v>
      </c>
      <c r="F1702" s="10" t="s">
        <v>4407</v>
      </c>
      <c r="G1702" s="10" t="s">
        <v>4408</v>
      </c>
      <c r="H1702" s="20" t="s">
        <v>9885</v>
      </c>
      <c r="I1702" s="20" t="s">
        <v>9912</v>
      </c>
      <c r="J1702" s="20" t="s">
        <v>9975</v>
      </c>
      <c r="K1702" s="20" t="s">
        <v>6170</v>
      </c>
      <c r="L1702" s="20" t="s">
        <v>10001</v>
      </c>
      <c r="M1702" s="37">
        <v>2</v>
      </c>
      <c r="N1702" s="22">
        <v>6</v>
      </c>
      <c r="O1702" s="23">
        <v>1</v>
      </c>
      <c r="P1702" s="24">
        <v>690</v>
      </c>
      <c r="Q1702" s="25">
        <f>IF(M1702="","",IF(M1702&lt;=0,P1702/10,P1702/M1702))</f>
        <v>345</v>
      </c>
      <c r="U1702" s="18" t="str">
        <f t="shared" si="139"/>
        <v>一勝</v>
      </c>
      <c r="V1702" s="12" t="s">
        <v>10217</v>
      </c>
      <c r="W1702" s="12" t="s">
        <v>10146</v>
      </c>
      <c r="X1702" s="12" t="str">
        <f>IF(OR(C1702="櫃間牧場",C1702="特捜フジ"),"hit",IF(OR(C1702="土井牧場",C1702="土井ムギムギ牧場",C1702="むぎむぎ",C1702="むぎ"),"doi",IF(OR(C1702="阪神",C1702="タイガースファーム"),"han",IF(OR(C1702="健康牧場",C1702="ＯＫ牧場"),"oke",VLOOKUP(C1702,[1]Owner!$A:$B,2,FALSE)))))</f>
        <v>fuk</v>
      </c>
    </row>
    <row r="1703" spans="1:24" ht="11.15" customHeight="1" x14ac:dyDescent="0.65">
      <c r="A1703" s="19" t="str">
        <f t="shared" si="138"/>
        <v>1920柏倉01</v>
      </c>
      <c r="B1703" s="10" t="s">
        <v>7651</v>
      </c>
      <c r="C1703" s="20" t="s">
        <v>7652</v>
      </c>
      <c r="D1703" s="11">
        <v>1</v>
      </c>
      <c r="E1703" s="20" t="s">
        <v>7659</v>
      </c>
      <c r="F1703" s="10" t="s">
        <v>4766</v>
      </c>
      <c r="G1703" s="10" t="s">
        <v>4767</v>
      </c>
      <c r="H1703" s="20" t="s">
        <v>7799</v>
      </c>
      <c r="I1703" s="20" t="s">
        <v>1755</v>
      </c>
      <c r="J1703" s="20" t="s">
        <v>4886</v>
      </c>
      <c r="K1703" s="20" t="s">
        <v>791</v>
      </c>
      <c r="L1703" s="20" t="s">
        <v>1913</v>
      </c>
      <c r="M1703" s="32">
        <v>6</v>
      </c>
      <c r="N1703" s="22">
        <v>5</v>
      </c>
      <c r="O1703" s="23">
        <v>1</v>
      </c>
      <c r="P1703" s="24">
        <v>685</v>
      </c>
      <c r="Q1703" s="25">
        <v>-10.147435897435896</v>
      </c>
      <c r="R1703" s="12">
        <v>0</v>
      </c>
      <c r="S1703" s="12">
        <v>0</v>
      </c>
      <c r="T1703" s="12">
        <v>0</v>
      </c>
      <c r="U1703" s="18" t="str">
        <f t="shared" si="139"/>
        <v>一勝</v>
      </c>
      <c r="V1703" s="12" t="s">
        <v>7936</v>
      </c>
      <c r="W1703" s="12" t="s">
        <v>8037</v>
      </c>
      <c r="X1703" s="12" t="str">
        <f>IF(OR(C1703="櫃間牧場",C1703="特捜フジ"),"hit",IF(OR(C1703="土井牧場",C1703="土井ムギムギ牧場",C1703="むぎむぎ",C1703="むぎ"),"doi",IF(OR(C1703="阪神",C1703="タイガースファーム"),"han",IF(OR(C1703="健康牧場",C1703="ＯＫ牧場"),"oke",VLOOKUP(C1703,[1]Owner!$A:$B,2,FALSE)))))</f>
        <v>kas</v>
      </c>
    </row>
    <row r="1704" spans="1:24" ht="11.15" customHeight="1" x14ac:dyDescent="0.65">
      <c r="A1704" s="19" t="str">
        <f t="shared" si="138"/>
        <v>0607務牧10</v>
      </c>
      <c r="B1704" s="10" t="s">
        <v>2579</v>
      </c>
      <c r="C1704" s="20" t="s">
        <v>2816</v>
      </c>
      <c r="D1704" s="11">
        <v>10</v>
      </c>
      <c r="E1704" s="20" t="s">
        <v>2843</v>
      </c>
      <c r="F1704" s="10" t="s">
        <v>2837</v>
      </c>
      <c r="G1704" s="10" t="s">
        <v>520</v>
      </c>
      <c r="H1704" s="21" t="s">
        <v>1321</v>
      </c>
      <c r="I1704" s="20" t="s">
        <v>2612</v>
      </c>
      <c r="J1704" s="20" t="s">
        <v>2088</v>
      </c>
      <c r="K1704" s="20" t="s">
        <v>791</v>
      </c>
      <c r="L1704" s="20" t="s">
        <v>1913</v>
      </c>
      <c r="M1704" s="21">
        <v>70</v>
      </c>
      <c r="N1704" s="22">
        <v>5</v>
      </c>
      <c r="O1704" s="23">
        <v>0</v>
      </c>
      <c r="P1704" s="24">
        <v>685</v>
      </c>
      <c r="Q1704" s="25">
        <f>IF(M1704="","",IF(M1704&lt;=0,P1704/10,P1704/M1704))</f>
        <v>9.7857142857142865</v>
      </c>
      <c r="R1704" s="12">
        <v>0</v>
      </c>
      <c r="S1704" s="12">
        <v>0</v>
      </c>
      <c r="U1704" s="18" t="str">
        <f t="shared" si="139"/>
        <v>未勝利</v>
      </c>
      <c r="X1704" s="12" t="str">
        <f>IF(OR(C1704="櫃間牧場",C1704="特捜フジ"),"hit",IF(OR(C1704="土井牧場",C1704="土井ムギムギ牧場",C1704="むぎむぎ",C1704="むぎ"),"doi",IF(OR(C1704="阪神",C1704="タイガースファーム"),"han",IF(OR(C1704="健康牧場",C1704="ＯＫ牧場"),"oke",VLOOKUP(C1704,[1]Owner!$A:$B,2,FALSE)))))</f>
        <v>ytu</v>
      </c>
    </row>
    <row r="1705" spans="1:24" ht="11.15" customHeight="1" x14ac:dyDescent="0.65">
      <c r="A1705" s="19" t="str">
        <f t="shared" si="138"/>
        <v>0708播磨10</v>
      </c>
      <c r="B1705" s="10" t="s">
        <v>2844</v>
      </c>
      <c r="C1705" s="20" t="s">
        <v>626</v>
      </c>
      <c r="D1705" s="11">
        <v>10</v>
      </c>
      <c r="E1705" s="20" t="s">
        <v>3090</v>
      </c>
      <c r="F1705" s="10" t="s">
        <v>2279</v>
      </c>
      <c r="G1705" s="10" t="s">
        <v>510</v>
      </c>
      <c r="H1705" s="20" t="s">
        <v>992</v>
      </c>
      <c r="I1705" s="20" t="s">
        <v>2847</v>
      </c>
      <c r="J1705" s="20" t="s">
        <v>1266</v>
      </c>
      <c r="K1705" s="20" t="s">
        <v>795</v>
      </c>
      <c r="L1705" s="20" t="s">
        <v>1913</v>
      </c>
      <c r="M1705" s="21">
        <v>150</v>
      </c>
      <c r="N1705" s="22">
        <v>5</v>
      </c>
      <c r="O1705" s="23">
        <v>0</v>
      </c>
      <c r="P1705" s="24">
        <v>685</v>
      </c>
      <c r="Q1705" s="25">
        <f>IF(M1705="","",IF(M1705&lt;=0,P1705/10,P1705/M1705))</f>
        <v>4.5666666666666664</v>
      </c>
      <c r="R1705" s="12">
        <v>0</v>
      </c>
      <c r="S1705" s="12">
        <v>0</v>
      </c>
      <c r="U1705" s="18" t="str">
        <f t="shared" si="139"/>
        <v>未勝利</v>
      </c>
      <c r="X1705" s="12" t="str">
        <f>IF(OR(C1705="櫃間牧場",C1705="特捜フジ"),"hit",IF(OR(C1705="土井牧場",C1705="土井ムギムギ牧場",C1705="むぎむぎ",C1705="むぎ"),"doi",IF(OR(C1705="阪神",C1705="タイガースファーム"),"han",IF(OR(C1705="健康牧場",C1705="ＯＫ牧場"),"oke",VLOOKUP(C1705,[1]Owner!$A:$B,2,FALSE)))))</f>
        <v>har</v>
      </c>
    </row>
    <row r="1706" spans="1:24" ht="11.15" customHeight="1" x14ac:dyDescent="0.65">
      <c r="A1706" s="19" t="str">
        <f t="shared" si="138"/>
        <v>2021心平05</v>
      </c>
      <c r="B1706" s="10" t="s">
        <v>8314</v>
      </c>
      <c r="C1706" s="20" t="s">
        <v>8310</v>
      </c>
      <c r="D1706" s="11">
        <v>5</v>
      </c>
      <c r="E1706" s="20" t="s">
        <v>8223</v>
      </c>
      <c r="F1706" s="10" t="s">
        <v>4478</v>
      </c>
      <c r="G1706" s="10" t="s">
        <v>33</v>
      </c>
      <c r="H1706" s="20" t="s">
        <v>8372</v>
      </c>
      <c r="I1706" s="20" t="s">
        <v>4891</v>
      </c>
      <c r="J1706" s="20" t="s">
        <v>8373</v>
      </c>
      <c r="K1706" s="20" t="s">
        <v>8374</v>
      </c>
      <c r="L1706" s="20" t="s">
        <v>8375</v>
      </c>
      <c r="M1706" s="32">
        <v>2</v>
      </c>
      <c r="N1706" s="22">
        <v>8</v>
      </c>
      <c r="O1706" s="23">
        <v>0</v>
      </c>
      <c r="P1706" s="24">
        <v>682</v>
      </c>
      <c r="Q1706" s="25">
        <v>21.988461538461539</v>
      </c>
      <c r="R1706" s="12">
        <v>0</v>
      </c>
      <c r="S1706" s="12">
        <v>0</v>
      </c>
      <c r="T1706" s="12">
        <v>0</v>
      </c>
      <c r="U1706" s="18" t="str">
        <f t="shared" si="139"/>
        <v>未勝利</v>
      </c>
      <c r="V1706" s="12" t="s">
        <v>8638</v>
      </c>
      <c r="W1706" s="12" t="s">
        <v>8507</v>
      </c>
      <c r="X1706" s="12" t="str">
        <f>IF(OR(C1706="櫃間牧場",C1706="特捜フジ"),"hit",IF(OR(C1706="土井牧場",C1706="土井ムギムギ牧場",C1706="むぎむぎ",C1706="むぎ"),"doi",IF(OR(C1706="阪神",C1706="タイガースファーム"),"han",IF(OR(C1706="健康牧場",C1706="ＯＫ牧場"),"oke",VLOOKUP(C1706,[1]Owner!$A:$B,2,FALSE)))))</f>
        <v>hsi</v>
      </c>
    </row>
    <row r="1707" spans="1:24" ht="11.15" customHeight="1" x14ac:dyDescent="0.65">
      <c r="A1707" s="19" t="str">
        <f t="shared" si="138"/>
        <v>1718柏倉10</v>
      </c>
      <c r="B1707" s="10" t="s">
        <v>6476</v>
      </c>
      <c r="C1707" s="20" t="s">
        <v>6548</v>
      </c>
      <c r="D1707" s="11">
        <v>10</v>
      </c>
      <c r="E1707" s="20" t="s">
        <v>6558</v>
      </c>
      <c r="F1707" s="10" t="s">
        <v>5144</v>
      </c>
      <c r="G1707" s="10" t="s">
        <v>5293</v>
      </c>
      <c r="H1707" s="20" t="s">
        <v>5359</v>
      </c>
      <c r="I1707" s="20" t="s">
        <v>6718</v>
      </c>
      <c r="J1707" s="20" t="s">
        <v>2884</v>
      </c>
      <c r="K1707" s="20" t="s">
        <v>5446</v>
      </c>
      <c r="L1707" s="20" t="s">
        <v>1913</v>
      </c>
      <c r="M1707" s="21">
        <v>60</v>
      </c>
      <c r="N1707" s="22">
        <v>2</v>
      </c>
      <c r="O1707" s="23">
        <v>1</v>
      </c>
      <c r="P1707" s="24">
        <v>680</v>
      </c>
      <c r="Q1707" s="25">
        <f>IF(M1707="","",IF(M1707&lt;=0,P1707/10,P1707/M1707))</f>
        <v>11.333333333333334</v>
      </c>
      <c r="R1707" s="12">
        <v>0</v>
      </c>
      <c r="S1707" s="12">
        <v>0</v>
      </c>
      <c r="U1707" s="18" t="str">
        <f t="shared" si="139"/>
        <v>一勝</v>
      </c>
      <c r="V1707" s="12" t="s">
        <v>6987</v>
      </c>
      <c r="W1707" s="12" t="s">
        <v>6845</v>
      </c>
      <c r="X1707" s="12" t="str">
        <f>IF(OR(C1707="櫃間牧場",C1707="特捜フジ"),"hit",IF(OR(C1707="土井牧場",C1707="土井ムギムギ牧場",C1707="むぎむぎ",C1707="むぎ"),"doi",IF(OR(C1707="阪神",C1707="タイガースファーム"),"han",IF(OR(C1707="健康牧場",C1707="ＯＫ牧場"),"oke",VLOOKUP(C1707,[1]Owner!$A:$B,2,FALSE)))))</f>
        <v>kas</v>
      </c>
    </row>
    <row r="1708" spans="1:24" ht="11.15" customHeight="1" x14ac:dyDescent="0.65">
      <c r="A1708" s="19" t="str">
        <f t="shared" si="138"/>
        <v>1819柏倉09</v>
      </c>
      <c r="B1708" s="10" t="s">
        <v>7067</v>
      </c>
      <c r="C1708" s="20" t="s">
        <v>7138</v>
      </c>
      <c r="D1708" s="11">
        <v>9</v>
      </c>
      <c r="E1708" s="20" t="s">
        <v>7147</v>
      </c>
      <c r="F1708" s="10" t="s">
        <v>4407</v>
      </c>
      <c r="G1708" s="10" t="s">
        <v>4421</v>
      </c>
      <c r="H1708" s="20" t="s">
        <v>7243</v>
      </c>
      <c r="I1708" s="20" t="s">
        <v>7322</v>
      </c>
      <c r="J1708" s="20" t="s">
        <v>5410</v>
      </c>
      <c r="K1708" s="20" t="s">
        <v>4830</v>
      </c>
      <c r="L1708" s="20" t="s">
        <v>1913</v>
      </c>
      <c r="M1708" s="21">
        <v>30</v>
      </c>
      <c r="N1708" s="22">
        <v>2</v>
      </c>
      <c r="O1708" s="23">
        <v>1</v>
      </c>
      <c r="P1708" s="24">
        <v>680</v>
      </c>
      <c r="Q1708" s="25">
        <f>IF(M1708="","",IF(M1708&lt;=0,P1708/10,P1708/M1708))</f>
        <v>22.666666666666668</v>
      </c>
      <c r="R1708" s="12">
        <v>0</v>
      </c>
      <c r="S1708" s="12">
        <v>0</v>
      </c>
      <c r="T1708" s="12">
        <v>0</v>
      </c>
      <c r="U1708" s="18" t="str">
        <f t="shared" si="139"/>
        <v>一勝</v>
      </c>
      <c r="V1708" s="12" t="s">
        <v>7460</v>
      </c>
      <c r="W1708" s="12" t="s">
        <v>7592</v>
      </c>
      <c r="X1708" s="12" t="str">
        <f>IF(OR(C1708="櫃間牧場",C1708="特捜フジ"),"hit",IF(OR(C1708="土井牧場",C1708="土井ムギムギ牧場",C1708="むぎむぎ",C1708="むぎ"),"doi",IF(OR(C1708="阪神",C1708="タイガースファーム"),"han",IF(OR(C1708="健康牧場",C1708="ＯＫ牧場"),"oke",VLOOKUP(C1708,[1]Owner!$A:$B,2,FALSE)))))</f>
        <v>kas</v>
      </c>
    </row>
    <row r="1709" spans="1:24" ht="11.15" customHeight="1" x14ac:dyDescent="0.65">
      <c r="A1709" s="19" t="str">
        <f t="shared" si="138"/>
        <v>0506大類10</v>
      </c>
      <c r="B1709" s="10" t="s">
        <v>2274</v>
      </c>
      <c r="C1709" s="20" t="s">
        <v>91</v>
      </c>
      <c r="D1709" s="11">
        <v>10</v>
      </c>
      <c r="E1709" s="20" t="s">
        <v>2367</v>
      </c>
      <c r="F1709" s="10" t="s">
        <v>2279</v>
      </c>
      <c r="G1709" s="10" t="s">
        <v>510</v>
      </c>
      <c r="H1709" s="20" t="s">
        <v>2368</v>
      </c>
      <c r="I1709" s="20" t="s">
        <v>1742</v>
      </c>
      <c r="J1709" s="20" t="s">
        <v>2369</v>
      </c>
      <c r="K1709" s="20" t="s">
        <v>2370</v>
      </c>
      <c r="L1709" s="20" t="s">
        <v>515</v>
      </c>
      <c r="M1709" s="21">
        <v>20</v>
      </c>
      <c r="N1709" s="22">
        <v>2</v>
      </c>
      <c r="O1709" s="23">
        <v>1</v>
      </c>
      <c r="P1709" s="24">
        <v>680</v>
      </c>
      <c r="Q1709" s="25">
        <f>IF(M1709="","",IF(M1709&lt;=0,P1709/10,P1709/M1709))</f>
        <v>34</v>
      </c>
      <c r="R1709" s="12">
        <v>0</v>
      </c>
      <c r="S1709" s="12">
        <v>0</v>
      </c>
      <c r="U1709" s="18" t="str">
        <f t="shared" si="139"/>
        <v>一勝</v>
      </c>
      <c r="X1709" s="12" t="str">
        <f>IF(OR(C1709="櫃間牧場",C1709="特捜フジ"),"hit",IF(OR(C1709="土井牧場",C1709="土井ムギムギ牧場",C1709="むぎむぎ",C1709="むぎ"),"doi",IF(OR(C1709="阪神",C1709="タイガースファーム"),"han",IF(OR(C1709="健康牧場",C1709="ＯＫ牧場"),"oke",VLOOKUP(C1709,[1]Owner!$A:$B,2,FALSE)))))</f>
        <v>oru</v>
      </c>
    </row>
    <row r="1710" spans="1:24" ht="11.15" customHeight="1" x14ac:dyDescent="0.65">
      <c r="A1710" s="19" t="str">
        <f t="shared" si="138"/>
        <v>0708特捜07</v>
      </c>
      <c r="B1710" s="10" t="s">
        <v>2844</v>
      </c>
      <c r="C1710" s="20" t="s">
        <v>1376</v>
      </c>
      <c r="D1710" s="11">
        <v>7</v>
      </c>
      <c r="E1710" s="20" t="s">
        <v>2998</v>
      </c>
      <c r="F1710" s="10" t="s">
        <v>2977</v>
      </c>
      <c r="G1710" s="10" t="s">
        <v>2978</v>
      </c>
      <c r="H1710" s="20" t="s">
        <v>2484</v>
      </c>
      <c r="I1710" s="20" t="s">
        <v>2614</v>
      </c>
      <c r="J1710" s="20" t="s">
        <v>2999</v>
      </c>
      <c r="K1710" s="20" t="s">
        <v>791</v>
      </c>
      <c r="L1710" s="20" t="s">
        <v>1913</v>
      </c>
      <c r="M1710" s="21">
        <v>60</v>
      </c>
      <c r="N1710" s="22">
        <v>2</v>
      </c>
      <c r="O1710" s="23">
        <v>1</v>
      </c>
      <c r="P1710" s="24">
        <v>680</v>
      </c>
      <c r="Q1710" s="25">
        <f>IF(M1710="","",IF(M1710&lt;=0,P1710/10,P1710/M1710))</f>
        <v>11.333333333333334</v>
      </c>
      <c r="R1710" s="12">
        <v>0</v>
      </c>
      <c r="S1710" s="12">
        <v>0</v>
      </c>
      <c r="U1710" s="18" t="str">
        <f t="shared" si="139"/>
        <v>一勝</v>
      </c>
      <c r="X1710" s="12" t="str">
        <f>IF(OR(C1710="櫃間牧場",C1710="特捜フジ"),"hit",IF(OR(C1710="土井牧場",C1710="土井ムギムギ牧場",C1710="むぎむぎ",C1710="むぎ"),"doi",IF(OR(C1710="阪神",C1710="タイガースファーム"),"han",IF(OR(C1710="健康牧場",C1710="ＯＫ牧場"),"oke",VLOOKUP(C1710,[1]Owner!$A:$B,2,FALSE)))))</f>
        <v>hit</v>
      </c>
    </row>
    <row r="1711" spans="1:24" ht="11.15" customHeight="1" x14ac:dyDescent="0.65">
      <c r="A1711" s="19" t="str">
        <f t="shared" si="138"/>
        <v>1112西原10</v>
      </c>
      <c r="B1711" s="10" t="s">
        <v>4369</v>
      </c>
      <c r="C1711" s="20" t="s">
        <v>4049</v>
      </c>
      <c r="D1711" s="11">
        <v>10</v>
      </c>
      <c r="E1711" s="20" t="s">
        <v>4073</v>
      </c>
      <c r="F1711" s="10" t="s">
        <v>3905</v>
      </c>
      <c r="G1711" s="10" t="s">
        <v>3911</v>
      </c>
      <c r="H1711" s="20" t="s">
        <v>4074</v>
      </c>
      <c r="I1711" s="20" t="s">
        <v>3165</v>
      </c>
      <c r="J1711" s="20" t="s">
        <v>1872</v>
      </c>
      <c r="K1711" s="20" t="s">
        <v>2378</v>
      </c>
      <c r="L1711" s="20" t="s">
        <v>1913</v>
      </c>
      <c r="M1711" s="21">
        <v>50</v>
      </c>
      <c r="N1711" s="22">
        <v>2</v>
      </c>
      <c r="O1711" s="23">
        <v>1</v>
      </c>
      <c r="P1711" s="24">
        <v>680</v>
      </c>
      <c r="Q1711" s="25">
        <f>IF(M1711="","",IF(M1711&lt;=0,P1711/10,P1711/M1711))</f>
        <v>13.6</v>
      </c>
      <c r="R1711" s="12">
        <v>0</v>
      </c>
      <c r="S1711" s="12">
        <v>0</v>
      </c>
      <c r="U1711" s="18" t="str">
        <f t="shared" si="139"/>
        <v>一勝</v>
      </c>
      <c r="X1711" s="12" t="str">
        <f>IF(OR(C1711="櫃間牧場",C1711="特捜フジ"),"hit",IF(OR(C1711="土井牧場",C1711="土井ムギムギ牧場",C1711="むぎむぎ",C1711="むぎ"),"doi",IF(OR(C1711="阪神",C1711="タイガースファーム"),"han",IF(OR(C1711="健康牧場",C1711="ＯＫ牧場"),"oke",VLOOKUP(C1711,[1]Owner!$A:$B,2,FALSE)))))</f>
        <v>nis</v>
      </c>
    </row>
    <row r="1712" spans="1:24" ht="11.15" customHeight="1" x14ac:dyDescent="0.65">
      <c r="A1712" s="19" t="str">
        <f t="shared" si="138"/>
        <v>1920播磨07</v>
      </c>
      <c r="B1712" s="10" t="s">
        <v>7651</v>
      </c>
      <c r="C1712" s="20" t="s">
        <v>4397</v>
      </c>
      <c r="D1712" s="11">
        <v>7</v>
      </c>
      <c r="E1712" s="20" t="s">
        <v>7735</v>
      </c>
      <c r="F1712" s="10" t="s">
        <v>4766</v>
      </c>
      <c r="G1712" s="10" t="s">
        <v>4774</v>
      </c>
      <c r="H1712" s="20" t="s">
        <v>4821</v>
      </c>
      <c r="I1712" s="20" t="s">
        <v>2231</v>
      </c>
      <c r="J1712" s="20" t="s">
        <v>7885</v>
      </c>
      <c r="K1712" s="20" t="s">
        <v>7828</v>
      </c>
      <c r="L1712" s="20" t="s">
        <v>5042</v>
      </c>
      <c r="M1712" s="32">
        <v>5</v>
      </c>
      <c r="N1712" s="22">
        <v>2</v>
      </c>
      <c r="O1712" s="23">
        <v>1</v>
      </c>
      <c r="P1712" s="24">
        <v>680</v>
      </c>
      <c r="Q1712" s="25">
        <v>6.7769230769230777</v>
      </c>
      <c r="R1712" s="12">
        <v>0</v>
      </c>
      <c r="S1712" s="12">
        <v>0</v>
      </c>
      <c r="T1712" s="12">
        <v>0</v>
      </c>
      <c r="U1712" s="18" t="str">
        <f t="shared" si="139"/>
        <v>一勝</v>
      </c>
      <c r="V1712" s="12" t="s">
        <v>7982</v>
      </c>
      <c r="W1712" s="12" t="s">
        <v>8113</v>
      </c>
      <c r="X1712" s="12" t="str">
        <f>IF(OR(C1712="櫃間牧場",C1712="特捜フジ"),"hit",IF(OR(C1712="土井牧場",C1712="土井ムギムギ牧場",C1712="むぎむぎ",C1712="むぎ"),"doi",IF(OR(C1712="阪神",C1712="タイガースファーム"),"han",IF(OR(C1712="健康牧場",C1712="ＯＫ牧場"),"oke",VLOOKUP(C1712,[1]Owner!$A:$B,2,FALSE)))))</f>
        <v>har</v>
      </c>
    </row>
    <row r="1713" spans="1:24" ht="11.15" customHeight="1" x14ac:dyDescent="0.65">
      <c r="A1713" s="19" t="str">
        <f t="shared" si="138"/>
        <v>1011西原03</v>
      </c>
      <c r="B1713" s="10" t="s">
        <v>3649</v>
      </c>
      <c r="C1713" s="20" t="s">
        <v>2175</v>
      </c>
      <c r="D1713" s="11">
        <v>3</v>
      </c>
      <c r="E1713" s="20" t="s">
        <v>3719</v>
      </c>
      <c r="F1713" s="10" t="s">
        <v>2279</v>
      </c>
      <c r="G1713" s="10" t="s">
        <v>520</v>
      </c>
      <c r="H1713" s="20" t="s">
        <v>3720</v>
      </c>
      <c r="I1713" s="20" t="s">
        <v>2231</v>
      </c>
      <c r="J1713" s="20" t="s">
        <v>3721</v>
      </c>
      <c r="K1713" s="20" t="s">
        <v>791</v>
      </c>
      <c r="L1713" s="20" t="s">
        <v>1913</v>
      </c>
      <c r="M1713" s="21">
        <v>50</v>
      </c>
      <c r="N1713" s="22">
        <v>3</v>
      </c>
      <c r="O1713" s="23">
        <v>1</v>
      </c>
      <c r="P1713" s="24">
        <v>680</v>
      </c>
      <c r="Q1713" s="25">
        <f t="shared" ref="Q1713:Q1734" si="141">IF(M1713="","",IF(M1713&lt;=0,P1713/10,P1713/M1713))</f>
        <v>13.6</v>
      </c>
      <c r="R1713" s="12">
        <v>0</v>
      </c>
      <c r="S1713" s="12">
        <v>0</v>
      </c>
      <c r="U1713" s="18" t="str">
        <f t="shared" si="139"/>
        <v>一勝</v>
      </c>
      <c r="X1713" s="12" t="str">
        <f>IF(OR(C1713="櫃間牧場",C1713="特捜フジ"),"hit",IF(OR(C1713="土井牧場",C1713="土井ムギムギ牧場",C1713="むぎむぎ",C1713="むぎ"),"doi",IF(OR(C1713="阪神",C1713="タイガースファーム"),"han",IF(OR(C1713="健康牧場",C1713="ＯＫ牧場"),"oke",VLOOKUP(C1713,[1]Owner!$A:$B,2,FALSE)))))</f>
        <v>nis</v>
      </c>
    </row>
    <row r="1714" spans="1:24" ht="11.15" customHeight="1" x14ac:dyDescent="0.65">
      <c r="A1714" s="19" t="str">
        <f t="shared" si="138"/>
        <v>0607光生07</v>
      </c>
      <c r="B1714" s="10" t="s">
        <v>2579</v>
      </c>
      <c r="C1714" s="20" t="s">
        <v>2608</v>
      </c>
      <c r="D1714" s="11">
        <v>7</v>
      </c>
      <c r="E1714" s="20" t="s">
        <v>2623</v>
      </c>
      <c r="F1714" s="10" t="s">
        <v>14</v>
      </c>
      <c r="G1714" s="10" t="s">
        <v>520</v>
      </c>
      <c r="H1714" s="21" t="s">
        <v>2023</v>
      </c>
      <c r="I1714" s="20" t="s">
        <v>2614</v>
      </c>
      <c r="J1714" s="20" t="s">
        <v>2624</v>
      </c>
      <c r="K1714" s="20" t="s">
        <v>1261</v>
      </c>
      <c r="L1714" s="20" t="s">
        <v>1913</v>
      </c>
      <c r="M1714" s="21">
        <v>20</v>
      </c>
      <c r="N1714" s="22">
        <v>4</v>
      </c>
      <c r="O1714" s="23">
        <v>0</v>
      </c>
      <c r="P1714" s="24">
        <v>680</v>
      </c>
      <c r="Q1714" s="25">
        <f t="shared" si="141"/>
        <v>34</v>
      </c>
      <c r="R1714" s="12">
        <v>0</v>
      </c>
      <c r="S1714" s="12">
        <v>0</v>
      </c>
      <c r="U1714" s="18" t="str">
        <f t="shared" si="139"/>
        <v>未勝利</v>
      </c>
      <c r="X1714" s="12" t="str">
        <f>IF(OR(C1714="櫃間牧場",C1714="特捜フジ"),"hit",IF(OR(C1714="土井牧場",C1714="土井ムギムギ牧場",C1714="むぎむぎ",C1714="むぎ"),"doi",IF(OR(C1714="阪神",C1714="タイガースファーム"),"han",IF(OR(C1714="健康牧場",C1714="ＯＫ牧場"),"oke",VLOOKUP(C1714,[1]Owner!$A:$B,2,FALSE)))))</f>
        <v>ymi</v>
      </c>
    </row>
    <row r="1715" spans="1:24" ht="11.15" customHeight="1" x14ac:dyDescent="0.65">
      <c r="A1715" s="19" t="str">
        <f t="shared" si="138"/>
        <v>0910土井07</v>
      </c>
      <c r="B1715" s="10" t="s">
        <v>3418</v>
      </c>
      <c r="C1715" s="20" t="s">
        <v>2713</v>
      </c>
      <c r="D1715" s="11">
        <v>7</v>
      </c>
      <c r="E1715" s="20" t="s">
        <v>3562</v>
      </c>
      <c r="F1715" s="10" t="s">
        <v>2279</v>
      </c>
      <c r="G1715" s="10" t="s">
        <v>520</v>
      </c>
      <c r="H1715" s="20" t="s">
        <v>2041</v>
      </c>
      <c r="I1715" s="20" t="s">
        <v>2280</v>
      </c>
      <c r="J1715" s="20" t="s">
        <v>2638</v>
      </c>
      <c r="K1715" s="20" t="s">
        <v>846</v>
      </c>
      <c r="L1715" s="20" t="s">
        <v>515</v>
      </c>
      <c r="M1715" s="21">
        <v>130</v>
      </c>
      <c r="N1715" s="22">
        <v>4</v>
      </c>
      <c r="O1715" s="23">
        <v>1</v>
      </c>
      <c r="P1715" s="24">
        <v>680</v>
      </c>
      <c r="Q1715" s="25">
        <f t="shared" si="141"/>
        <v>5.2307692307692308</v>
      </c>
      <c r="R1715" s="12">
        <v>0</v>
      </c>
      <c r="S1715" s="12">
        <v>0</v>
      </c>
      <c r="U1715" s="18" t="str">
        <f t="shared" si="139"/>
        <v>一勝</v>
      </c>
      <c r="X1715" s="12" t="str">
        <f>IF(OR(C1715="櫃間牧場",C1715="特捜フジ"),"hit",IF(OR(C1715="土井牧場",C1715="土井ムギムギ牧場",C1715="むぎむぎ",C1715="むぎ"),"doi",IF(OR(C1715="阪神",C1715="タイガースファーム"),"han",IF(OR(C1715="健康牧場",C1715="ＯＫ牧場"),"oke",VLOOKUP(C1715,[1]Owner!$A:$B,2,FALSE)))))</f>
        <v>doi</v>
      </c>
    </row>
    <row r="1716" spans="1:24" ht="11.15" customHeight="1" x14ac:dyDescent="0.65">
      <c r="A1716" s="19" t="str">
        <f t="shared" si="138"/>
        <v>1112みど02</v>
      </c>
      <c r="B1716" s="10" t="s">
        <v>4369</v>
      </c>
      <c r="C1716" s="20" t="s">
        <v>4292</v>
      </c>
      <c r="D1716" s="11">
        <v>2</v>
      </c>
      <c r="E1716" s="20" t="s">
        <v>4295</v>
      </c>
      <c r="F1716" s="10" t="s">
        <v>3910</v>
      </c>
      <c r="G1716" s="10" t="s">
        <v>3906</v>
      </c>
      <c r="H1716" s="20" t="s">
        <v>4294</v>
      </c>
      <c r="I1716" s="20" t="s">
        <v>1739</v>
      </c>
      <c r="J1716" s="20" t="s">
        <v>4296</v>
      </c>
      <c r="K1716" s="20" t="s">
        <v>3988</v>
      </c>
      <c r="L1716" s="20" t="s">
        <v>3922</v>
      </c>
      <c r="M1716" s="21">
        <v>85</v>
      </c>
      <c r="N1716" s="22">
        <v>4</v>
      </c>
      <c r="O1716" s="23">
        <v>1</v>
      </c>
      <c r="P1716" s="24">
        <v>680</v>
      </c>
      <c r="Q1716" s="25">
        <f t="shared" si="141"/>
        <v>8</v>
      </c>
      <c r="R1716" s="12">
        <v>0</v>
      </c>
      <c r="S1716" s="12">
        <v>0</v>
      </c>
      <c r="U1716" s="18" t="str">
        <f t="shared" si="139"/>
        <v>一勝</v>
      </c>
      <c r="X1716" s="12" t="str">
        <f>IF(OR(C1716="櫃間牧場",C1716="特捜フジ"),"hit",IF(OR(C1716="土井牧場",C1716="土井ムギムギ牧場",C1716="むぎむぎ",C1716="むぎ"),"doi",IF(OR(C1716="阪神",C1716="タイガースファーム"),"han",IF(OR(C1716="健康牧場",C1716="ＯＫ牧場"),"oke",VLOOKUP(C1716,[1]Owner!$A:$B,2,FALSE)))))</f>
        <v>mid</v>
      </c>
    </row>
    <row r="1717" spans="1:24" ht="11.15" customHeight="1" x14ac:dyDescent="0.65">
      <c r="A1717" s="19" t="str">
        <f t="shared" si="138"/>
        <v>1314播磨03</v>
      </c>
      <c r="B1717" s="10" t="s">
        <v>5133</v>
      </c>
      <c r="C1717" s="20" t="s">
        <v>4397</v>
      </c>
      <c r="D1717" s="11">
        <v>3</v>
      </c>
      <c r="E1717" s="20" t="s">
        <v>4833</v>
      </c>
      <c r="F1717" s="10" t="s">
        <v>4766</v>
      </c>
      <c r="G1717" s="10" t="s">
        <v>4774</v>
      </c>
      <c r="H1717" s="20" t="s">
        <v>4834</v>
      </c>
      <c r="I1717" s="20" t="s">
        <v>2231</v>
      </c>
      <c r="J1717" s="20" t="s">
        <v>4835</v>
      </c>
      <c r="K1717" s="20" t="s">
        <v>791</v>
      </c>
      <c r="L1717" s="20" t="s">
        <v>1913</v>
      </c>
      <c r="M1717" s="21">
        <v>120</v>
      </c>
      <c r="N1717" s="22">
        <v>4</v>
      </c>
      <c r="O1717" s="23">
        <v>1</v>
      </c>
      <c r="P1717" s="24">
        <v>680</v>
      </c>
      <c r="Q1717" s="25">
        <f t="shared" si="141"/>
        <v>5.666666666666667</v>
      </c>
      <c r="R1717" s="12">
        <v>0</v>
      </c>
      <c r="S1717" s="12">
        <v>0</v>
      </c>
      <c r="U1717" s="18" t="str">
        <f t="shared" si="139"/>
        <v>一勝</v>
      </c>
      <c r="X1717" s="12" t="str">
        <f>IF(OR(C1717="櫃間牧場",C1717="特捜フジ"),"hit",IF(OR(C1717="土井牧場",C1717="土井ムギムギ牧場",C1717="むぎむぎ",C1717="むぎ"),"doi",IF(OR(C1717="阪神",C1717="タイガースファーム"),"han",IF(OR(C1717="健康牧場",C1717="ＯＫ牧場"),"oke",VLOOKUP(C1717,[1]Owner!$A:$B,2,FALSE)))))</f>
        <v>har</v>
      </c>
    </row>
    <row r="1718" spans="1:24" ht="11.15" customHeight="1" x14ac:dyDescent="0.65">
      <c r="A1718" s="19" t="str">
        <f t="shared" si="138"/>
        <v>1415若井01</v>
      </c>
      <c r="B1718" s="10" t="s">
        <v>5140</v>
      </c>
      <c r="C1718" s="28" t="s">
        <v>4763</v>
      </c>
      <c r="D1718" s="29">
        <v>1</v>
      </c>
      <c r="E1718" s="20" t="s">
        <v>5283</v>
      </c>
      <c r="F1718" s="10" t="s">
        <v>5144</v>
      </c>
      <c r="G1718" s="10" t="s">
        <v>5295</v>
      </c>
      <c r="H1718" s="20" t="s">
        <v>5304</v>
      </c>
      <c r="I1718" s="20" t="s">
        <v>2231</v>
      </c>
      <c r="J1718" s="20" t="s">
        <v>5435</v>
      </c>
      <c r="K1718" s="20" t="s">
        <v>791</v>
      </c>
      <c r="L1718" s="20" t="s">
        <v>1913</v>
      </c>
      <c r="M1718" s="21">
        <v>120</v>
      </c>
      <c r="N1718" s="22">
        <v>4</v>
      </c>
      <c r="O1718" s="23">
        <v>1</v>
      </c>
      <c r="P1718" s="24">
        <v>680</v>
      </c>
      <c r="Q1718" s="25">
        <f t="shared" si="141"/>
        <v>5.666666666666667</v>
      </c>
      <c r="R1718" s="12">
        <v>0</v>
      </c>
      <c r="S1718" s="12">
        <v>0</v>
      </c>
      <c r="U1718" s="18" t="str">
        <f t="shared" si="139"/>
        <v>一勝</v>
      </c>
      <c r="X1718" s="12" t="str">
        <f>IF(OR(C1718="櫃間牧場",C1718="特捜フジ"),"hit",IF(OR(C1718="土井牧場",C1718="土井ムギムギ牧場",C1718="むぎむぎ",C1718="むぎ"),"doi",IF(OR(C1718="阪神",C1718="タイガースファーム"),"han",IF(OR(C1718="健康牧場",C1718="ＯＫ牧場"),"oke",VLOOKUP(C1718,[1]Owner!$A:$B,2,FALSE)))))</f>
        <v>wak</v>
      </c>
    </row>
    <row r="1719" spans="1:24" ht="11.15" customHeight="1" x14ac:dyDescent="0.65">
      <c r="A1719" s="19" t="str">
        <f t="shared" si="138"/>
        <v>1718村山08</v>
      </c>
      <c r="B1719" s="10" t="s">
        <v>6476</v>
      </c>
      <c r="C1719" s="20" t="s">
        <v>4372</v>
      </c>
      <c r="D1719" s="11">
        <v>8</v>
      </c>
      <c r="E1719" s="20" t="s">
        <v>6545</v>
      </c>
      <c r="F1719" s="10" t="s">
        <v>5142</v>
      </c>
      <c r="G1719" s="10" t="s">
        <v>5293</v>
      </c>
      <c r="H1719" s="20" t="s">
        <v>6638</v>
      </c>
      <c r="I1719" s="20" t="s">
        <v>3881</v>
      </c>
      <c r="J1719" s="20" t="s">
        <v>6742</v>
      </c>
      <c r="K1719" s="20" t="s">
        <v>5472</v>
      </c>
      <c r="L1719" s="20" t="s">
        <v>5484</v>
      </c>
      <c r="M1719" s="21">
        <v>60</v>
      </c>
      <c r="N1719" s="22">
        <v>4</v>
      </c>
      <c r="O1719" s="23">
        <v>1</v>
      </c>
      <c r="P1719" s="24">
        <v>680</v>
      </c>
      <c r="Q1719" s="25">
        <f t="shared" si="141"/>
        <v>11.333333333333334</v>
      </c>
      <c r="R1719" s="12">
        <v>0</v>
      </c>
      <c r="S1719" s="12">
        <v>0</v>
      </c>
      <c r="U1719" s="18" t="str">
        <f t="shared" si="139"/>
        <v>一勝</v>
      </c>
      <c r="V1719" s="12" t="s">
        <v>6975</v>
      </c>
      <c r="W1719" s="12" t="s">
        <v>6833</v>
      </c>
      <c r="X1719" s="12" t="str">
        <f>IF(OR(C1719="櫃間牧場",C1719="特捜フジ"),"hit",IF(OR(C1719="土井牧場",C1719="土井ムギムギ牧場",C1719="むぎむぎ",C1719="むぎ"),"doi",IF(OR(C1719="阪神",C1719="タイガースファーム"),"han",IF(OR(C1719="健康牧場",C1719="ＯＫ牧場"),"oke",VLOOKUP(C1719,[1]Owner!$A:$B,2,FALSE)))))</f>
        <v>mur</v>
      </c>
    </row>
    <row r="1720" spans="1:24" ht="11.15" customHeight="1" x14ac:dyDescent="0.65">
      <c r="A1720" s="19" t="str">
        <f t="shared" si="138"/>
        <v>0304健太03</v>
      </c>
      <c r="B1720" s="10" t="s">
        <v>1713</v>
      </c>
      <c r="C1720" s="20" t="s">
        <v>156</v>
      </c>
      <c r="D1720" s="31">
        <v>3</v>
      </c>
      <c r="E1720" s="20" t="s">
        <v>1756</v>
      </c>
      <c r="F1720" s="10" t="s">
        <v>14</v>
      </c>
      <c r="G1720" s="10" t="s">
        <v>15</v>
      </c>
      <c r="H1720" s="20" t="s">
        <v>505</v>
      </c>
      <c r="I1720" s="20" t="s">
        <v>38</v>
      </c>
      <c r="J1720" s="20" t="s">
        <v>1319</v>
      </c>
      <c r="M1720" s="21">
        <v>0</v>
      </c>
      <c r="N1720" s="22">
        <v>5</v>
      </c>
      <c r="O1720" s="23">
        <v>1</v>
      </c>
      <c r="P1720" s="24">
        <v>680</v>
      </c>
      <c r="Q1720" s="25">
        <f t="shared" si="141"/>
        <v>68</v>
      </c>
      <c r="R1720" s="12">
        <v>0</v>
      </c>
      <c r="S1720" s="12">
        <v>0</v>
      </c>
      <c r="U1720" s="18" t="str">
        <f t="shared" si="139"/>
        <v>一勝</v>
      </c>
      <c r="X1720" s="12" t="str">
        <f>IF(OR(C1720="櫃間牧場",C1720="特捜フジ"),"hit",IF(OR(C1720="土井牧場",C1720="土井ムギムギ牧場",C1720="むぎむぎ",C1720="むぎ"),"doi",IF(OR(C1720="阪神",C1720="タイガースファーム"),"han",IF(OR(C1720="健康牧場",C1720="ＯＫ牧場"),"oke",VLOOKUP(C1720,[1]Owner!$A:$B,2,FALSE)))))</f>
        <v>tke</v>
      </c>
    </row>
    <row r="1721" spans="1:24" ht="11.15" customHeight="1" x14ac:dyDescent="0.65">
      <c r="A1721" s="19" t="str">
        <f t="shared" si="138"/>
        <v>1112藤田07</v>
      </c>
      <c r="B1721" s="10" t="s">
        <v>4369</v>
      </c>
      <c r="C1721" s="20" t="s">
        <v>4200</v>
      </c>
      <c r="D1721" s="11">
        <v>7</v>
      </c>
      <c r="E1721" s="20" t="s">
        <v>4220</v>
      </c>
      <c r="F1721" s="10" t="s">
        <v>3910</v>
      </c>
      <c r="G1721" s="10" t="s">
        <v>3911</v>
      </c>
      <c r="H1721" s="20" t="s">
        <v>4221</v>
      </c>
      <c r="I1721" s="20" t="s">
        <v>2847</v>
      </c>
      <c r="J1721" s="20" t="s">
        <v>4222</v>
      </c>
      <c r="K1721" s="20" t="s">
        <v>4223</v>
      </c>
      <c r="L1721" s="20" t="s">
        <v>1913</v>
      </c>
      <c r="M1721" s="21">
        <v>30</v>
      </c>
      <c r="N1721" s="22">
        <v>6</v>
      </c>
      <c r="O1721" s="23">
        <v>1</v>
      </c>
      <c r="P1721" s="24">
        <v>680</v>
      </c>
      <c r="Q1721" s="25">
        <f t="shared" si="141"/>
        <v>22.666666666666668</v>
      </c>
      <c r="R1721" s="12">
        <v>0</v>
      </c>
      <c r="S1721" s="12">
        <v>0</v>
      </c>
      <c r="U1721" s="18" t="str">
        <f t="shared" si="139"/>
        <v>一勝</v>
      </c>
      <c r="X1721" s="12" t="str">
        <f>IF(OR(C1721="櫃間牧場",C1721="特捜フジ"),"hit",IF(OR(C1721="土井牧場",C1721="土井ムギムギ牧場",C1721="むぎむぎ",C1721="むぎ"),"doi",IF(OR(C1721="阪神",C1721="タイガースファーム"),"han",IF(OR(C1721="健康牧場",C1721="ＯＫ牧場"),"oke",VLOOKUP(C1721,[1]Owner!$A:$B,2,FALSE)))))</f>
        <v>fut</v>
      </c>
    </row>
    <row r="1722" spans="1:24" ht="11.15" customHeight="1" x14ac:dyDescent="0.65">
      <c r="A1722" s="19" t="str">
        <f t="shared" si="138"/>
        <v>1213村山08</v>
      </c>
      <c r="B1722" s="10" t="s">
        <v>4405</v>
      </c>
      <c r="C1722" s="20" t="s">
        <v>4738</v>
      </c>
      <c r="D1722" s="11">
        <v>8</v>
      </c>
      <c r="E1722" s="20" t="s">
        <v>4662</v>
      </c>
      <c r="F1722" s="10" t="s">
        <v>4407</v>
      </c>
      <c r="G1722" s="10" t="s">
        <v>4408</v>
      </c>
      <c r="H1722" s="20" t="s">
        <v>4463</v>
      </c>
      <c r="I1722" s="20" t="s">
        <v>2814</v>
      </c>
      <c r="J1722" s="20" t="s">
        <v>3874</v>
      </c>
      <c r="K1722" s="20" t="s">
        <v>4663</v>
      </c>
      <c r="L1722" s="20" t="s">
        <v>4664</v>
      </c>
      <c r="M1722" s="21">
        <v>50</v>
      </c>
      <c r="N1722" s="22">
        <v>6</v>
      </c>
      <c r="O1722" s="23">
        <v>0</v>
      </c>
      <c r="P1722" s="24">
        <v>680</v>
      </c>
      <c r="Q1722" s="25">
        <f t="shared" si="141"/>
        <v>13.6</v>
      </c>
      <c r="R1722" s="12">
        <v>0</v>
      </c>
      <c r="S1722" s="12">
        <v>0</v>
      </c>
      <c r="U1722" s="18" t="str">
        <f t="shared" si="139"/>
        <v>未勝利</v>
      </c>
      <c r="X1722" s="12" t="str">
        <f>IF(OR(C1722="櫃間牧場",C1722="特捜フジ"),"hit",IF(OR(C1722="土井牧場",C1722="土井ムギムギ牧場",C1722="むぎむぎ",C1722="むぎ"),"doi",IF(OR(C1722="阪神",C1722="タイガースファーム"),"han",IF(OR(C1722="健康牧場",C1722="ＯＫ牧場"),"oke",VLOOKUP(C1722,[1]Owner!$A:$B,2,FALSE)))))</f>
        <v>mur</v>
      </c>
    </row>
    <row r="1723" spans="1:24" ht="11.15" customHeight="1" x14ac:dyDescent="0.65">
      <c r="A1723" s="19" t="str">
        <f t="shared" si="138"/>
        <v>1011松山09</v>
      </c>
      <c r="B1723" s="10" t="s">
        <v>3649</v>
      </c>
      <c r="C1723" s="20" t="s">
        <v>3820</v>
      </c>
      <c r="D1723" s="11">
        <v>9</v>
      </c>
      <c r="E1723" s="20" t="s">
        <v>3836</v>
      </c>
      <c r="F1723" s="10" t="s">
        <v>2279</v>
      </c>
      <c r="G1723" s="10" t="s">
        <v>510</v>
      </c>
      <c r="H1723" s="20" t="s">
        <v>3837</v>
      </c>
      <c r="I1723" s="20" t="s">
        <v>1755</v>
      </c>
      <c r="J1723" s="20" t="s">
        <v>2271</v>
      </c>
      <c r="K1723" s="20" t="s">
        <v>3838</v>
      </c>
      <c r="L1723" s="20" t="s">
        <v>3839</v>
      </c>
      <c r="M1723" s="21">
        <v>0</v>
      </c>
      <c r="N1723" s="22">
        <v>7</v>
      </c>
      <c r="O1723" s="23">
        <v>1</v>
      </c>
      <c r="P1723" s="24">
        <v>680</v>
      </c>
      <c r="Q1723" s="25">
        <f t="shared" si="141"/>
        <v>68</v>
      </c>
      <c r="R1723" s="12">
        <v>0</v>
      </c>
      <c r="S1723" s="12">
        <v>0</v>
      </c>
      <c r="U1723" s="18" t="str">
        <f t="shared" si="139"/>
        <v>一勝</v>
      </c>
      <c r="X1723" s="12" t="str">
        <f>IF(OR(C1723="櫃間牧場",C1723="特捜フジ"),"hit",IF(OR(C1723="土井牧場",C1723="土井ムギムギ牧場",C1723="むぎむぎ",C1723="むぎ"),"doi",IF(OR(C1723="阪神",C1723="タイガースファーム"),"han",IF(OR(C1723="健康牧場",C1723="ＯＫ牧場"),"oke",VLOOKUP(C1723,[1]Owner!$A:$B,2,FALSE)))))</f>
        <v>mat</v>
      </c>
    </row>
    <row r="1724" spans="1:24" ht="11.15" customHeight="1" x14ac:dyDescent="0.65">
      <c r="A1724" s="19" t="str">
        <f t="shared" si="138"/>
        <v>0910心平07</v>
      </c>
      <c r="B1724" s="10" t="s">
        <v>3418</v>
      </c>
      <c r="C1724" s="20" t="s">
        <v>2649</v>
      </c>
      <c r="D1724" s="11">
        <v>7</v>
      </c>
      <c r="E1724" s="20" t="s">
        <v>3509</v>
      </c>
      <c r="F1724" s="10" t="s">
        <v>14</v>
      </c>
      <c r="G1724" s="10" t="s">
        <v>510</v>
      </c>
      <c r="H1724" s="20" t="s">
        <v>621</v>
      </c>
      <c r="I1724" s="20" t="s">
        <v>3510</v>
      </c>
      <c r="J1724" s="20" t="s">
        <v>3511</v>
      </c>
      <c r="K1724" s="20" t="s">
        <v>3512</v>
      </c>
      <c r="L1724" s="20" t="s">
        <v>3513</v>
      </c>
      <c r="M1724" s="21">
        <v>50</v>
      </c>
      <c r="N1724" s="22">
        <v>8</v>
      </c>
      <c r="O1724" s="23">
        <v>1</v>
      </c>
      <c r="P1724" s="24">
        <v>680</v>
      </c>
      <c r="Q1724" s="25">
        <f t="shared" si="141"/>
        <v>13.6</v>
      </c>
      <c r="R1724" s="12">
        <v>0</v>
      </c>
      <c r="S1724" s="12">
        <v>0</v>
      </c>
      <c r="U1724" s="18" t="str">
        <f t="shared" si="139"/>
        <v>一勝</v>
      </c>
      <c r="X1724" s="12" t="str">
        <f>IF(OR(C1724="櫃間牧場",C1724="特捜フジ"),"hit",IF(OR(C1724="土井牧場",C1724="土井ムギムギ牧場",C1724="むぎむぎ",C1724="むぎ"),"doi",IF(OR(C1724="阪神",C1724="タイガースファーム"),"han",IF(OR(C1724="健康牧場",C1724="ＯＫ牧場"),"oke",VLOOKUP(C1724,[1]Owner!$A:$B,2,FALSE)))))</f>
        <v>hsi</v>
      </c>
    </row>
    <row r="1725" spans="1:24" ht="11.15" customHeight="1" x14ac:dyDescent="0.65">
      <c r="A1725" s="19" t="str">
        <f t="shared" si="138"/>
        <v>0001播磨01</v>
      </c>
      <c r="B1725" s="10" t="s">
        <v>963</v>
      </c>
      <c r="C1725" s="20" t="s">
        <v>626</v>
      </c>
      <c r="D1725" s="31">
        <v>1</v>
      </c>
      <c r="E1725" s="20" t="s">
        <v>1114</v>
      </c>
      <c r="F1725" s="10" t="s">
        <v>14</v>
      </c>
      <c r="G1725" s="10" t="s">
        <v>15</v>
      </c>
      <c r="H1725" s="20" t="s">
        <v>867</v>
      </c>
      <c r="I1725" s="20" t="s">
        <v>833</v>
      </c>
      <c r="J1725" s="20" t="s">
        <v>646</v>
      </c>
      <c r="N1725" s="22">
        <v>5</v>
      </c>
      <c r="O1725" s="23">
        <v>1</v>
      </c>
      <c r="P1725" s="24">
        <v>677</v>
      </c>
      <c r="Q1725" s="25" t="str">
        <f t="shared" si="141"/>
        <v/>
      </c>
      <c r="R1725" s="12">
        <v>0</v>
      </c>
      <c r="S1725" s="12">
        <v>0</v>
      </c>
      <c r="U1725" s="18" t="str">
        <f t="shared" si="139"/>
        <v>一勝</v>
      </c>
      <c r="X1725" s="12" t="str">
        <f>IF(OR(C1725="櫃間牧場",C1725="特捜フジ"),"hit",IF(OR(C1725="土井牧場",C1725="土井ムギムギ牧場",C1725="むぎむぎ",C1725="むぎ"),"doi",IF(OR(C1725="阪神",C1725="タイガースファーム"),"han",IF(OR(C1725="健康牧場",C1725="ＯＫ牧場"),"oke",VLOOKUP(C1725,[1]Owner!$A:$B,2,FALSE)))))</f>
        <v>har</v>
      </c>
    </row>
    <row r="1726" spans="1:24" ht="11.15" customHeight="1" x14ac:dyDescent="0.65">
      <c r="A1726" s="19" t="str">
        <f t="shared" si="138"/>
        <v>1314松山04</v>
      </c>
      <c r="B1726" s="10" t="s">
        <v>5133</v>
      </c>
      <c r="C1726" s="20" t="s">
        <v>4910</v>
      </c>
      <c r="D1726" s="11">
        <v>4</v>
      </c>
      <c r="E1726" s="20" t="s">
        <v>4916</v>
      </c>
      <c r="F1726" s="10" t="s">
        <v>4766</v>
      </c>
      <c r="G1726" s="10" t="s">
        <v>4767</v>
      </c>
      <c r="H1726" s="20" t="s">
        <v>4917</v>
      </c>
      <c r="I1726" s="20" t="s">
        <v>3165</v>
      </c>
      <c r="J1726" s="20" t="s">
        <v>2045</v>
      </c>
      <c r="K1726" s="20" t="s">
        <v>4918</v>
      </c>
      <c r="L1726" s="20" t="s">
        <v>1913</v>
      </c>
      <c r="M1726" s="21">
        <v>70</v>
      </c>
      <c r="N1726" s="22">
        <v>3</v>
      </c>
      <c r="O1726" s="23">
        <v>1</v>
      </c>
      <c r="P1726" s="24">
        <v>672</v>
      </c>
      <c r="Q1726" s="25">
        <f t="shared" si="141"/>
        <v>9.6</v>
      </c>
      <c r="R1726" s="12">
        <v>0</v>
      </c>
      <c r="S1726" s="12">
        <v>0</v>
      </c>
      <c r="U1726" s="18" t="str">
        <f t="shared" si="139"/>
        <v>一勝</v>
      </c>
      <c r="X1726" s="12" t="str">
        <f>IF(OR(C1726="櫃間牧場",C1726="特捜フジ"),"hit",IF(OR(C1726="土井牧場",C1726="土井ムギムギ牧場",C1726="むぎむぎ",C1726="むぎ"),"doi",IF(OR(C1726="阪神",C1726="タイガースファーム"),"han",IF(OR(C1726="健康牧場",C1726="ＯＫ牧場"),"oke",VLOOKUP(C1726,[1]Owner!$A:$B,2,FALSE)))))</f>
        <v>mat</v>
      </c>
    </row>
    <row r="1727" spans="1:24" ht="11.15" customHeight="1" x14ac:dyDescent="0.65">
      <c r="A1727" s="19" t="str">
        <f t="shared" si="138"/>
        <v>0405伸吾04</v>
      </c>
      <c r="B1727" s="10" t="s">
        <v>1951</v>
      </c>
      <c r="C1727" s="20" t="s">
        <v>768</v>
      </c>
      <c r="D1727" s="31">
        <v>4</v>
      </c>
      <c r="E1727" s="20" t="s">
        <v>2066</v>
      </c>
      <c r="F1727" s="10" t="s">
        <v>29</v>
      </c>
      <c r="G1727" s="10" t="s">
        <v>510</v>
      </c>
      <c r="H1727" s="20" t="s">
        <v>2067</v>
      </c>
      <c r="I1727" s="20" t="s">
        <v>38</v>
      </c>
      <c r="J1727" s="20" t="s">
        <v>159</v>
      </c>
      <c r="K1727" s="20" t="s">
        <v>2068</v>
      </c>
      <c r="L1727" s="20" t="s">
        <v>1968</v>
      </c>
      <c r="M1727" s="21">
        <v>70</v>
      </c>
      <c r="N1727" s="22">
        <v>4</v>
      </c>
      <c r="O1727" s="23">
        <v>0</v>
      </c>
      <c r="P1727" s="24">
        <v>670</v>
      </c>
      <c r="Q1727" s="25">
        <f t="shared" si="141"/>
        <v>9.5714285714285712</v>
      </c>
      <c r="R1727" s="12">
        <v>0</v>
      </c>
      <c r="S1727" s="12">
        <v>0</v>
      </c>
      <c r="U1727" s="18" t="str">
        <f t="shared" si="139"/>
        <v>未勝利</v>
      </c>
      <c r="X1727" s="12" t="str">
        <f>IF(OR(C1727="櫃間牧場",C1727="特捜フジ"),"hit",IF(OR(C1727="土井牧場",C1727="土井ムギムギ牧場",C1727="むぎむぎ",C1727="むぎ"),"doi",IF(OR(C1727="阪神",C1727="タイガースファーム"),"han",IF(OR(C1727="健康牧場",C1727="ＯＫ牧場"),"oke",VLOOKUP(C1727,[1]Owner!$A:$B,2,FALSE)))))</f>
        <v>tsi</v>
      </c>
    </row>
    <row r="1728" spans="1:24" ht="11.15" customHeight="1" x14ac:dyDescent="0.65">
      <c r="A1728" s="19" t="str">
        <f t="shared" si="138"/>
        <v>1213みど03</v>
      </c>
      <c r="B1728" s="10" t="s">
        <v>4405</v>
      </c>
      <c r="C1728" s="20" t="s">
        <v>4730</v>
      </c>
      <c r="D1728" s="11">
        <v>3</v>
      </c>
      <c r="E1728" s="20" t="s">
        <v>4417</v>
      </c>
      <c r="F1728" s="10" t="s">
        <v>4407</v>
      </c>
      <c r="G1728" s="10" t="s">
        <v>4408</v>
      </c>
      <c r="H1728" s="20" t="s">
        <v>4418</v>
      </c>
      <c r="I1728" s="20" t="s">
        <v>2850</v>
      </c>
      <c r="J1728" s="20" t="s">
        <v>4419</v>
      </c>
      <c r="K1728" s="20" t="s">
        <v>2378</v>
      </c>
      <c r="L1728" s="20" t="s">
        <v>1913</v>
      </c>
      <c r="M1728" s="21">
        <v>50</v>
      </c>
      <c r="N1728" s="22">
        <v>4</v>
      </c>
      <c r="O1728" s="23">
        <v>1</v>
      </c>
      <c r="P1728" s="24">
        <v>670</v>
      </c>
      <c r="Q1728" s="25">
        <f t="shared" si="141"/>
        <v>13.4</v>
      </c>
      <c r="R1728" s="12">
        <v>0</v>
      </c>
      <c r="S1728" s="12">
        <v>0</v>
      </c>
      <c r="U1728" s="18" t="str">
        <f t="shared" si="139"/>
        <v>一勝</v>
      </c>
      <c r="X1728" s="12" t="str">
        <f>IF(OR(C1728="櫃間牧場",C1728="特捜フジ"),"hit",IF(OR(C1728="土井牧場",C1728="土井ムギムギ牧場",C1728="むぎむぎ",C1728="むぎ"),"doi",IF(OR(C1728="阪神",C1728="タイガースファーム"),"han",IF(OR(C1728="健康牧場",C1728="ＯＫ牧場"),"oke",VLOOKUP(C1728,[1]Owner!$A:$B,2,FALSE)))))</f>
        <v>mid</v>
      </c>
    </row>
    <row r="1729" spans="1:24" ht="11.15" customHeight="1" x14ac:dyDescent="0.65">
      <c r="A1729" s="19" t="str">
        <f t="shared" si="138"/>
        <v>0304大熊02</v>
      </c>
      <c r="B1729" s="10" t="s">
        <v>1713</v>
      </c>
      <c r="C1729" s="20" t="s">
        <v>1481</v>
      </c>
      <c r="D1729" s="31">
        <v>2</v>
      </c>
      <c r="E1729" s="20" t="s">
        <v>1716</v>
      </c>
      <c r="F1729" s="10" t="s">
        <v>14</v>
      </c>
      <c r="G1729" s="10" t="s">
        <v>15</v>
      </c>
      <c r="H1729" s="20" t="s">
        <v>334</v>
      </c>
      <c r="I1729" s="20" t="s">
        <v>26</v>
      </c>
      <c r="J1729" s="20" t="s">
        <v>646</v>
      </c>
      <c r="M1729" s="21">
        <v>0</v>
      </c>
      <c r="N1729" s="22">
        <v>7</v>
      </c>
      <c r="O1729" s="23">
        <v>1</v>
      </c>
      <c r="P1729" s="24">
        <v>670</v>
      </c>
      <c r="Q1729" s="25">
        <f t="shared" si="141"/>
        <v>67</v>
      </c>
      <c r="R1729" s="12">
        <v>0</v>
      </c>
      <c r="S1729" s="12">
        <v>0</v>
      </c>
      <c r="U1729" s="18" t="str">
        <f t="shared" si="139"/>
        <v>一勝</v>
      </c>
      <c r="X1729" s="12" t="str">
        <f>IF(OR(C1729="櫃間牧場",C1729="特捜フジ"),"hit",IF(OR(C1729="土井牧場",C1729="土井ムギムギ牧場",C1729="むぎむぎ",C1729="むぎ"),"doi",IF(OR(C1729="阪神",C1729="タイガースファーム"),"han",IF(OR(C1729="健康牧場",C1729="ＯＫ牧場"),"oke",VLOOKUP(C1729,[1]Owner!$A:$B,2,FALSE)))))</f>
        <v>oku</v>
      </c>
    </row>
    <row r="1730" spans="1:24" ht="11.15" customHeight="1" x14ac:dyDescent="0.65">
      <c r="A1730" s="19" t="str">
        <f t="shared" ref="A1730:A1793" si="142">MID(B1730,3,2)&amp;MID(B1730,8,2)&amp;MID(C1730,1,2)&amp;TEXT(D1730,"00")</f>
        <v>1314藤田05</v>
      </c>
      <c r="B1730" s="10" t="s">
        <v>5133</v>
      </c>
      <c r="C1730" s="20" t="s">
        <v>4400</v>
      </c>
      <c r="D1730" s="11">
        <v>5</v>
      </c>
      <c r="E1730" s="20" t="s">
        <v>5043</v>
      </c>
      <c r="F1730" s="10" t="s">
        <v>4772</v>
      </c>
      <c r="G1730" s="10" t="s">
        <v>4767</v>
      </c>
      <c r="H1730" s="20" t="s">
        <v>4840</v>
      </c>
      <c r="I1730" s="20" t="s">
        <v>2231</v>
      </c>
      <c r="J1730" s="20" t="s">
        <v>5044</v>
      </c>
      <c r="K1730" s="20" t="s">
        <v>2370</v>
      </c>
      <c r="L1730" s="20" t="s">
        <v>4770</v>
      </c>
      <c r="M1730" s="21">
        <v>110</v>
      </c>
      <c r="N1730" s="22">
        <v>9</v>
      </c>
      <c r="O1730" s="23">
        <v>0</v>
      </c>
      <c r="P1730" s="24">
        <v>665</v>
      </c>
      <c r="Q1730" s="25">
        <f t="shared" si="141"/>
        <v>6.0454545454545459</v>
      </c>
      <c r="R1730" s="12">
        <v>0</v>
      </c>
      <c r="S1730" s="12">
        <v>0</v>
      </c>
      <c r="U1730" s="18" t="str">
        <f t="shared" ref="U1730:U1793" si="143">IF(S1730&gt;=1,"G1",IF(R1730&gt;=1,"重賞",IF(O1730&gt;=2,"二勝",IF(O1730=1,"一勝",IF(AND(O1730=0,N1730&gt;=1),"未勝利","未出走")))))</f>
        <v>未勝利</v>
      </c>
      <c r="X1730" s="12" t="str">
        <f>IF(OR(C1730="櫃間牧場",C1730="特捜フジ"),"hit",IF(OR(C1730="土井牧場",C1730="土井ムギムギ牧場",C1730="むぎむぎ",C1730="むぎ"),"doi",IF(OR(C1730="阪神",C1730="タイガースファーム"),"han",IF(OR(C1730="健康牧場",C1730="ＯＫ牧場"),"oke",VLOOKUP(C1730,[1]Owner!$A:$B,2,FALSE)))))</f>
        <v>fut</v>
      </c>
    </row>
    <row r="1731" spans="1:24" ht="11.15" customHeight="1" x14ac:dyDescent="0.65">
      <c r="A1731" s="19" t="str">
        <f t="shared" si="142"/>
        <v>9900貴仁06</v>
      </c>
      <c r="B1731" s="10" t="s">
        <v>683</v>
      </c>
      <c r="C1731" s="20" t="s">
        <v>216</v>
      </c>
      <c r="D1731" s="31">
        <v>6</v>
      </c>
      <c r="E1731" s="20" t="s">
        <v>825</v>
      </c>
      <c r="F1731" s="10" t="s">
        <v>29</v>
      </c>
      <c r="G1731" s="10" t="s">
        <v>15</v>
      </c>
      <c r="H1731" s="20" t="s">
        <v>826</v>
      </c>
      <c r="I1731" s="20" t="s">
        <v>38</v>
      </c>
      <c r="J1731" s="20" t="s">
        <v>827</v>
      </c>
      <c r="N1731" s="22">
        <v>3</v>
      </c>
      <c r="O1731" s="23">
        <v>1</v>
      </c>
      <c r="P1731" s="24">
        <v>664</v>
      </c>
      <c r="Q1731" s="25" t="str">
        <f t="shared" si="141"/>
        <v/>
      </c>
      <c r="R1731" s="12">
        <v>0</v>
      </c>
      <c r="S1731" s="12">
        <v>0</v>
      </c>
      <c r="U1731" s="18" t="str">
        <f t="shared" si="143"/>
        <v>一勝</v>
      </c>
      <c r="X1731" s="12" t="str">
        <f>IF(OR(C1731="櫃間牧場",C1731="特捜フジ"),"hit",IF(OR(C1731="土井牧場",C1731="土井ムギムギ牧場",C1731="むぎむぎ",C1731="むぎ"),"doi",IF(OR(C1731="阪神",C1731="タイガースファーム"),"han",IF(OR(C1731="健康牧場",C1731="ＯＫ牧場"),"oke",VLOOKUP(C1731,[1]Owner!$A:$B,2,FALSE)))))</f>
        <v>hta</v>
      </c>
    </row>
    <row r="1732" spans="1:24" ht="11.15" customHeight="1" x14ac:dyDescent="0.65">
      <c r="A1732" s="19" t="str">
        <f t="shared" si="142"/>
        <v>0001伸吾06</v>
      </c>
      <c r="B1732" s="10" t="s">
        <v>963</v>
      </c>
      <c r="C1732" s="20" t="s">
        <v>768</v>
      </c>
      <c r="D1732" s="31">
        <v>6</v>
      </c>
      <c r="E1732" s="20" t="s">
        <v>1046</v>
      </c>
      <c r="F1732" s="10" t="s">
        <v>29</v>
      </c>
      <c r="G1732" s="10" t="s">
        <v>15</v>
      </c>
      <c r="H1732" s="20" t="s">
        <v>1047</v>
      </c>
      <c r="I1732" s="20" t="s">
        <v>38</v>
      </c>
      <c r="J1732" s="20" t="s">
        <v>764</v>
      </c>
      <c r="N1732" s="22">
        <v>2</v>
      </c>
      <c r="O1732" s="23">
        <v>1</v>
      </c>
      <c r="P1732" s="24">
        <v>660</v>
      </c>
      <c r="Q1732" s="25" t="str">
        <f t="shared" si="141"/>
        <v/>
      </c>
      <c r="R1732" s="12">
        <v>0</v>
      </c>
      <c r="S1732" s="12">
        <v>0</v>
      </c>
      <c r="U1732" s="18" t="str">
        <f t="shared" si="143"/>
        <v>一勝</v>
      </c>
      <c r="X1732" s="12" t="str">
        <f>IF(OR(C1732="櫃間牧場",C1732="特捜フジ"),"hit",IF(OR(C1732="土井牧場",C1732="土井ムギムギ牧場",C1732="むぎむぎ",C1732="むぎ"),"doi",IF(OR(C1732="阪神",C1732="タイガースファーム"),"han",IF(OR(C1732="健康牧場",C1732="ＯＫ牧場"),"oke",VLOOKUP(C1732,[1]Owner!$A:$B,2,FALSE)))))</f>
        <v>tsi</v>
      </c>
    </row>
    <row r="1733" spans="1:24" ht="11.15" customHeight="1" x14ac:dyDescent="0.65">
      <c r="A1733" s="19" t="str">
        <f t="shared" si="142"/>
        <v>0001福石06</v>
      </c>
      <c r="B1733" s="10" t="s">
        <v>963</v>
      </c>
      <c r="C1733" s="20" t="s">
        <v>913</v>
      </c>
      <c r="D1733" s="31">
        <v>6</v>
      </c>
      <c r="E1733" s="20" t="s">
        <v>1149</v>
      </c>
      <c r="F1733" s="10" t="s">
        <v>14</v>
      </c>
      <c r="G1733" s="10" t="s">
        <v>15</v>
      </c>
      <c r="H1733" s="20" t="s">
        <v>705</v>
      </c>
      <c r="I1733" s="20" t="s">
        <v>38</v>
      </c>
      <c r="J1733" s="20" t="s">
        <v>790</v>
      </c>
      <c r="N1733" s="22">
        <v>2</v>
      </c>
      <c r="O1733" s="23">
        <v>1</v>
      </c>
      <c r="P1733" s="24">
        <v>660</v>
      </c>
      <c r="Q1733" s="25" t="str">
        <f t="shared" si="141"/>
        <v/>
      </c>
      <c r="R1733" s="12">
        <v>0</v>
      </c>
      <c r="S1733" s="12">
        <v>0</v>
      </c>
      <c r="U1733" s="18" t="str">
        <f t="shared" si="143"/>
        <v>一勝</v>
      </c>
      <c r="X1733" s="12" t="str">
        <f>IF(OR(C1733="櫃間牧場",C1733="特捜フジ"),"hit",IF(OR(C1733="土井牧場",C1733="土井ムギムギ牧場",C1733="むぎむぎ",C1733="むぎ"),"doi",IF(OR(C1733="阪神",C1733="タイガースファーム"),"han",IF(OR(C1733="健康牧場",C1733="ＯＫ牧場"),"oke",VLOOKUP(C1733,[1]Owner!$A:$B,2,FALSE)))))</f>
        <v>fuk</v>
      </c>
    </row>
    <row r="1734" spans="1:24" ht="11.15" customHeight="1" x14ac:dyDescent="0.65">
      <c r="A1734" s="19" t="str">
        <f t="shared" si="142"/>
        <v>1011村山08</v>
      </c>
      <c r="B1734" s="10" t="s">
        <v>3649</v>
      </c>
      <c r="C1734" s="20" t="s">
        <v>3866</v>
      </c>
      <c r="D1734" s="11">
        <v>8</v>
      </c>
      <c r="E1734" s="20" t="s">
        <v>3878</v>
      </c>
      <c r="F1734" s="10" t="s">
        <v>14</v>
      </c>
      <c r="G1734" s="10" t="s">
        <v>520</v>
      </c>
      <c r="H1734" s="20" t="s">
        <v>2123</v>
      </c>
      <c r="I1734" s="20" t="s">
        <v>1832</v>
      </c>
      <c r="J1734" s="20" t="s">
        <v>3879</v>
      </c>
      <c r="K1734" s="20" t="s">
        <v>3880</v>
      </c>
      <c r="L1734" s="20" t="s">
        <v>515</v>
      </c>
      <c r="M1734" s="21">
        <v>25</v>
      </c>
      <c r="N1734" s="22">
        <v>3</v>
      </c>
      <c r="O1734" s="23">
        <v>1</v>
      </c>
      <c r="P1734" s="24">
        <v>660</v>
      </c>
      <c r="Q1734" s="25">
        <f t="shared" si="141"/>
        <v>26.4</v>
      </c>
      <c r="R1734" s="12">
        <v>0</v>
      </c>
      <c r="S1734" s="12">
        <v>0</v>
      </c>
      <c r="U1734" s="18" t="str">
        <f t="shared" si="143"/>
        <v>一勝</v>
      </c>
      <c r="X1734" s="12" t="str">
        <f>IF(OR(C1734="櫃間牧場",C1734="特捜フジ"),"hit",IF(OR(C1734="土井牧場",C1734="土井ムギムギ牧場",C1734="むぎむぎ",C1734="むぎ"),"doi",IF(OR(C1734="阪神",C1734="タイガースファーム"),"han",IF(OR(C1734="健康牧場",C1734="ＯＫ牧場"),"oke",VLOOKUP(C1734,[1]Owner!$A:$B,2,FALSE)))))</f>
        <v>mur</v>
      </c>
    </row>
    <row r="1735" spans="1:24" ht="11.15" customHeight="1" x14ac:dyDescent="0.65">
      <c r="A1735" s="19" t="str">
        <f t="shared" si="142"/>
        <v>1920村山09</v>
      </c>
      <c r="B1735" s="10" t="s">
        <v>7651</v>
      </c>
      <c r="C1735" s="20" t="s">
        <v>7658</v>
      </c>
      <c r="D1735" s="11">
        <v>9</v>
      </c>
      <c r="E1735" s="20" t="s">
        <v>7797</v>
      </c>
      <c r="F1735" s="10" t="s">
        <v>4766</v>
      </c>
      <c r="G1735" s="10" t="s">
        <v>4774</v>
      </c>
      <c r="H1735" s="20" t="s">
        <v>7934</v>
      </c>
      <c r="I1735" s="20" t="s">
        <v>4657</v>
      </c>
      <c r="J1735" s="20" t="s">
        <v>7287</v>
      </c>
      <c r="K1735" s="20" t="s">
        <v>791</v>
      </c>
      <c r="L1735" s="20" t="s">
        <v>4780</v>
      </c>
      <c r="M1735" s="32">
        <v>1</v>
      </c>
      <c r="N1735" s="22">
        <v>3</v>
      </c>
      <c r="O1735" s="23">
        <v>1</v>
      </c>
      <c r="P1735" s="24">
        <v>660</v>
      </c>
      <c r="Q1735" s="25">
        <v>30.461538461538463</v>
      </c>
      <c r="R1735" s="12">
        <v>0</v>
      </c>
      <c r="S1735" s="12">
        <v>0</v>
      </c>
      <c r="T1735" s="12">
        <v>0</v>
      </c>
      <c r="U1735" s="18" t="str">
        <f t="shared" si="143"/>
        <v>一勝</v>
      </c>
      <c r="V1735" s="12" t="s">
        <v>8035</v>
      </c>
      <c r="W1735" s="12" t="s">
        <v>8175</v>
      </c>
      <c r="X1735" s="12" t="str">
        <f>IF(OR(C1735="櫃間牧場",C1735="特捜フジ"),"hit",IF(OR(C1735="土井牧場",C1735="土井ムギムギ牧場",C1735="むぎむぎ",C1735="むぎ"),"doi",IF(OR(C1735="阪神",C1735="タイガースファーム"),"han",IF(OR(C1735="健康牧場",C1735="ＯＫ牧場"),"oke",VLOOKUP(C1735,[1]Owner!$A:$B,2,FALSE)))))</f>
        <v>mur</v>
      </c>
    </row>
    <row r="1736" spans="1:24" ht="11.15" customHeight="1" x14ac:dyDescent="0.65">
      <c r="A1736" s="19" t="str">
        <f t="shared" si="142"/>
        <v>2223播磨03</v>
      </c>
      <c r="B1736" s="10" t="s">
        <v>9192</v>
      </c>
      <c r="C1736" s="20" t="s">
        <v>4740</v>
      </c>
      <c r="D1736" s="11">
        <v>3</v>
      </c>
      <c r="E1736" s="20" t="s">
        <v>9292</v>
      </c>
      <c r="F1736" s="10" t="s">
        <v>4413</v>
      </c>
      <c r="G1736" s="10" t="s">
        <v>4408</v>
      </c>
      <c r="H1736" s="20" t="s">
        <v>9351</v>
      </c>
      <c r="I1736" s="20" t="s">
        <v>4657</v>
      </c>
      <c r="J1736" s="20" t="s">
        <v>7271</v>
      </c>
      <c r="K1736" s="20" t="s">
        <v>791</v>
      </c>
      <c r="L1736" s="20" t="s">
        <v>1913</v>
      </c>
      <c r="M1736" s="32">
        <v>7</v>
      </c>
      <c r="N1736" s="22">
        <v>3</v>
      </c>
      <c r="O1736" s="23">
        <v>1</v>
      </c>
      <c r="P1736" s="24">
        <v>660</v>
      </c>
      <c r="Q1736" s="25">
        <v>128.9795918367347</v>
      </c>
      <c r="U1736" s="18" t="str">
        <f t="shared" si="143"/>
        <v>一勝</v>
      </c>
      <c r="V1736" s="12" t="s">
        <v>9709</v>
      </c>
      <c r="W1736" s="12" t="s">
        <v>9581</v>
      </c>
      <c r="X1736" s="12" t="str">
        <f>IF(OR(C1736="櫃間牧場",C1736="特捜フジ"),"hit",IF(OR(C1736="土井牧場",C1736="土井ムギムギ牧場",C1736="むぎむぎ",C1736="むぎ"),"doi",IF(OR(C1736="阪神",C1736="タイガースファーム"),"han",IF(OR(C1736="健康牧場",C1736="ＯＫ牧場"),"oke",VLOOKUP(C1736,[1]Owner!$A:$B,2,FALSE)))))</f>
        <v>har</v>
      </c>
    </row>
    <row r="1737" spans="1:24" ht="11.15" customHeight="1" x14ac:dyDescent="0.65">
      <c r="A1737" s="19" t="str">
        <f t="shared" si="142"/>
        <v>2324川上04</v>
      </c>
      <c r="B1737" s="10" t="s">
        <v>9878</v>
      </c>
      <c r="C1737" s="20" t="s">
        <v>4672</v>
      </c>
      <c r="D1737" s="11">
        <v>4</v>
      </c>
      <c r="E1737" s="20" t="s">
        <v>9771</v>
      </c>
      <c r="F1737" s="10" t="s">
        <v>4413</v>
      </c>
      <c r="G1737" s="10" t="s">
        <v>4408</v>
      </c>
      <c r="H1737" s="20" t="s">
        <v>9890</v>
      </c>
      <c r="I1737" s="20" t="s">
        <v>9909</v>
      </c>
      <c r="J1737" s="20" t="s">
        <v>8352</v>
      </c>
      <c r="K1737" s="20" t="s">
        <v>7292</v>
      </c>
      <c r="L1737" s="20" t="s">
        <v>7282</v>
      </c>
      <c r="M1737" s="37">
        <v>4</v>
      </c>
      <c r="N1737" s="22">
        <v>3</v>
      </c>
      <c r="O1737" s="23">
        <v>1</v>
      </c>
      <c r="P1737" s="24">
        <v>660</v>
      </c>
      <c r="Q1737" s="25">
        <f>IF(M1737="","",IF(M1737&lt;=0,P1737/10,P1737/M1737))</f>
        <v>165</v>
      </c>
      <c r="U1737" s="18" t="str">
        <f t="shared" si="143"/>
        <v>一勝</v>
      </c>
      <c r="V1737" s="12" t="s">
        <v>10025</v>
      </c>
      <c r="W1737" s="12" t="s">
        <v>10060</v>
      </c>
      <c r="X1737" s="12" t="str">
        <f>IF(OR(C1737="櫃間牧場",C1737="特捜フジ"),"hit",IF(OR(C1737="土井牧場",C1737="土井ムギムギ牧場",C1737="むぎむぎ",C1737="むぎ"),"doi",IF(OR(C1737="阪神",C1737="タイガースファーム"),"han",IF(OR(C1737="健康牧場",C1737="ＯＫ牧場"),"oke",VLOOKUP(C1737,[1]Owner!$A:$B,2,FALSE)))))</f>
        <v>kaw</v>
      </c>
    </row>
    <row r="1738" spans="1:24" ht="11.15" customHeight="1" x14ac:dyDescent="0.65">
      <c r="A1738" s="19" t="str">
        <f t="shared" si="142"/>
        <v>1617成田07</v>
      </c>
      <c r="B1738" s="10" t="s">
        <v>5840</v>
      </c>
      <c r="C1738" s="20" t="s">
        <v>5842</v>
      </c>
      <c r="D1738" s="11">
        <v>7</v>
      </c>
      <c r="E1738" s="20" t="s">
        <v>5872</v>
      </c>
      <c r="F1738" s="10" t="s">
        <v>5848</v>
      </c>
      <c r="G1738" s="10" t="s">
        <v>6012</v>
      </c>
      <c r="H1738" s="20" t="s">
        <v>6028</v>
      </c>
      <c r="I1738" s="20" t="s">
        <v>6029</v>
      </c>
      <c r="J1738" s="20" t="s">
        <v>6030</v>
      </c>
      <c r="K1738" s="20" t="s">
        <v>6148</v>
      </c>
      <c r="L1738" s="20" t="s">
        <v>6149</v>
      </c>
      <c r="M1738" s="21">
        <v>10</v>
      </c>
      <c r="N1738" s="22">
        <v>6</v>
      </c>
      <c r="O1738" s="23">
        <v>0</v>
      </c>
      <c r="P1738" s="24">
        <v>660</v>
      </c>
      <c r="Q1738" s="25">
        <f>IF(M1738="","",IF(M1738&lt;=0,P1738/10,P1738/M1738))</f>
        <v>66</v>
      </c>
      <c r="R1738" s="12">
        <v>0</v>
      </c>
      <c r="S1738" s="12">
        <v>0</v>
      </c>
      <c r="U1738" s="18" t="str">
        <f t="shared" si="143"/>
        <v>未勝利</v>
      </c>
      <c r="X1738" s="12" t="str">
        <f>IF(OR(C1738="櫃間牧場",C1738="特捜フジ"),"hit",IF(OR(C1738="土井牧場",C1738="土井ムギムギ牧場",C1738="むぎむぎ",C1738="むぎ"),"doi",IF(OR(C1738="阪神",C1738="タイガースファーム"),"han",IF(OR(C1738="健康牧場",C1738="ＯＫ牧場"),"oke",VLOOKUP(C1738,[1]Owner!$A:$B,2,FALSE)))))</f>
        <v>nar</v>
      </c>
    </row>
    <row r="1739" spans="1:24" ht="11.15" customHeight="1" x14ac:dyDescent="0.65">
      <c r="A1739" s="19" t="str">
        <f t="shared" si="142"/>
        <v>0809大熊05</v>
      </c>
      <c r="B1739" s="10" t="s">
        <v>3162</v>
      </c>
      <c r="C1739" s="20" t="s">
        <v>2694</v>
      </c>
      <c r="D1739" s="11">
        <v>5</v>
      </c>
      <c r="E1739" s="20" t="s">
        <v>3304</v>
      </c>
      <c r="F1739" s="10" t="s">
        <v>2279</v>
      </c>
      <c r="G1739" s="10" t="s">
        <v>520</v>
      </c>
      <c r="H1739" s="20" t="s">
        <v>3305</v>
      </c>
      <c r="I1739" s="20" t="s">
        <v>3051</v>
      </c>
      <c r="J1739" s="20" t="s">
        <v>3306</v>
      </c>
      <c r="K1739" s="20" t="s">
        <v>2955</v>
      </c>
      <c r="L1739" s="20" t="s">
        <v>728</v>
      </c>
      <c r="M1739" s="21">
        <v>0</v>
      </c>
      <c r="N1739" s="22">
        <v>8</v>
      </c>
      <c r="O1739" s="23">
        <v>1</v>
      </c>
      <c r="P1739" s="24">
        <v>660</v>
      </c>
      <c r="Q1739" s="25">
        <f>IF(M1739="","",IF(M1739&lt;=0,P1739/10,P1739/M1739))</f>
        <v>66</v>
      </c>
      <c r="R1739" s="12">
        <v>0</v>
      </c>
      <c r="S1739" s="12">
        <v>0</v>
      </c>
      <c r="U1739" s="18" t="str">
        <f t="shared" si="143"/>
        <v>一勝</v>
      </c>
      <c r="X1739" s="12" t="str">
        <f>IF(OR(C1739="櫃間牧場",C1739="特捜フジ"),"hit",IF(OR(C1739="土井牧場",C1739="土井ムギムギ牧場",C1739="むぎむぎ",C1739="むぎ"),"doi",IF(OR(C1739="阪神",C1739="タイガースファーム"),"han",IF(OR(C1739="健康牧場",C1739="ＯＫ牧場"),"oke",VLOOKUP(C1739,[1]Owner!$A:$B,2,FALSE)))))</f>
        <v>oku</v>
      </c>
    </row>
    <row r="1740" spans="1:24" ht="11.15" customHeight="1" x14ac:dyDescent="0.65">
      <c r="A1740" s="19" t="str">
        <f t="shared" si="142"/>
        <v>2021播磨06</v>
      </c>
      <c r="B1740" s="10" t="s">
        <v>8314</v>
      </c>
      <c r="C1740" s="20" t="s">
        <v>8311</v>
      </c>
      <c r="D1740" s="11">
        <v>6</v>
      </c>
      <c r="E1740" s="20" t="s">
        <v>8253</v>
      </c>
      <c r="F1740" s="10" t="s">
        <v>4478</v>
      </c>
      <c r="G1740" s="10" t="s">
        <v>33</v>
      </c>
      <c r="H1740" s="20" t="s">
        <v>8400</v>
      </c>
      <c r="I1740" s="20" t="s">
        <v>2231</v>
      </c>
      <c r="J1740" s="20" t="s">
        <v>8401</v>
      </c>
      <c r="K1740" s="20" t="s">
        <v>5446</v>
      </c>
      <c r="L1740" s="20" t="s">
        <v>1913</v>
      </c>
      <c r="M1740" s="32">
        <v>8</v>
      </c>
      <c r="N1740" s="22">
        <v>3</v>
      </c>
      <c r="O1740" s="23">
        <v>1</v>
      </c>
      <c r="P1740" s="24">
        <v>657</v>
      </c>
      <c r="Q1740" s="25">
        <v>1.9153846153846152</v>
      </c>
      <c r="R1740" s="12">
        <v>0</v>
      </c>
      <c r="S1740" s="12">
        <v>0</v>
      </c>
      <c r="T1740" s="12">
        <v>0</v>
      </c>
      <c r="U1740" s="18" t="str">
        <f t="shared" si="143"/>
        <v>一勝</v>
      </c>
      <c r="V1740" s="12" t="s">
        <v>8598</v>
      </c>
      <c r="W1740" s="12" t="s">
        <v>8538</v>
      </c>
      <c r="X1740" s="12" t="str">
        <f>IF(OR(C1740="櫃間牧場",C1740="特捜フジ"),"hit",IF(OR(C1740="土井牧場",C1740="土井ムギムギ牧場",C1740="むぎむぎ",C1740="むぎ"),"doi",IF(OR(C1740="阪神",C1740="タイガースファーム"),"han",IF(OR(C1740="健康牧場",C1740="ＯＫ牧場"),"oke",VLOOKUP(C1740,[1]Owner!$A:$B,2,FALSE)))))</f>
        <v>har</v>
      </c>
    </row>
    <row r="1741" spans="1:24" ht="11.15" customHeight="1" x14ac:dyDescent="0.65">
      <c r="A1741" s="19" t="str">
        <f t="shared" si="142"/>
        <v>9798竹島03</v>
      </c>
      <c r="B1741" s="10" t="s">
        <v>11</v>
      </c>
      <c r="C1741" s="20" t="s">
        <v>251</v>
      </c>
      <c r="D1741" s="31">
        <v>3</v>
      </c>
      <c r="E1741" s="20" t="s">
        <v>258</v>
      </c>
      <c r="F1741" s="10" t="s">
        <v>14</v>
      </c>
      <c r="G1741" s="10" t="s">
        <v>33</v>
      </c>
      <c r="H1741" s="20" t="s">
        <v>259</v>
      </c>
      <c r="I1741" s="20" t="s">
        <v>38</v>
      </c>
      <c r="J1741" s="20" t="s">
        <v>260</v>
      </c>
      <c r="N1741" s="22">
        <v>6</v>
      </c>
      <c r="O1741" s="23">
        <v>1</v>
      </c>
      <c r="P1741" s="24">
        <v>651</v>
      </c>
      <c r="Q1741" s="25" t="str">
        <f t="shared" ref="Q1741:Q1754" si="144">IF(M1741="","",IF(M1741&lt;=0,P1741/10,P1741/M1741))</f>
        <v/>
      </c>
      <c r="R1741" s="12">
        <v>0</v>
      </c>
      <c r="S1741" s="12">
        <v>0</v>
      </c>
      <c r="U1741" s="18" t="str">
        <f t="shared" si="143"/>
        <v>一勝</v>
      </c>
      <c r="X1741" s="12" t="str">
        <f>IF(OR(C1741="櫃間牧場",C1741="特捜フジ"),"hit",IF(OR(C1741="土井牧場",C1741="土井ムギムギ牧場",C1741="むぎむぎ",C1741="むぎ"),"doi",IF(OR(C1741="阪神",C1741="タイガースファーム"),"han",IF(OR(C1741="健康牧場",C1741="ＯＫ牧場"),"oke",VLOOKUP(C1741,[1]Owner!$A:$B,2,FALSE)))))</f>
        <v>tak</v>
      </c>
    </row>
    <row r="1742" spans="1:24" ht="11.15" customHeight="1" x14ac:dyDescent="0.65">
      <c r="A1742" s="19" t="str">
        <f t="shared" si="142"/>
        <v>1011松山02</v>
      </c>
      <c r="B1742" s="10" t="s">
        <v>3649</v>
      </c>
      <c r="C1742" s="20" t="s">
        <v>3820</v>
      </c>
      <c r="D1742" s="11">
        <v>2</v>
      </c>
      <c r="E1742" s="20" t="s">
        <v>3822</v>
      </c>
      <c r="F1742" s="10" t="s">
        <v>14</v>
      </c>
      <c r="G1742" s="10" t="s">
        <v>520</v>
      </c>
      <c r="H1742" s="20" t="s">
        <v>2314</v>
      </c>
      <c r="I1742" s="20" t="s">
        <v>2231</v>
      </c>
      <c r="J1742" s="20" t="s">
        <v>1932</v>
      </c>
      <c r="K1742" s="20" t="s">
        <v>795</v>
      </c>
      <c r="L1742" s="20" t="s">
        <v>1913</v>
      </c>
      <c r="M1742" s="21">
        <v>60</v>
      </c>
      <c r="N1742" s="22">
        <v>2</v>
      </c>
      <c r="O1742" s="23">
        <v>1</v>
      </c>
      <c r="P1742" s="24">
        <v>650</v>
      </c>
      <c r="Q1742" s="25">
        <f t="shared" si="144"/>
        <v>10.833333333333334</v>
      </c>
      <c r="R1742" s="12">
        <v>0</v>
      </c>
      <c r="S1742" s="12">
        <v>0</v>
      </c>
      <c r="U1742" s="18" t="str">
        <f t="shared" si="143"/>
        <v>一勝</v>
      </c>
      <c r="X1742" s="12" t="str">
        <f>IF(OR(C1742="櫃間牧場",C1742="特捜フジ"),"hit",IF(OR(C1742="土井牧場",C1742="土井ムギムギ牧場",C1742="むぎむぎ",C1742="むぎ"),"doi",IF(OR(C1742="阪神",C1742="タイガースファーム"),"han",IF(OR(C1742="健康牧場",C1742="ＯＫ牧場"),"oke",VLOOKUP(C1742,[1]Owner!$A:$B,2,FALSE)))))</f>
        <v>mat</v>
      </c>
    </row>
    <row r="1743" spans="1:24" ht="11.15" customHeight="1" x14ac:dyDescent="0.65">
      <c r="A1743" s="19" t="str">
        <f t="shared" si="142"/>
        <v>1011松山05</v>
      </c>
      <c r="B1743" s="10" t="s">
        <v>3649</v>
      </c>
      <c r="C1743" s="20" t="s">
        <v>3820</v>
      </c>
      <c r="D1743" s="11">
        <v>5</v>
      </c>
      <c r="E1743" s="20" t="s">
        <v>3825</v>
      </c>
      <c r="F1743" s="10" t="s">
        <v>14</v>
      </c>
      <c r="G1743" s="10" t="s">
        <v>520</v>
      </c>
      <c r="H1743" s="20" t="s">
        <v>1321</v>
      </c>
      <c r="I1743" s="20" t="s">
        <v>3826</v>
      </c>
      <c r="J1743" s="20" t="s">
        <v>2087</v>
      </c>
      <c r="K1743" s="20" t="s">
        <v>791</v>
      </c>
      <c r="L1743" s="20" t="s">
        <v>1913</v>
      </c>
      <c r="M1743" s="21">
        <v>50</v>
      </c>
      <c r="N1743" s="22">
        <v>2</v>
      </c>
      <c r="O1743" s="23">
        <v>1</v>
      </c>
      <c r="P1743" s="24">
        <v>650</v>
      </c>
      <c r="Q1743" s="25">
        <f t="shared" si="144"/>
        <v>13</v>
      </c>
      <c r="R1743" s="12">
        <v>0</v>
      </c>
      <c r="S1743" s="12">
        <v>0</v>
      </c>
      <c r="U1743" s="18" t="str">
        <f t="shared" si="143"/>
        <v>一勝</v>
      </c>
      <c r="X1743" s="12" t="str">
        <f>IF(OR(C1743="櫃間牧場",C1743="特捜フジ"),"hit",IF(OR(C1743="土井牧場",C1743="土井ムギムギ牧場",C1743="むぎむぎ",C1743="むぎ"),"doi",IF(OR(C1743="阪神",C1743="タイガースファーム"),"han",IF(OR(C1743="健康牧場",C1743="ＯＫ牧場"),"oke",VLOOKUP(C1743,[1]Owner!$A:$B,2,FALSE)))))</f>
        <v>mat</v>
      </c>
    </row>
    <row r="1744" spans="1:24" ht="11.15" customHeight="1" x14ac:dyDescent="0.65">
      <c r="A1744" s="19" t="str">
        <f t="shared" si="142"/>
        <v>1617光生04</v>
      </c>
      <c r="B1744" s="10" t="s">
        <v>5840</v>
      </c>
      <c r="C1744" s="20" t="s">
        <v>5843</v>
      </c>
      <c r="D1744" s="11">
        <v>4</v>
      </c>
      <c r="E1744" s="20" t="s">
        <v>5949</v>
      </c>
      <c r="F1744" s="10" t="s">
        <v>5845</v>
      </c>
      <c r="G1744" s="10" t="s">
        <v>5996</v>
      </c>
      <c r="H1744" s="20" t="s">
        <v>6100</v>
      </c>
      <c r="I1744" s="20" t="s">
        <v>2438</v>
      </c>
      <c r="J1744" s="20" t="s">
        <v>6101</v>
      </c>
      <c r="K1744" s="20" t="s">
        <v>2378</v>
      </c>
      <c r="L1744" s="20" t="s">
        <v>6159</v>
      </c>
      <c r="M1744" s="21">
        <v>10</v>
      </c>
      <c r="N1744" s="22">
        <v>3</v>
      </c>
      <c r="O1744" s="23">
        <v>1</v>
      </c>
      <c r="P1744" s="24">
        <v>650</v>
      </c>
      <c r="Q1744" s="25">
        <f t="shared" si="144"/>
        <v>65</v>
      </c>
      <c r="R1744" s="12">
        <v>0</v>
      </c>
      <c r="S1744" s="12">
        <v>0</v>
      </c>
      <c r="U1744" s="18" t="str">
        <f t="shared" si="143"/>
        <v>一勝</v>
      </c>
      <c r="X1744" s="12" t="str">
        <f>IF(OR(C1744="櫃間牧場",C1744="特捜フジ"),"hit",IF(OR(C1744="土井牧場",C1744="土井ムギムギ牧場",C1744="むぎむぎ",C1744="むぎ"),"doi",IF(OR(C1744="阪神",C1744="タイガースファーム"),"han",IF(OR(C1744="健康牧場",C1744="ＯＫ牧場"),"oke",VLOOKUP(C1744,[1]Owner!$A:$B,2,FALSE)))))</f>
        <v>ymi</v>
      </c>
    </row>
    <row r="1745" spans="1:24" ht="11.15" customHeight="1" x14ac:dyDescent="0.65">
      <c r="A1745" s="19" t="str">
        <f t="shared" si="142"/>
        <v>0506播磨03</v>
      </c>
      <c r="B1745" s="10" t="s">
        <v>2274</v>
      </c>
      <c r="C1745" s="20" t="s">
        <v>626</v>
      </c>
      <c r="D1745" s="11">
        <v>3</v>
      </c>
      <c r="E1745" s="20" t="s">
        <v>2511</v>
      </c>
      <c r="F1745" s="10" t="s">
        <v>14</v>
      </c>
      <c r="G1745" s="10" t="s">
        <v>520</v>
      </c>
      <c r="H1745" s="20" t="s">
        <v>2512</v>
      </c>
      <c r="I1745" s="20" t="s">
        <v>38</v>
      </c>
      <c r="J1745" s="20" t="s">
        <v>1418</v>
      </c>
      <c r="K1745" s="20" t="s">
        <v>1419</v>
      </c>
      <c r="L1745" s="20" t="s">
        <v>1992</v>
      </c>
      <c r="M1745" s="21">
        <v>120</v>
      </c>
      <c r="N1745" s="22">
        <v>4</v>
      </c>
      <c r="O1745" s="23">
        <v>1</v>
      </c>
      <c r="P1745" s="24">
        <v>650</v>
      </c>
      <c r="Q1745" s="25">
        <f t="shared" si="144"/>
        <v>5.416666666666667</v>
      </c>
      <c r="R1745" s="12">
        <v>0</v>
      </c>
      <c r="S1745" s="12">
        <v>0</v>
      </c>
      <c r="U1745" s="18" t="str">
        <f t="shared" si="143"/>
        <v>一勝</v>
      </c>
      <c r="X1745" s="12" t="str">
        <f>IF(OR(C1745="櫃間牧場",C1745="特捜フジ"),"hit",IF(OR(C1745="土井牧場",C1745="土井ムギムギ牧場",C1745="むぎむぎ",C1745="むぎ"),"doi",IF(OR(C1745="阪神",C1745="タイガースファーム"),"han",IF(OR(C1745="健康牧場",C1745="ＯＫ牧場"),"oke",VLOOKUP(C1745,[1]Owner!$A:$B,2,FALSE)))))</f>
        <v>har</v>
      </c>
    </row>
    <row r="1746" spans="1:24" ht="11.15" customHeight="1" x14ac:dyDescent="0.65">
      <c r="A1746" s="19" t="str">
        <f t="shared" si="142"/>
        <v>1617小川06</v>
      </c>
      <c r="B1746" s="10" t="s">
        <v>5840</v>
      </c>
      <c r="C1746" s="20" t="s">
        <v>5841</v>
      </c>
      <c r="D1746" s="11">
        <v>6</v>
      </c>
      <c r="E1746" s="20" t="s">
        <v>5851</v>
      </c>
      <c r="F1746" s="10" t="s">
        <v>5845</v>
      </c>
      <c r="G1746" s="10" t="s">
        <v>5996</v>
      </c>
      <c r="H1746" s="20" t="s">
        <v>6004</v>
      </c>
      <c r="I1746" s="20" t="s">
        <v>5368</v>
      </c>
      <c r="J1746" s="20" t="s">
        <v>6005</v>
      </c>
      <c r="K1746" s="20" t="s">
        <v>6133</v>
      </c>
      <c r="L1746" s="20" t="s">
        <v>6132</v>
      </c>
      <c r="M1746" s="21">
        <v>40</v>
      </c>
      <c r="N1746" s="22">
        <v>4</v>
      </c>
      <c r="O1746" s="23">
        <v>1</v>
      </c>
      <c r="P1746" s="24">
        <v>650</v>
      </c>
      <c r="Q1746" s="25">
        <f t="shared" si="144"/>
        <v>16.25</v>
      </c>
      <c r="R1746" s="12">
        <v>0</v>
      </c>
      <c r="S1746" s="12">
        <v>0</v>
      </c>
      <c r="U1746" s="18" t="str">
        <f t="shared" si="143"/>
        <v>一勝</v>
      </c>
      <c r="X1746" s="12" t="str">
        <f>IF(OR(C1746="櫃間牧場",C1746="特捜フジ"),"hit",IF(OR(C1746="土井牧場",C1746="土井ムギムギ牧場",C1746="むぎむぎ",C1746="むぎ"),"doi",IF(OR(C1746="阪神",C1746="タイガースファーム"),"han",IF(OR(C1746="健康牧場",C1746="ＯＫ牧場"),"oke",VLOOKUP(C1746,[1]Owner!$A:$B,2,FALSE)))))</f>
        <v>oga</v>
      </c>
    </row>
    <row r="1747" spans="1:24" ht="11.15" customHeight="1" x14ac:dyDescent="0.65">
      <c r="A1747" s="19" t="str">
        <f t="shared" si="142"/>
        <v>2324永之02</v>
      </c>
      <c r="B1747" s="10" t="s">
        <v>9878</v>
      </c>
      <c r="C1747" s="20" t="s">
        <v>9310</v>
      </c>
      <c r="D1747" s="11">
        <v>2</v>
      </c>
      <c r="E1747" s="20" t="s">
        <v>9859</v>
      </c>
      <c r="F1747" s="10" t="s">
        <v>4407</v>
      </c>
      <c r="G1747" s="10" t="s">
        <v>4421</v>
      </c>
      <c r="H1747" s="20" t="s">
        <v>9906</v>
      </c>
      <c r="I1747" s="20" t="s">
        <v>5235</v>
      </c>
      <c r="J1747" s="20" t="s">
        <v>9966</v>
      </c>
      <c r="K1747" s="20" t="s">
        <v>791</v>
      </c>
      <c r="L1747" s="20" t="s">
        <v>1913</v>
      </c>
      <c r="M1747" s="37">
        <v>9</v>
      </c>
      <c r="N1747" s="22">
        <v>5</v>
      </c>
      <c r="O1747" s="23">
        <v>0</v>
      </c>
      <c r="P1747" s="24">
        <v>650</v>
      </c>
      <c r="Q1747" s="25">
        <f t="shared" si="144"/>
        <v>72.222222222222229</v>
      </c>
      <c r="U1747" s="18" t="str">
        <f t="shared" si="143"/>
        <v>未勝利</v>
      </c>
      <c r="V1747" s="12" t="s">
        <v>10208</v>
      </c>
      <c r="W1747" s="12" t="s">
        <v>10134</v>
      </c>
      <c r="X1747" s="12" t="str">
        <f>IF(OR(C1747="櫃間牧場",C1747="特捜フジ"),"hit",IF(OR(C1747="土井牧場",C1747="土井ムギムギ牧場",C1747="むぎむぎ",C1747="むぎ"),"doi",IF(OR(C1747="阪神",C1747="タイガースファーム"),"han",IF(OR(C1747="健康牧場",C1747="ＯＫ牧場"),"oke",VLOOKUP(C1747,[1]Owner!$A:$B,2,FALSE)))))</f>
        <v>yhi</v>
      </c>
    </row>
    <row r="1748" spans="1:24" ht="11.15" customHeight="1" x14ac:dyDescent="0.65">
      <c r="A1748" s="19" t="str">
        <f t="shared" si="142"/>
        <v>0809土井05</v>
      </c>
      <c r="B1748" s="10" t="s">
        <v>3162</v>
      </c>
      <c r="C1748" s="20" t="s">
        <v>2713</v>
      </c>
      <c r="D1748" s="11">
        <v>5</v>
      </c>
      <c r="E1748" s="20" t="s">
        <v>3340</v>
      </c>
      <c r="F1748" s="10" t="s">
        <v>14</v>
      </c>
      <c r="G1748" s="10" t="s">
        <v>510</v>
      </c>
      <c r="H1748" s="20" t="s">
        <v>766</v>
      </c>
      <c r="I1748" s="20" t="s">
        <v>3165</v>
      </c>
      <c r="J1748" s="20" t="s">
        <v>1230</v>
      </c>
      <c r="K1748" s="20" t="s">
        <v>2510</v>
      </c>
      <c r="L1748" s="20" t="s">
        <v>2876</v>
      </c>
      <c r="M1748" s="21">
        <v>90</v>
      </c>
      <c r="N1748" s="22">
        <v>7</v>
      </c>
      <c r="O1748" s="23">
        <v>1</v>
      </c>
      <c r="P1748" s="24">
        <v>650</v>
      </c>
      <c r="Q1748" s="25">
        <f t="shared" si="144"/>
        <v>7.2222222222222223</v>
      </c>
      <c r="R1748" s="12">
        <v>0</v>
      </c>
      <c r="S1748" s="12">
        <v>0</v>
      </c>
      <c r="U1748" s="18" t="str">
        <f t="shared" si="143"/>
        <v>一勝</v>
      </c>
      <c r="X1748" s="12" t="str">
        <f>IF(OR(C1748="櫃間牧場",C1748="特捜フジ"),"hit",IF(OR(C1748="土井牧場",C1748="土井ムギムギ牧場",C1748="むぎむぎ",C1748="むぎ"),"doi",IF(OR(C1748="阪神",C1748="タイガースファーム"),"han",IF(OR(C1748="健康牧場",C1748="ＯＫ牧場"),"oke",VLOOKUP(C1748,[1]Owner!$A:$B,2,FALSE)))))</f>
        <v>doi</v>
      </c>
    </row>
    <row r="1749" spans="1:24" ht="11.15" customHeight="1" x14ac:dyDescent="0.65">
      <c r="A1749" s="19" t="str">
        <f t="shared" si="142"/>
        <v>1516福石10</v>
      </c>
      <c r="B1749" s="10" t="s">
        <v>5510</v>
      </c>
      <c r="C1749" s="20" t="s">
        <v>4167</v>
      </c>
      <c r="D1749" s="11">
        <v>10</v>
      </c>
      <c r="E1749" s="20" t="s">
        <v>5594</v>
      </c>
      <c r="F1749" s="10" t="s">
        <v>3910</v>
      </c>
      <c r="G1749" s="10" t="s">
        <v>3906</v>
      </c>
      <c r="H1749" s="20" t="s">
        <v>3907</v>
      </c>
      <c r="I1749" s="20" t="s">
        <v>5369</v>
      </c>
      <c r="J1749" s="20" t="s">
        <v>1875</v>
      </c>
      <c r="K1749" s="20" t="s">
        <v>5805</v>
      </c>
      <c r="L1749" s="20" t="s">
        <v>5829</v>
      </c>
      <c r="M1749" s="21">
        <v>0</v>
      </c>
      <c r="N1749" s="22">
        <v>11</v>
      </c>
      <c r="O1749" s="23">
        <v>0</v>
      </c>
      <c r="P1749" s="24">
        <v>645</v>
      </c>
      <c r="Q1749" s="25">
        <f t="shared" si="144"/>
        <v>64.5</v>
      </c>
      <c r="R1749" s="12">
        <v>0</v>
      </c>
      <c r="S1749" s="12">
        <v>0</v>
      </c>
      <c r="U1749" s="18" t="str">
        <f t="shared" si="143"/>
        <v>未勝利</v>
      </c>
      <c r="X1749" s="12" t="str">
        <f>IF(OR(C1749="櫃間牧場",C1749="特捜フジ"),"hit",IF(OR(C1749="土井牧場",C1749="土井ムギムギ牧場",C1749="むぎむぎ",C1749="むぎ"),"doi",IF(OR(C1749="阪神",C1749="タイガースファーム"),"han",IF(OR(C1749="健康牧場",C1749="ＯＫ牧場"),"oke",VLOOKUP(C1749,[1]Owner!$A:$B,2,FALSE)))))</f>
        <v>fuk</v>
      </c>
    </row>
    <row r="1750" spans="1:24" ht="11.15" customHeight="1" x14ac:dyDescent="0.65">
      <c r="A1750" s="19" t="str">
        <f t="shared" si="142"/>
        <v>9798心平06</v>
      </c>
      <c r="B1750" s="10" t="s">
        <v>11</v>
      </c>
      <c r="C1750" s="20" t="s">
        <v>186</v>
      </c>
      <c r="D1750" s="31">
        <v>6</v>
      </c>
      <c r="E1750" s="20" t="s">
        <v>199</v>
      </c>
      <c r="F1750" s="10" t="s">
        <v>29</v>
      </c>
      <c r="G1750" s="10" t="s">
        <v>33</v>
      </c>
      <c r="H1750" s="20" t="s">
        <v>172</v>
      </c>
      <c r="I1750" s="20" t="s">
        <v>200</v>
      </c>
      <c r="J1750" s="20" t="s">
        <v>201</v>
      </c>
      <c r="N1750" s="22">
        <v>2</v>
      </c>
      <c r="O1750" s="23">
        <v>1</v>
      </c>
      <c r="P1750" s="24">
        <v>640</v>
      </c>
      <c r="Q1750" s="25" t="str">
        <f t="shared" si="144"/>
        <v/>
      </c>
      <c r="R1750" s="12">
        <v>0</v>
      </c>
      <c r="S1750" s="12">
        <v>0</v>
      </c>
      <c r="U1750" s="18" t="str">
        <f t="shared" si="143"/>
        <v>一勝</v>
      </c>
      <c r="X1750" s="12" t="str">
        <f>IF(OR(C1750="櫃間牧場",C1750="特捜フジ"),"hit",IF(OR(C1750="土井牧場",C1750="土井ムギムギ牧場",C1750="むぎむぎ",C1750="むぎ"),"doi",IF(OR(C1750="阪神",C1750="タイガースファーム"),"han",IF(OR(C1750="健康牧場",C1750="ＯＫ牧場"),"oke",VLOOKUP(C1750,[1]Owner!$A:$B,2,FALSE)))))</f>
        <v>hsi</v>
      </c>
    </row>
    <row r="1751" spans="1:24" ht="11.15" customHeight="1" x14ac:dyDescent="0.65">
      <c r="A1751" s="19" t="str">
        <f t="shared" si="142"/>
        <v>1213心平09</v>
      </c>
      <c r="B1751" s="10" t="s">
        <v>4405</v>
      </c>
      <c r="C1751" s="20" t="s">
        <v>4736</v>
      </c>
      <c r="D1751" s="11">
        <v>9</v>
      </c>
      <c r="E1751" s="20" t="s">
        <v>4622</v>
      </c>
      <c r="F1751" s="10" t="s">
        <v>29</v>
      </c>
      <c r="G1751" s="10" t="s">
        <v>15</v>
      </c>
      <c r="H1751" s="20" t="s">
        <v>4623</v>
      </c>
      <c r="I1751" s="20" t="s">
        <v>4026</v>
      </c>
      <c r="J1751" s="20" t="s">
        <v>4624</v>
      </c>
      <c r="K1751" s="20" t="s">
        <v>4572</v>
      </c>
      <c r="L1751" s="20" t="s">
        <v>2923</v>
      </c>
      <c r="M1751" s="21">
        <v>0</v>
      </c>
      <c r="N1751" s="22">
        <v>3</v>
      </c>
      <c r="O1751" s="23">
        <v>1</v>
      </c>
      <c r="P1751" s="24">
        <v>640</v>
      </c>
      <c r="Q1751" s="25">
        <f t="shared" si="144"/>
        <v>64</v>
      </c>
      <c r="R1751" s="12">
        <v>0</v>
      </c>
      <c r="S1751" s="12">
        <v>0</v>
      </c>
      <c r="U1751" s="18" t="str">
        <f t="shared" si="143"/>
        <v>一勝</v>
      </c>
      <c r="X1751" s="12" t="str">
        <f>IF(OR(C1751="櫃間牧場",C1751="特捜フジ"),"hit",IF(OR(C1751="土井牧場",C1751="土井ムギムギ牧場",C1751="むぎむぎ",C1751="むぎ"),"doi",IF(OR(C1751="阪神",C1751="タイガースファーム"),"han",IF(OR(C1751="健康牧場",C1751="ＯＫ牧場"),"oke",VLOOKUP(C1751,[1]Owner!$A:$B,2,FALSE)))))</f>
        <v>hsi</v>
      </c>
    </row>
    <row r="1752" spans="1:24" ht="11.15" customHeight="1" x14ac:dyDescent="0.65">
      <c r="A1752" s="19" t="str">
        <f t="shared" si="142"/>
        <v>1617永之05</v>
      </c>
      <c r="B1752" s="10" t="s">
        <v>5840</v>
      </c>
      <c r="C1752" s="20" t="s">
        <v>5135</v>
      </c>
      <c r="D1752" s="11">
        <v>5</v>
      </c>
      <c r="E1752" s="20" t="s">
        <v>5910</v>
      </c>
      <c r="F1752" s="10" t="s">
        <v>29</v>
      </c>
      <c r="G1752" s="10" t="s">
        <v>5996</v>
      </c>
      <c r="H1752" s="20" t="s">
        <v>5998</v>
      </c>
      <c r="I1752" s="20" t="s">
        <v>2231</v>
      </c>
      <c r="J1752" s="20" t="s">
        <v>6069</v>
      </c>
      <c r="K1752" s="20" t="s">
        <v>6131</v>
      </c>
      <c r="L1752" s="20" t="s">
        <v>6132</v>
      </c>
      <c r="M1752" s="21">
        <v>100</v>
      </c>
      <c r="N1752" s="22">
        <v>5</v>
      </c>
      <c r="O1752" s="23">
        <v>0</v>
      </c>
      <c r="P1752" s="24">
        <v>640</v>
      </c>
      <c r="Q1752" s="25">
        <f t="shared" si="144"/>
        <v>6.4</v>
      </c>
      <c r="R1752" s="12">
        <v>0</v>
      </c>
      <c r="S1752" s="12">
        <v>0</v>
      </c>
      <c r="U1752" s="18" t="str">
        <f t="shared" si="143"/>
        <v>未勝利</v>
      </c>
      <c r="X1752" s="12" t="str">
        <f>IF(OR(C1752="櫃間牧場",C1752="特捜フジ"),"hit",IF(OR(C1752="土井牧場",C1752="土井ムギムギ牧場",C1752="むぎむぎ",C1752="むぎ"),"doi",IF(OR(C1752="阪神",C1752="タイガースファーム"),"han",IF(OR(C1752="健康牧場",C1752="ＯＫ牧場"),"oke",VLOOKUP(C1752,[1]Owner!$A:$B,2,FALSE)))))</f>
        <v>yhi</v>
      </c>
    </row>
    <row r="1753" spans="1:24" ht="11.15" customHeight="1" x14ac:dyDescent="0.65">
      <c r="A1753" s="19" t="str">
        <f t="shared" si="142"/>
        <v>1617村山10</v>
      </c>
      <c r="B1753" s="10" t="s">
        <v>5840</v>
      </c>
      <c r="C1753" s="20" t="s">
        <v>4764</v>
      </c>
      <c r="D1753" s="11">
        <v>10</v>
      </c>
      <c r="E1753" s="20" t="s">
        <v>5985</v>
      </c>
      <c r="F1753" s="10" t="s">
        <v>5848</v>
      </c>
      <c r="G1753" s="10" t="s">
        <v>5996</v>
      </c>
      <c r="H1753" s="20" t="s">
        <v>6125</v>
      </c>
      <c r="I1753" s="20" t="s">
        <v>1551</v>
      </c>
      <c r="J1753" s="20" t="s">
        <v>4978</v>
      </c>
      <c r="K1753" s="20" t="s">
        <v>6188</v>
      </c>
      <c r="L1753" s="20" t="s">
        <v>4202</v>
      </c>
      <c r="M1753" s="21">
        <v>10</v>
      </c>
      <c r="N1753" s="22">
        <v>7</v>
      </c>
      <c r="O1753" s="23">
        <v>0</v>
      </c>
      <c r="P1753" s="24">
        <v>640</v>
      </c>
      <c r="Q1753" s="25">
        <f t="shared" si="144"/>
        <v>64</v>
      </c>
      <c r="R1753" s="12">
        <v>0</v>
      </c>
      <c r="S1753" s="12">
        <v>0</v>
      </c>
      <c r="U1753" s="18" t="str">
        <f t="shared" si="143"/>
        <v>未勝利</v>
      </c>
      <c r="X1753" s="12" t="str">
        <f>IF(OR(C1753="櫃間牧場",C1753="特捜フジ"),"hit",IF(OR(C1753="土井牧場",C1753="土井ムギムギ牧場",C1753="むぎむぎ",C1753="むぎ"),"doi",IF(OR(C1753="阪神",C1753="タイガースファーム"),"han",IF(OR(C1753="健康牧場",C1753="ＯＫ牧場"),"oke",VLOOKUP(C1753,[1]Owner!$A:$B,2,FALSE)))))</f>
        <v>mur</v>
      </c>
    </row>
    <row r="1754" spans="1:24" ht="11.15" customHeight="1" x14ac:dyDescent="0.65">
      <c r="A1754" s="19" t="str">
        <f t="shared" si="142"/>
        <v>9798田中09</v>
      </c>
      <c r="B1754" s="10" t="s">
        <v>11</v>
      </c>
      <c r="C1754" s="20" t="s">
        <v>286</v>
      </c>
      <c r="D1754" s="31">
        <v>9</v>
      </c>
      <c r="E1754" s="20" t="s">
        <v>314</v>
      </c>
      <c r="F1754" s="10" t="s">
        <v>29</v>
      </c>
      <c r="G1754" s="10" t="s">
        <v>33</v>
      </c>
      <c r="H1754" s="20" t="s">
        <v>127</v>
      </c>
      <c r="I1754" s="20" t="s">
        <v>85</v>
      </c>
      <c r="J1754" s="20" t="s">
        <v>315</v>
      </c>
      <c r="N1754" s="22">
        <v>4</v>
      </c>
      <c r="O1754" s="23">
        <v>1</v>
      </c>
      <c r="P1754" s="24">
        <v>638</v>
      </c>
      <c r="Q1754" s="25" t="str">
        <f t="shared" si="144"/>
        <v/>
      </c>
      <c r="R1754" s="12">
        <v>0</v>
      </c>
      <c r="S1754" s="12">
        <v>0</v>
      </c>
      <c r="U1754" s="18" t="str">
        <f t="shared" si="143"/>
        <v>一勝</v>
      </c>
      <c r="X1754" s="12" t="str">
        <f>IF(OR(C1754="櫃間牧場",C1754="特捜フジ"),"hit",IF(OR(C1754="土井牧場",C1754="土井ムギムギ牧場",C1754="むぎむぎ",C1754="むぎ"),"doi",IF(OR(C1754="阪神",C1754="タイガースファーム"),"han",IF(OR(C1754="健康牧場",C1754="ＯＫ牧場"),"oke",VLOOKUP(C1754,[1]Owner!$A:$B,2,FALSE)))))</f>
        <v>tan</v>
      </c>
    </row>
    <row r="1755" spans="1:24" ht="11.15" customHeight="1" x14ac:dyDescent="0.65">
      <c r="A1755" s="19" t="str">
        <f t="shared" si="142"/>
        <v>2021西原04</v>
      </c>
      <c r="B1755" s="10" t="s">
        <v>8314</v>
      </c>
      <c r="C1755" s="20" t="s">
        <v>4989</v>
      </c>
      <c r="D1755" s="11">
        <v>4</v>
      </c>
      <c r="E1755" s="20" t="s">
        <v>8241</v>
      </c>
      <c r="F1755" s="10" t="s">
        <v>4478</v>
      </c>
      <c r="G1755" s="10" t="s">
        <v>15</v>
      </c>
      <c r="H1755" s="20" t="s">
        <v>8360</v>
      </c>
      <c r="I1755" s="20" t="s">
        <v>4547</v>
      </c>
      <c r="J1755" s="20" t="s">
        <v>4533</v>
      </c>
      <c r="K1755" s="20" t="s">
        <v>4604</v>
      </c>
      <c r="L1755" s="20" t="s">
        <v>1913</v>
      </c>
      <c r="M1755" s="32">
        <v>8</v>
      </c>
      <c r="N1755" s="22">
        <v>7</v>
      </c>
      <c r="O1755" s="23">
        <v>1</v>
      </c>
      <c r="P1755" s="24">
        <v>638</v>
      </c>
      <c r="Q1755" s="25">
        <v>-1.6942307692307694</v>
      </c>
      <c r="R1755" s="12">
        <v>0</v>
      </c>
      <c r="S1755" s="12">
        <v>0</v>
      </c>
      <c r="T1755" s="12">
        <v>0</v>
      </c>
      <c r="U1755" s="18" t="str">
        <f t="shared" si="143"/>
        <v>一勝</v>
      </c>
      <c r="V1755" s="12" t="s">
        <v>8647</v>
      </c>
      <c r="W1755" s="12" t="s">
        <v>8526</v>
      </c>
      <c r="X1755" s="12" t="str">
        <f>IF(OR(C1755="櫃間牧場",C1755="特捜フジ"),"hit",IF(OR(C1755="土井牧場",C1755="土井ムギムギ牧場",C1755="むぎむぎ",C1755="むぎ"),"doi",IF(OR(C1755="阪神",C1755="タイガースファーム"),"han",IF(OR(C1755="健康牧場",C1755="ＯＫ牧場"),"oke",VLOOKUP(C1755,[1]Owner!$A:$B,2,FALSE)))))</f>
        <v>nis</v>
      </c>
    </row>
    <row r="1756" spans="1:24" ht="11.15" customHeight="1" x14ac:dyDescent="0.65">
      <c r="A1756" s="19" t="str">
        <f t="shared" si="142"/>
        <v>2021柏倉09</v>
      </c>
      <c r="B1756" s="10" t="s">
        <v>8314</v>
      </c>
      <c r="C1756" s="20" t="s">
        <v>7652</v>
      </c>
      <c r="D1756" s="11">
        <v>9</v>
      </c>
      <c r="E1756" s="20" t="s">
        <v>8197</v>
      </c>
      <c r="F1756" s="10" t="s">
        <v>4478</v>
      </c>
      <c r="G1756" s="10" t="s">
        <v>33</v>
      </c>
      <c r="H1756" s="20" t="s">
        <v>8344</v>
      </c>
      <c r="I1756" s="20" t="s">
        <v>5235</v>
      </c>
      <c r="J1756" s="20" t="s">
        <v>8345</v>
      </c>
      <c r="K1756" s="20" t="s">
        <v>4671</v>
      </c>
      <c r="L1756" s="20" t="s">
        <v>8346</v>
      </c>
      <c r="M1756" s="32">
        <v>2</v>
      </c>
      <c r="N1756" s="22">
        <v>9</v>
      </c>
      <c r="O1756" s="23">
        <v>1</v>
      </c>
      <c r="P1756" s="24">
        <v>638</v>
      </c>
      <c r="Q1756" s="25">
        <v>12.223076923076922</v>
      </c>
      <c r="R1756" s="12">
        <v>0</v>
      </c>
      <c r="S1756" s="12">
        <v>0</v>
      </c>
      <c r="T1756" s="12">
        <v>0</v>
      </c>
      <c r="U1756" s="18" t="str">
        <f t="shared" si="143"/>
        <v>一勝</v>
      </c>
      <c r="V1756" s="12" t="s">
        <v>8621</v>
      </c>
      <c r="W1756" s="12" t="s">
        <v>8481</v>
      </c>
      <c r="X1756" s="12" t="str">
        <f>IF(OR(C1756="櫃間牧場",C1756="特捜フジ"),"hit",IF(OR(C1756="土井牧場",C1756="土井ムギムギ牧場",C1756="むぎむぎ",C1756="むぎ"),"doi",IF(OR(C1756="阪神",C1756="タイガースファーム"),"han",IF(OR(C1756="健康牧場",C1756="ＯＫ牧場"),"oke",VLOOKUP(C1756,[1]Owner!$A:$B,2,FALSE)))))</f>
        <v>kas</v>
      </c>
    </row>
    <row r="1757" spans="1:24" ht="11.15" customHeight="1" x14ac:dyDescent="0.65">
      <c r="A1757" s="19" t="str">
        <f t="shared" si="142"/>
        <v>1415心平08</v>
      </c>
      <c r="B1757" s="10" t="s">
        <v>5140</v>
      </c>
      <c r="C1757" s="28" t="s">
        <v>4760</v>
      </c>
      <c r="D1757" s="29">
        <v>8</v>
      </c>
      <c r="E1757" s="20" t="s">
        <v>5170</v>
      </c>
      <c r="F1757" s="10" t="s">
        <v>5142</v>
      </c>
      <c r="G1757" s="10" t="s">
        <v>5295</v>
      </c>
      <c r="H1757" s="20" t="s">
        <v>5317</v>
      </c>
      <c r="I1757" s="20" t="s">
        <v>4280</v>
      </c>
      <c r="J1757" s="20" t="s">
        <v>5385</v>
      </c>
      <c r="K1757" s="20" t="s">
        <v>2443</v>
      </c>
      <c r="L1757" s="20" t="s">
        <v>5489</v>
      </c>
      <c r="M1757" s="21">
        <v>0</v>
      </c>
      <c r="N1757" s="22">
        <v>9</v>
      </c>
      <c r="O1757" s="23">
        <v>0</v>
      </c>
      <c r="P1757" s="24">
        <v>635</v>
      </c>
      <c r="Q1757" s="25">
        <f t="shared" ref="Q1757:Q1765" si="145">IF(M1757="","",IF(M1757&lt;=0,P1757/10,P1757/M1757))</f>
        <v>63.5</v>
      </c>
      <c r="R1757" s="12">
        <v>0</v>
      </c>
      <c r="S1757" s="12">
        <v>0</v>
      </c>
      <c r="U1757" s="18" t="str">
        <f t="shared" si="143"/>
        <v>未勝利</v>
      </c>
      <c r="X1757" s="12" t="str">
        <f>IF(OR(C1757="櫃間牧場",C1757="特捜フジ"),"hit",IF(OR(C1757="土井牧場",C1757="土井ムギムギ牧場",C1757="むぎむぎ",C1757="むぎ"),"doi",IF(OR(C1757="阪神",C1757="タイガースファーム"),"han",IF(OR(C1757="健康牧場",C1757="ＯＫ牧場"),"oke",VLOOKUP(C1757,[1]Owner!$A:$B,2,FALSE)))))</f>
        <v>hsi</v>
      </c>
    </row>
    <row r="1758" spans="1:24" ht="11.15" customHeight="1" x14ac:dyDescent="0.65">
      <c r="A1758" s="19" t="str">
        <f t="shared" si="142"/>
        <v>1516みど09</v>
      </c>
      <c r="B1758" s="10" t="s">
        <v>5510</v>
      </c>
      <c r="C1758" s="20" t="s">
        <v>4292</v>
      </c>
      <c r="D1758" s="11">
        <v>9</v>
      </c>
      <c r="E1758" s="20" t="s">
        <v>5633</v>
      </c>
      <c r="F1758" s="10" t="s">
        <v>3905</v>
      </c>
      <c r="G1758" s="10" t="s">
        <v>3906</v>
      </c>
      <c r="H1758" s="20" t="s">
        <v>5666</v>
      </c>
      <c r="I1758" s="20" t="s">
        <v>3165</v>
      </c>
      <c r="J1758" s="20" t="s">
        <v>5767</v>
      </c>
      <c r="K1758" s="20" t="s">
        <v>5812</v>
      </c>
      <c r="L1758" s="20" t="s">
        <v>4202</v>
      </c>
      <c r="M1758" s="21">
        <v>90</v>
      </c>
      <c r="N1758" s="22">
        <v>10</v>
      </c>
      <c r="O1758" s="23">
        <v>0</v>
      </c>
      <c r="P1758" s="24">
        <v>635</v>
      </c>
      <c r="Q1758" s="25">
        <f t="shared" si="145"/>
        <v>7.0555555555555554</v>
      </c>
      <c r="R1758" s="12">
        <v>0</v>
      </c>
      <c r="S1758" s="12">
        <v>0</v>
      </c>
      <c r="U1758" s="18" t="str">
        <f t="shared" si="143"/>
        <v>未勝利</v>
      </c>
      <c r="X1758" s="12" t="str">
        <f>IF(OR(C1758="櫃間牧場",C1758="特捜フジ"),"hit",IF(OR(C1758="土井牧場",C1758="土井ムギムギ牧場",C1758="むぎむぎ",C1758="むぎ"),"doi",IF(OR(C1758="阪神",C1758="タイガースファーム"),"han",IF(OR(C1758="健康牧場",C1758="ＯＫ牧場"),"oke",VLOOKUP(C1758,[1]Owner!$A:$B,2,FALSE)))))</f>
        <v>mid</v>
      </c>
    </row>
    <row r="1759" spans="1:24" ht="11.15" customHeight="1" x14ac:dyDescent="0.65">
      <c r="A1759" s="19" t="str">
        <f t="shared" si="142"/>
        <v>2324播磨06</v>
      </c>
      <c r="B1759" s="10" t="s">
        <v>9878</v>
      </c>
      <c r="C1759" s="20" t="s">
        <v>4740</v>
      </c>
      <c r="D1759" s="11">
        <v>6</v>
      </c>
      <c r="E1759" s="20" t="s">
        <v>9843</v>
      </c>
      <c r="F1759" s="10" t="s">
        <v>4407</v>
      </c>
      <c r="G1759" s="10" t="s">
        <v>4421</v>
      </c>
      <c r="H1759" s="20" t="s">
        <v>4436</v>
      </c>
      <c r="I1759" s="20" t="s">
        <v>5235</v>
      </c>
      <c r="J1759" s="20" t="s">
        <v>6709</v>
      </c>
      <c r="K1759" s="20" t="s">
        <v>5446</v>
      </c>
      <c r="L1759" s="20" t="s">
        <v>1913</v>
      </c>
      <c r="M1759" s="37">
        <v>8</v>
      </c>
      <c r="N1759" s="22">
        <v>3</v>
      </c>
      <c r="O1759" s="23">
        <v>1</v>
      </c>
      <c r="P1759" s="24">
        <v>633</v>
      </c>
      <c r="Q1759" s="25">
        <f t="shared" si="145"/>
        <v>79.125</v>
      </c>
      <c r="U1759" s="18" t="str">
        <f t="shared" si="143"/>
        <v>一勝</v>
      </c>
      <c r="V1759" s="12" t="s">
        <v>10193</v>
      </c>
      <c r="W1759" s="12" t="s">
        <v>10120</v>
      </c>
      <c r="X1759" s="12" t="str">
        <f>IF(OR(C1759="櫃間牧場",C1759="特捜フジ"),"hit",IF(OR(C1759="土井牧場",C1759="土井ムギムギ牧場",C1759="むぎむぎ",C1759="むぎ"),"doi",IF(OR(C1759="阪神",C1759="タイガースファーム"),"han",IF(OR(C1759="健康牧場",C1759="ＯＫ牧場"),"oke",VLOOKUP(C1759,[1]Owner!$A:$B,2,FALSE)))))</f>
        <v>har</v>
      </c>
    </row>
    <row r="1760" spans="1:24" ht="11.15" customHeight="1" x14ac:dyDescent="0.65">
      <c r="A1760" s="19" t="str">
        <f t="shared" si="142"/>
        <v>1011村山04</v>
      </c>
      <c r="B1760" s="10" t="s">
        <v>3649</v>
      </c>
      <c r="C1760" s="20" t="s">
        <v>3866</v>
      </c>
      <c r="D1760" s="11">
        <v>4</v>
      </c>
      <c r="E1760" s="20" t="s">
        <v>3872</v>
      </c>
      <c r="F1760" s="10" t="s">
        <v>2279</v>
      </c>
      <c r="G1760" s="10" t="s">
        <v>510</v>
      </c>
      <c r="H1760" s="20" t="s">
        <v>694</v>
      </c>
      <c r="I1760" s="20" t="s">
        <v>1551</v>
      </c>
      <c r="J1760" s="20" t="s">
        <v>3574</v>
      </c>
      <c r="K1760" s="20" t="s">
        <v>2378</v>
      </c>
      <c r="L1760" s="20" t="s">
        <v>1913</v>
      </c>
      <c r="M1760" s="21">
        <v>55</v>
      </c>
      <c r="N1760" s="22">
        <v>5</v>
      </c>
      <c r="O1760" s="23">
        <v>0</v>
      </c>
      <c r="P1760" s="24">
        <v>633</v>
      </c>
      <c r="Q1760" s="25">
        <f t="shared" si="145"/>
        <v>11.50909090909091</v>
      </c>
      <c r="R1760" s="12">
        <v>0</v>
      </c>
      <c r="S1760" s="12">
        <v>0</v>
      </c>
      <c r="U1760" s="18" t="str">
        <f t="shared" si="143"/>
        <v>未勝利</v>
      </c>
      <c r="X1760" s="12" t="str">
        <f>IF(OR(C1760="櫃間牧場",C1760="特捜フジ"),"hit",IF(OR(C1760="土井牧場",C1760="土井ムギムギ牧場",C1760="むぎむぎ",C1760="むぎ"),"doi",IF(OR(C1760="阪神",C1760="タイガースファーム"),"han",IF(OR(C1760="健康牧場",C1760="ＯＫ牧場"),"oke",VLOOKUP(C1760,[1]Owner!$A:$B,2,FALSE)))))</f>
        <v>mur</v>
      </c>
    </row>
    <row r="1761" spans="1:24" ht="11.15" customHeight="1" x14ac:dyDescent="0.65">
      <c r="A1761" s="19" t="str">
        <f t="shared" si="142"/>
        <v>0506播磨07</v>
      </c>
      <c r="B1761" s="10" t="s">
        <v>2274</v>
      </c>
      <c r="C1761" s="20" t="s">
        <v>626</v>
      </c>
      <c r="D1761" s="11">
        <v>7</v>
      </c>
      <c r="E1761" s="20" t="s">
        <v>2523</v>
      </c>
      <c r="F1761" s="10" t="s">
        <v>2279</v>
      </c>
      <c r="G1761" s="10" t="s">
        <v>520</v>
      </c>
      <c r="H1761" s="20" t="s">
        <v>2401</v>
      </c>
      <c r="I1761" s="20" t="s">
        <v>38</v>
      </c>
      <c r="J1761" s="20" t="s">
        <v>1892</v>
      </c>
      <c r="K1761" s="20" t="s">
        <v>1893</v>
      </c>
      <c r="L1761" s="20" t="s">
        <v>1893</v>
      </c>
      <c r="M1761" s="21">
        <v>140</v>
      </c>
      <c r="N1761" s="22">
        <v>2</v>
      </c>
      <c r="O1761" s="23">
        <v>1</v>
      </c>
      <c r="P1761" s="24">
        <v>630</v>
      </c>
      <c r="Q1761" s="25">
        <f t="shared" si="145"/>
        <v>4.5</v>
      </c>
      <c r="R1761" s="12">
        <v>0</v>
      </c>
      <c r="S1761" s="12">
        <v>0</v>
      </c>
      <c r="U1761" s="18" t="str">
        <f t="shared" si="143"/>
        <v>一勝</v>
      </c>
      <c r="X1761" s="12" t="str">
        <f>IF(OR(C1761="櫃間牧場",C1761="特捜フジ"),"hit",IF(OR(C1761="土井牧場",C1761="土井ムギムギ牧場",C1761="むぎむぎ",C1761="むぎ"),"doi",IF(OR(C1761="阪神",C1761="タイガースファーム"),"han",IF(OR(C1761="健康牧場",C1761="ＯＫ牧場"),"oke",VLOOKUP(C1761,[1]Owner!$A:$B,2,FALSE)))))</f>
        <v>har</v>
      </c>
    </row>
    <row r="1762" spans="1:24" ht="11.15" customHeight="1" x14ac:dyDescent="0.65">
      <c r="A1762" s="19" t="str">
        <f t="shared" si="142"/>
        <v>1516むぎ01</v>
      </c>
      <c r="B1762" s="10" t="s">
        <v>5510</v>
      </c>
      <c r="C1762" s="20" t="s">
        <v>4396</v>
      </c>
      <c r="D1762" s="11">
        <v>1</v>
      </c>
      <c r="E1762" s="20" t="s">
        <v>5635</v>
      </c>
      <c r="F1762" s="10" t="s">
        <v>3905</v>
      </c>
      <c r="G1762" s="10" t="s">
        <v>3906</v>
      </c>
      <c r="H1762" s="20" t="s">
        <v>3907</v>
      </c>
      <c r="I1762" s="20" t="s">
        <v>2231</v>
      </c>
      <c r="J1762" s="20" t="s">
        <v>5436</v>
      </c>
      <c r="K1762" s="20" t="s">
        <v>791</v>
      </c>
      <c r="L1762" s="20" t="s">
        <v>3959</v>
      </c>
      <c r="M1762" s="21">
        <v>160</v>
      </c>
      <c r="N1762" s="22">
        <v>2</v>
      </c>
      <c r="O1762" s="23">
        <v>1</v>
      </c>
      <c r="P1762" s="24">
        <v>630</v>
      </c>
      <c r="Q1762" s="25">
        <f t="shared" si="145"/>
        <v>3.9375</v>
      </c>
      <c r="R1762" s="12">
        <v>0</v>
      </c>
      <c r="S1762" s="12">
        <v>0</v>
      </c>
      <c r="U1762" s="18" t="str">
        <f t="shared" si="143"/>
        <v>一勝</v>
      </c>
      <c r="X1762" s="12" t="str">
        <f>IF(OR(C1762="櫃間牧場",C1762="特捜フジ"),"hit",IF(OR(C1762="土井牧場",C1762="土井ムギムギ牧場",C1762="むぎむぎ",C1762="むぎ"),"doi",IF(OR(C1762="阪神",C1762="タイガースファーム"),"han",IF(OR(C1762="健康牧場",C1762="ＯＫ牧場"),"oke",VLOOKUP(C1762,[1]Owner!$A:$B,2,FALSE)))))</f>
        <v>doi</v>
      </c>
    </row>
    <row r="1763" spans="1:24" ht="11.15" customHeight="1" x14ac:dyDescent="0.65">
      <c r="A1763" s="19" t="str">
        <f t="shared" si="142"/>
        <v>0405大矢10</v>
      </c>
      <c r="B1763" s="10" t="s">
        <v>1951</v>
      </c>
      <c r="C1763" s="20" t="s">
        <v>964</v>
      </c>
      <c r="D1763" s="31">
        <v>10</v>
      </c>
      <c r="E1763" s="20" t="s">
        <v>2013</v>
      </c>
      <c r="F1763" s="10" t="s">
        <v>14</v>
      </c>
      <c r="G1763" s="10" t="s">
        <v>520</v>
      </c>
      <c r="H1763" s="20" t="s">
        <v>2014</v>
      </c>
      <c r="I1763" s="20" t="s">
        <v>1044</v>
      </c>
      <c r="J1763" s="20" t="s">
        <v>2015</v>
      </c>
      <c r="K1763" s="20" t="s">
        <v>2016</v>
      </c>
      <c r="L1763" s="20" t="s">
        <v>2017</v>
      </c>
      <c r="M1763" s="21">
        <v>0</v>
      </c>
      <c r="N1763" s="22">
        <v>4</v>
      </c>
      <c r="O1763" s="23">
        <v>1</v>
      </c>
      <c r="P1763" s="24">
        <v>630</v>
      </c>
      <c r="Q1763" s="25">
        <f t="shared" si="145"/>
        <v>63</v>
      </c>
      <c r="R1763" s="12">
        <v>0</v>
      </c>
      <c r="S1763" s="12">
        <v>0</v>
      </c>
      <c r="U1763" s="18" t="str">
        <f t="shared" si="143"/>
        <v>一勝</v>
      </c>
      <c r="X1763" s="12" t="str">
        <f>IF(OR(C1763="櫃間牧場",C1763="特捜フジ"),"hit",IF(OR(C1763="土井牧場",C1763="土井ムギムギ牧場",C1763="むぎむぎ",C1763="むぎ"),"doi",IF(OR(C1763="阪神",C1763="タイガースファーム"),"han",IF(OR(C1763="健康牧場",C1763="ＯＫ牧場"),"oke",VLOOKUP(C1763,[1]Owner!$A:$B,2,FALSE)))))</f>
        <v>oya</v>
      </c>
    </row>
    <row r="1764" spans="1:24" ht="11.15" customHeight="1" x14ac:dyDescent="0.65">
      <c r="A1764" s="19" t="str">
        <f t="shared" si="142"/>
        <v>1516永之02</v>
      </c>
      <c r="B1764" s="10" t="s">
        <v>5510</v>
      </c>
      <c r="C1764" s="20" t="s">
        <v>5513</v>
      </c>
      <c r="D1764" s="11">
        <v>2</v>
      </c>
      <c r="E1764" s="20" t="s">
        <v>5576</v>
      </c>
      <c r="F1764" s="10" t="s">
        <v>3910</v>
      </c>
      <c r="G1764" s="10" t="s">
        <v>3906</v>
      </c>
      <c r="H1764" s="20" t="s">
        <v>3995</v>
      </c>
      <c r="I1764" s="20" t="s">
        <v>2231</v>
      </c>
      <c r="J1764" s="20" t="s">
        <v>3884</v>
      </c>
      <c r="K1764" s="20" t="s">
        <v>5446</v>
      </c>
      <c r="L1764" s="20" t="s">
        <v>1913</v>
      </c>
      <c r="M1764" s="21">
        <v>120</v>
      </c>
      <c r="N1764" s="22">
        <v>4</v>
      </c>
      <c r="O1764" s="23">
        <v>1</v>
      </c>
      <c r="P1764" s="24">
        <v>630</v>
      </c>
      <c r="Q1764" s="25">
        <f t="shared" si="145"/>
        <v>5.25</v>
      </c>
      <c r="R1764" s="12">
        <v>0</v>
      </c>
      <c r="S1764" s="12">
        <v>0</v>
      </c>
      <c r="U1764" s="18" t="str">
        <f t="shared" si="143"/>
        <v>一勝</v>
      </c>
      <c r="X1764" s="12" t="str">
        <f>IF(OR(C1764="櫃間牧場",C1764="特捜フジ"),"hit",IF(OR(C1764="土井牧場",C1764="土井ムギムギ牧場",C1764="むぎむぎ",C1764="むぎ"),"doi",IF(OR(C1764="阪神",C1764="タイガースファーム"),"han",IF(OR(C1764="健康牧場",C1764="ＯＫ牧場"),"oke",VLOOKUP(C1764,[1]Owner!$A:$B,2,FALSE)))))</f>
        <v>yhi</v>
      </c>
    </row>
    <row r="1765" spans="1:24" ht="11.15" customHeight="1" x14ac:dyDescent="0.65">
      <c r="A1765" s="19" t="str">
        <f t="shared" si="142"/>
        <v>0405心平08</v>
      </c>
      <c r="B1765" s="10" t="s">
        <v>1951</v>
      </c>
      <c r="C1765" s="20" t="s">
        <v>186</v>
      </c>
      <c r="D1765" s="31">
        <v>8</v>
      </c>
      <c r="E1765" s="20" t="s">
        <v>2103</v>
      </c>
      <c r="F1765" s="10" t="s">
        <v>29</v>
      </c>
      <c r="G1765" s="10" t="s">
        <v>510</v>
      </c>
      <c r="H1765" s="20" t="s">
        <v>932</v>
      </c>
      <c r="I1765" s="20" t="s">
        <v>706</v>
      </c>
      <c r="J1765" s="20" t="s">
        <v>2104</v>
      </c>
      <c r="K1765" s="20" t="s">
        <v>514</v>
      </c>
      <c r="L1765" s="20" t="s">
        <v>515</v>
      </c>
      <c r="M1765" s="21">
        <v>0</v>
      </c>
      <c r="N1765" s="22">
        <v>4</v>
      </c>
      <c r="O1765" s="23">
        <v>1</v>
      </c>
      <c r="P1765" s="24">
        <v>630</v>
      </c>
      <c r="Q1765" s="25">
        <f t="shared" si="145"/>
        <v>63</v>
      </c>
      <c r="R1765" s="12">
        <v>0</v>
      </c>
      <c r="S1765" s="12">
        <v>0</v>
      </c>
      <c r="U1765" s="18" t="str">
        <f t="shared" si="143"/>
        <v>一勝</v>
      </c>
      <c r="X1765" s="12" t="str">
        <f>IF(OR(C1765="櫃間牧場",C1765="特捜フジ"),"hit",IF(OR(C1765="土井牧場",C1765="土井ムギムギ牧場",C1765="むぎむぎ",C1765="むぎ"),"doi",IF(OR(C1765="阪神",C1765="タイガースファーム"),"han",IF(OR(C1765="健康牧場",C1765="ＯＫ牧場"),"oke",VLOOKUP(C1765,[1]Owner!$A:$B,2,FALSE)))))</f>
        <v>hsi</v>
      </c>
    </row>
    <row r="1766" spans="1:24" ht="11.15" customHeight="1" x14ac:dyDescent="0.65">
      <c r="A1766" s="19" t="str">
        <f t="shared" si="142"/>
        <v>2223播磨08</v>
      </c>
      <c r="B1766" s="10" t="s">
        <v>9192</v>
      </c>
      <c r="C1766" s="20" t="s">
        <v>4740</v>
      </c>
      <c r="D1766" s="11">
        <v>8</v>
      </c>
      <c r="E1766" s="20" t="s">
        <v>9297</v>
      </c>
      <c r="F1766" s="10" t="s">
        <v>4413</v>
      </c>
      <c r="G1766" s="10" t="s">
        <v>4408</v>
      </c>
      <c r="H1766" s="20" t="s">
        <v>9354</v>
      </c>
      <c r="I1766" s="20" t="s">
        <v>5656</v>
      </c>
      <c r="J1766" s="20" t="s">
        <v>9427</v>
      </c>
      <c r="K1766" s="20" t="s">
        <v>9466</v>
      </c>
      <c r="L1766" s="20" t="s">
        <v>1913</v>
      </c>
      <c r="M1766" s="32">
        <v>4</v>
      </c>
      <c r="N1766" s="22">
        <v>4</v>
      </c>
      <c r="O1766" s="23">
        <v>1</v>
      </c>
      <c r="P1766" s="24">
        <v>630</v>
      </c>
      <c r="Q1766" s="25">
        <v>546.25</v>
      </c>
      <c r="U1766" s="18" t="str">
        <f t="shared" si="143"/>
        <v>一勝</v>
      </c>
      <c r="V1766" s="12" t="s">
        <v>9714</v>
      </c>
      <c r="W1766" s="12" t="s">
        <v>9586</v>
      </c>
      <c r="X1766" s="12" t="str">
        <f>IF(OR(C1766="櫃間牧場",C1766="特捜フジ"),"hit",IF(OR(C1766="土井牧場",C1766="土井ムギムギ牧場",C1766="むぎむぎ",C1766="むぎ"),"doi",IF(OR(C1766="阪神",C1766="タイガースファーム"),"han",IF(OR(C1766="健康牧場",C1766="ＯＫ牧場"),"oke",VLOOKUP(C1766,[1]Owner!$A:$B,2,FALSE)))))</f>
        <v>har</v>
      </c>
    </row>
    <row r="1767" spans="1:24" ht="11.15" customHeight="1" x14ac:dyDescent="0.65">
      <c r="A1767" s="19" t="str">
        <f t="shared" si="142"/>
        <v>1516心平09</v>
      </c>
      <c r="B1767" s="10" t="s">
        <v>5510</v>
      </c>
      <c r="C1767" s="20" t="s">
        <v>4011</v>
      </c>
      <c r="D1767" s="11">
        <v>9</v>
      </c>
      <c r="E1767" s="20" t="s">
        <v>5533</v>
      </c>
      <c r="F1767" s="10" t="s">
        <v>3905</v>
      </c>
      <c r="G1767" s="10" t="s">
        <v>3911</v>
      </c>
      <c r="H1767" s="20" t="s">
        <v>5676</v>
      </c>
      <c r="I1767" s="20" t="s">
        <v>1911</v>
      </c>
      <c r="J1767" s="20" t="s">
        <v>5726</v>
      </c>
      <c r="K1767" s="20" t="s">
        <v>4020</v>
      </c>
      <c r="L1767" s="20" t="s">
        <v>5822</v>
      </c>
      <c r="M1767" s="21">
        <v>50</v>
      </c>
      <c r="N1767" s="22">
        <v>5</v>
      </c>
      <c r="O1767" s="23">
        <v>1</v>
      </c>
      <c r="P1767" s="24">
        <v>630</v>
      </c>
      <c r="Q1767" s="25">
        <f>IF(M1767="","",IF(M1767&lt;=0,P1767/10,P1767/M1767))</f>
        <v>12.6</v>
      </c>
      <c r="R1767" s="12">
        <v>0</v>
      </c>
      <c r="S1767" s="12">
        <v>0</v>
      </c>
      <c r="U1767" s="18" t="str">
        <f t="shared" si="143"/>
        <v>一勝</v>
      </c>
      <c r="X1767" s="12" t="str">
        <f>IF(OR(C1767="櫃間牧場",C1767="特捜フジ"),"hit",IF(OR(C1767="土井牧場",C1767="土井ムギムギ牧場",C1767="むぎむぎ",C1767="むぎ"),"doi",IF(OR(C1767="阪神",C1767="タイガースファーム"),"han",IF(OR(C1767="健康牧場",C1767="ＯＫ牧場"),"oke",VLOOKUP(C1767,[1]Owner!$A:$B,2,FALSE)))))</f>
        <v>hsi</v>
      </c>
    </row>
    <row r="1768" spans="1:24" ht="11.15" customHeight="1" x14ac:dyDescent="0.65">
      <c r="A1768" s="19" t="str">
        <f t="shared" si="142"/>
        <v>0304大類09</v>
      </c>
      <c r="B1768" s="10" t="s">
        <v>1713</v>
      </c>
      <c r="C1768" s="20" t="s">
        <v>91</v>
      </c>
      <c r="D1768" s="31">
        <v>9</v>
      </c>
      <c r="E1768" s="20" t="s">
        <v>1752</v>
      </c>
      <c r="F1768" s="10" t="s">
        <v>29</v>
      </c>
      <c r="G1768" s="10" t="s">
        <v>33</v>
      </c>
      <c r="H1768" s="20" t="s">
        <v>1715</v>
      </c>
      <c r="I1768" s="20" t="s">
        <v>1044</v>
      </c>
      <c r="J1768" s="20" t="s">
        <v>930</v>
      </c>
      <c r="M1768" s="21">
        <v>0</v>
      </c>
      <c r="N1768" s="22">
        <v>5</v>
      </c>
      <c r="O1768" s="23">
        <v>1</v>
      </c>
      <c r="P1768" s="24">
        <v>630</v>
      </c>
      <c r="Q1768" s="25">
        <f>IF(M1768="","",IF(M1768&lt;=0,P1768/10,P1768/M1768))</f>
        <v>63</v>
      </c>
      <c r="R1768" s="12">
        <v>0</v>
      </c>
      <c r="S1768" s="12">
        <v>0</v>
      </c>
      <c r="U1768" s="18" t="str">
        <f t="shared" si="143"/>
        <v>一勝</v>
      </c>
      <c r="X1768" s="12" t="str">
        <f>IF(OR(C1768="櫃間牧場",C1768="特捜フジ"),"hit",IF(OR(C1768="土井牧場",C1768="土井ムギムギ牧場",C1768="むぎむぎ",C1768="むぎ"),"doi",IF(OR(C1768="阪神",C1768="タイガースファーム"),"han",IF(OR(C1768="健康牧場",C1768="ＯＫ牧場"),"oke",VLOOKUP(C1768,[1]Owner!$A:$B,2,FALSE)))))</f>
        <v>oru</v>
      </c>
    </row>
    <row r="1769" spans="1:24" ht="11.15" customHeight="1" x14ac:dyDescent="0.65">
      <c r="A1769" s="19" t="str">
        <f t="shared" si="142"/>
        <v>2122高橋05</v>
      </c>
      <c r="B1769" s="10" t="s">
        <v>8826</v>
      </c>
      <c r="C1769" s="20" t="s">
        <v>8745</v>
      </c>
      <c r="D1769" s="11">
        <v>5</v>
      </c>
      <c r="E1769" s="20" t="s">
        <v>8750</v>
      </c>
      <c r="F1769" s="10" t="s">
        <v>4478</v>
      </c>
      <c r="G1769" s="10" t="s">
        <v>4408</v>
      </c>
      <c r="H1769" s="20" t="s">
        <v>565</v>
      </c>
      <c r="I1769" s="20" t="s">
        <v>5235</v>
      </c>
      <c r="J1769" s="20" t="s">
        <v>8905</v>
      </c>
      <c r="K1769" s="20" t="s">
        <v>8906</v>
      </c>
      <c r="L1769" s="20" t="s">
        <v>4853</v>
      </c>
      <c r="M1769" s="32">
        <v>2</v>
      </c>
      <c r="N1769" s="22">
        <v>6</v>
      </c>
      <c r="O1769" s="23">
        <v>1</v>
      </c>
      <c r="P1769" s="24">
        <v>630</v>
      </c>
      <c r="Q1769" s="25">
        <v>7.0384615384615383</v>
      </c>
      <c r="U1769" s="18" t="str">
        <f t="shared" si="143"/>
        <v>一勝</v>
      </c>
      <c r="V1769" s="12" t="s">
        <v>8996</v>
      </c>
      <c r="W1769" s="12" t="s">
        <v>9114</v>
      </c>
      <c r="X1769" s="12" t="str">
        <f>IF(OR(C1769="櫃間牧場",C1769="特捜フジ"),"hit",IF(OR(C1769="土井牧場",C1769="土井ムギムギ牧場",C1769="むぎむぎ",C1769="むぎ"),"doi",IF(OR(C1769="阪神",C1769="タイガースファーム"),"han",IF(OR(C1769="健康牧場",C1769="ＯＫ牧場"),"oke",VLOOKUP(C1769,[1]Owner!$A:$B,2,FALSE)))))</f>
        <v>tkh</v>
      </c>
    </row>
    <row r="1770" spans="1:24" ht="11.15" customHeight="1" x14ac:dyDescent="0.65">
      <c r="A1770" s="19" t="str">
        <f t="shared" si="142"/>
        <v>1415心平05</v>
      </c>
      <c r="B1770" s="10" t="s">
        <v>5140</v>
      </c>
      <c r="C1770" s="28" t="s">
        <v>4760</v>
      </c>
      <c r="D1770" s="29">
        <v>5</v>
      </c>
      <c r="E1770" s="20" t="s">
        <v>5167</v>
      </c>
      <c r="F1770" s="10" t="s">
        <v>5142</v>
      </c>
      <c r="G1770" s="10" t="s">
        <v>5295</v>
      </c>
      <c r="H1770" s="20" t="s">
        <v>5313</v>
      </c>
      <c r="I1770" s="20" t="s">
        <v>2231</v>
      </c>
      <c r="J1770" s="20" t="s">
        <v>5383</v>
      </c>
      <c r="K1770" s="20" t="s">
        <v>2370</v>
      </c>
      <c r="L1770" s="20" t="s">
        <v>5484</v>
      </c>
      <c r="M1770" s="21">
        <v>90</v>
      </c>
      <c r="N1770" s="22">
        <v>6</v>
      </c>
      <c r="O1770" s="23">
        <v>0</v>
      </c>
      <c r="P1770" s="24">
        <v>630</v>
      </c>
      <c r="Q1770" s="25">
        <f>IF(M1770="","",IF(M1770&lt;=0,P1770/10,P1770/M1770))</f>
        <v>7</v>
      </c>
      <c r="R1770" s="12">
        <v>0</v>
      </c>
      <c r="S1770" s="12">
        <v>0</v>
      </c>
      <c r="U1770" s="18" t="str">
        <f t="shared" si="143"/>
        <v>未勝利</v>
      </c>
      <c r="X1770" s="12" t="str">
        <f>IF(OR(C1770="櫃間牧場",C1770="特捜フジ"),"hit",IF(OR(C1770="土井牧場",C1770="土井ムギムギ牧場",C1770="むぎむぎ",C1770="むぎ"),"doi",IF(OR(C1770="阪神",C1770="タイガースファーム"),"han",IF(OR(C1770="健康牧場",C1770="ＯＫ牧場"),"oke",VLOOKUP(C1770,[1]Owner!$A:$B,2,FALSE)))))</f>
        <v>hsi</v>
      </c>
    </row>
    <row r="1771" spans="1:24" ht="11.15" customHeight="1" x14ac:dyDescent="0.65">
      <c r="A1771" s="19" t="str">
        <f t="shared" si="142"/>
        <v>2324阪神10</v>
      </c>
      <c r="B1771" s="10" t="s">
        <v>9878</v>
      </c>
      <c r="C1771" s="20" t="s">
        <v>4734</v>
      </c>
      <c r="D1771" s="11">
        <v>10</v>
      </c>
      <c r="E1771" s="20" t="s">
        <v>9857</v>
      </c>
      <c r="F1771" s="10" t="s">
        <v>4407</v>
      </c>
      <c r="G1771" s="10" t="s">
        <v>4408</v>
      </c>
      <c r="H1771" s="20" t="s">
        <v>9880</v>
      </c>
      <c r="I1771" s="20" t="s">
        <v>3819</v>
      </c>
      <c r="J1771" s="20" t="s">
        <v>6720</v>
      </c>
      <c r="K1771" s="20" t="s">
        <v>5446</v>
      </c>
      <c r="L1771" s="20" t="s">
        <v>4651</v>
      </c>
      <c r="M1771" s="37">
        <v>1</v>
      </c>
      <c r="N1771" s="22">
        <v>4</v>
      </c>
      <c r="O1771" s="23">
        <v>1</v>
      </c>
      <c r="P1771" s="24">
        <v>628</v>
      </c>
      <c r="Q1771" s="25">
        <f>IF(M1771="","",IF(M1771&lt;=0,P1771/10,P1771/M1771))</f>
        <v>628</v>
      </c>
      <c r="U1771" s="18" t="str">
        <f t="shared" si="143"/>
        <v>一勝</v>
      </c>
      <c r="V1771" s="12" t="s">
        <v>10207</v>
      </c>
      <c r="W1771" s="12" t="s">
        <v>10132</v>
      </c>
      <c r="X1771" s="12" t="str">
        <f>IF(OR(C1771="櫃間牧場",C1771="特捜フジ"),"hit",IF(OR(C1771="土井牧場",C1771="土井ムギムギ牧場",C1771="むぎむぎ",C1771="むぎ"),"doi",IF(OR(C1771="阪神",C1771="タイガースファーム"),"han",IF(OR(C1771="健康牧場",C1771="ＯＫ牧場"),"oke",VLOOKUP(C1771,[1]Owner!$A:$B,2,FALSE)))))</f>
        <v>han</v>
      </c>
    </row>
    <row r="1772" spans="1:24" ht="11.15" customHeight="1" x14ac:dyDescent="0.65">
      <c r="A1772" s="19" t="str">
        <f t="shared" si="142"/>
        <v>2223健太03</v>
      </c>
      <c r="B1772" s="10" t="s">
        <v>9192</v>
      </c>
      <c r="C1772" s="20" t="s">
        <v>9226</v>
      </c>
      <c r="D1772" s="11">
        <v>3</v>
      </c>
      <c r="E1772" s="20" t="s">
        <v>9229</v>
      </c>
      <c r="F1772" s="10" t="s">
        <v>4413</v>
      </c>
      <c r="G1772" s="10" t="s">
        <v>4421</v>
      </c>
      <c r="H1772" s="20" t="s">
        <v>9355</v>
      </c>
      <c r="I1772" s="20" t="s">
        <v>1911</v>
      </c>
      <c r="J1772" s="20" t="s">
        <v>6056</v>
      </c>
      <c r="K1772" s="20" t="s">
        <v>9452</v>
      </c>
      <c r="L1772" s="20" t="s">
        <v>1913</v>
      </c>
      <c r="M1772" s="32">
        <v>5</v>
      </c>
      <c r="N1772" s="22">
        <v>5</v>
      </c>
      <c r="O1772" s="23">
        <v>1</v>
      </c>
      <c r="P1772" s="24">
        <v>627</v>
      </c>
      <c r="Q1772" s="25">
        <v>354.44285714285718</v>
      </c>
      <c r="U1772" s="18" t="str">
        <f t="shared" si="143"/>
        <v>一勝</v>
      </c>
      <c r="V1772" s="12" t="s">
        <v>9659</v>
      </c>
      <c r="W1772" s="12" t="s">
        <v>9522</v>
      </c>
      <c r="X1772" s="12" t="str">
        <f>IF(OR(C1772="櫃間牧場",C1772="特捜フジ"),"hit",IF(OR(C1772="土井牧場",C1772="土井ムギムギ牧場",C1772="むぎむぎ",C1772="むぎ"),"doi",IF(OR(C1772="阪神",C1772="タイガースファーム"),"han",IF(OR(C1772="健康牧場",C1772="ＯＫ牧場"),"oke",VLOOKUP(C1772,[1]Owner!$A:$B,2,FALSE)))))</f>
        <v>tke</v>
      </c>
    </row>
    <row r="1773" spans="1:24" ht="11.15" customHeight="1" x14ac:dyDescent="0.65">
      <c r="A1773" s="19" t="str">
        <f t="shared" si="142"/>
        <v>1617阪神03</v>
      </c>
      <c r="B1773" s="10" t="s">
        <v>5840</v>
      </c>
      <c r="C1773" s="20" t="s">
        <v>4756</v>
      </c>
      <c r="D1773" s="11">
        <v>3</v>
      </c>
      <c r="E1773" s="20" t="s">
        <v>5898</v>
      </c>
      <c r="F1773" s="10" t="s">
        <v>5848</v>
      </c>
      <c r="G1773" s="10" t="s">
        <v>5996</v>
      </c>
      <c r="H1773" s="20" t="s">
        <v>6008</v>
      </c>
      <c r="I1773" s="20" t="s">
        <v>2438</v>
      </c>
      <c r="J1773" s="20" t="s">
        <v>6057</v>
      </c>
      <c r="K1773" s="20" t="s">
        <v>4202</v>
      </c>
      <c r="L1773" s="20" t="s">
        <v>4202</v>
      </c>
      <c r="M1773" s="21">
        <v>50</v>
      </c>
      <c r="N1773" s="22">
        <v>7</v>
      </c>
      <c r="O1773" s="23">
        <v>1</v>
      </c>
      <c r="P1773" s="24">
        <v>625</v>
      </c>
      <c r="Q1773" s="25">
        <f>IF(M1773="","",IF(M1773&lt;=0,P1773/10,P1773/M1773))</f>
        <v>12.5</v>
      </c>
      <c r="R1773" s="12">
        <v>0</v>
      </c>
      <c r="S1773" s="12">
        <v>0</v>
      </c>
      <c r="U1773" s="18" t="str">
        <f t="shared" si="143"/>
        <v>一勝</v>
      </c>
      <c r="X1773" s="12" t="str">
        <f>IF(OR(C1773="櫃間牧場",C1773="特捜フジ"),"hit",IF(OR(C1773="土井牧場",C1773="土井ムギムギ牧場",C1773="むぎむぎ",C1773="むぎ"),"doi",IF(OR(C1773="阪神",C1773="タイガースファーム"),"han",IF(OR(C1773="健康牧場",C1773="ＯＫ牧場"),"oke",VLOOKUP(C1773,[1]Owner!$A:$B,2,FALSE)))))</f>
        <v>han</v>
      </c>
    </row>
    <row r="1774" spans="1:24" ht="11.15" customHeight="1" x14ac:dyDescent="0.65">
      <c r="A1774" s="19" t="str">
        <f t="shared" si="142"/>
        <v>2223高橋05</v>
      </c>
      <c r="B1774" s="10" t="s">
        <v>9192</v>
      </c>
      <c r="C1774" s="20" t="s">
        <v>9258</v>
      </c>
      <c r="D1774" s="11">
        <v>5</v>
      </c>
      <c r="E1774" s="20" t="s">
        <v>9263</v>
      </c>
      <c r="F1774" s="10" t="s">
        <v>4413</v>
      </c>
      <c r="G1774" s="10" t="s">
        <v>4408</v>
      </c>
      <c r="H1774" s="20" t="s">
        <v>7239</v>
      </c>
      <c r="I1774" s="20" t="s">
        <v>5369</v>
      </c>
      <c r="J1774" s="20" t="s">
        <v>9412</v>
      </c>
      <c r="K1774" s="20" t="s">
        <v>2316</v>
      </c>
      <c r="L1774" s="20" t="s">
        <v>9483</v>
      </c>
      <c r="M1774" s="32">
        <v>2</v>
      </c>
      <c r="N1774" s="22">
        <v>1</v>
      </c>
      <c r="O1774" s="23">
        <v>1</v>
      </c>
      <c r="P1774" s="24">
        <v>620</v>
      </c>
      <c r="Q1774" s="25">
        <v>937.85714285714289</v>
      </c>
      <c r="U1774" s="18" t="str">
        <f t="shared" si="143"/>
        <v>一勝</v>
      </c>
      <c r="V1774" s="12" t="s">
        <v>9681</v>
      </c>
      <c r="W1774" s="12" t="s">
        <v>9553</v>
      </c>
      <c r="X1774" s="12" t="str">
        <f>IF(OR(C1774="櫃間牧場",C1774="特捜フジ"),"hit",IF(OR(C1774="土井牧場",C1774="土井ムギムギ牧場",C1774="むぎむぎ",C1774="むぎ"),"doi",IF(OR(C1774="阪神",C1774="タイガースファーム"),"han",IF(OR(C1774="健康牧場",C1774="ＯＫ牧場"),"oke",VLOOKUP(C1774,[1]Owner!$A:$B,2,FALSE)))))</f>
        <v>tkh</v>
      </c>
    </row>
    <row r="1775" spans="1:24" ht="11.15" customHeight="1" x14ac:dyDescent="0.65">
      <c r="A1775" s="19" t="str">
        <f t="shared" si="142"/>
        <v>0001貴仁08</v>
      </c>
      <c r="B1775" s="10" t="s">
        <v>963</v>
      </c>
      <c r="C1775" s="20" t="s">
        <v>216</v>
      </c>
      <c r="D1775" s="31">
        <v>8</v>
      </c>
      <c r="E1775" s="20" t="s">
        <v>1090</v>
      </c>
      <c r="F1775" s="10" t="s">
        <v>14</v>
      </c>
      <c r="G1775" s="10" t="s">
        <v>15</v>
      </c>
      <c r="H1775" s="20" t="s">
        <v>995</v>
      </c>
      <c r="I1775" s="20" t="s">
        <v>451</v>
      </c>
      <c r="J1775" s="20" t="s">
        <v>1091</v>
      </c>
      <c r="N1775" s="22">
        <v>2</v>
      </c>
      <c r="O1775" s="23">
        <v>1</v>
      </c>
      <c r="P1775" s="24">
        <v>620</v>
      </c>
      <c r="Q1775" s="25" t="str">
        <f>IF(M1775="","",IF(M1775&lt;=0,P1775/10,P1775/M1775))</f>
        <v/>
      </c>
      <c r="R1775" s="12">
        <v>0</v>
      </c>
      <c r="S1775" s="12">
        <v>0</v>
      </c>
      <c r="U1775" s="18" t="str">
        <f t="shared" si="143"/>
        <v>一勝</v>
      </c>
      <c r="X1775" s="12" t="str">
        <f>IF(OR(C1775="櫃間牧場",C1775="特捜フジ"),"hit",IF(OR(C1775="土井牧場",C1775="土井ムギムギ牧場",C1775="むぎむぎ",C1775="むぎ"),"doi",IF(OR(C1775="阪神",C1775="タイガースファーム"),"han",IF(OR(C1775="健康牧場",C1775="ＯＫ牧場"),"oke",VLOOKUP(C1775,[1]Owner!$A:$B,2,FALSE)))))</f>
        <v>hta</v>
      </c>
    </row>
    <row r="1776" spans="1:24" ht="11.15" customHeight="1" x14ac:dyDescent="0.65">
      <c r="A1776" s="19" t="str">
        <f t="shared" si="142"/>
        <v>2324小金09</v>
      </c>
      <c r="B1776" s="10" t="s">
        <v>9878</v>
      </c>
      <c r="C1776" s="20" t="s">
        <v>9237</v>
      </c>
      <c r="D1776" s="11">
        <v>9</v>
      </c>
      <c r="E1776" s="20" t="s">
        <v>9796</v>
      </c>
      <c r="F1776" s="10" t="s">
        <v>4407</v>
      </c>
      <c r="G1776" s="10" t="s">
        <v>4421</v>
      </c>
      <c r="H1776" s="20" t="s">
        <v>7236</v>
      </c>
      <c r="I1776" s="20" t="s">
        <v>4547</v>
      </c>
      <c r="J1776" s="20" t="s">
        <v>7062</v>
      </c>
      <c r="K1776" s="20" t="s">
        <v>9982</v>
      </c>
      <c r="L1776" s="20" t="s">
        <v>1913</v>
      </c>
      <c r="M1776" s="37">
        <v>9</v>
      </c>
      <c r="N1776" s="22">
        <v>2</v>
      </c>
      <c r="O1776" s="23">
        <v>1</v>
      </c>
      <c r="P1776" s="24">
        <v>620</v>
      </c>
      <c r="Q1776" s="25">
        <f>IF(M1776="","",IF(M1776&lt;=0,P1776/10,P1776/M1776))</f>
        <v>68.888888888888886</v>
      </c>
      <c r="U1776" s="18" t="str">
        <f t="shared" si="143"/>
        <v>一勝</v>
      </c>
      <c r="W1776" s="12" t="s">
        <v>10081</v>
      </c>
      <c r="X1776" s="12" t="str">
        <f>IF(OR(C1776="櫃間牧場",C1776="特捜フジ"),"hit",IF(OR(C1776="土井牧場",C1776="土井ムギムギ牧場",C1776="むぎむぎ",C1776="むぎ"),"doi",IF(OR(C1776="阪神",C1776="タイガースファーム"),"han",IF(OR(C1776="健康牧場",C1776="ＯＫ牧場"),"oke",VLOOKUP(C1776,[1]Owner!$A:$B,2,FALSE)))))</f>
        <v>kog</v>
      </c>
    </row>
    <row r="1777" spans="1:24" ht="11.15" customHeight="1" x14ac:dyDescent="0.65">
      <c r="A1777" s="19" t="str">
        <f t="shared" si="142"/>
        <v>1920むぎ09</v>
      </c>
      <c r="B1777" s="10" t="s">
        <v>7651</v>
      </c>
      <c r="C1777" s="20" t="s">
        <v>4396</v>
      </c>
      <c r="D1777" s="11">
        <v>9</v>
      </c>
      <c r="E1777" s="20" t="s">
        <v>7787</v>
      </c>
      <c r="F1777" s="10" t="s">
        <v>4766</v>
      </c>
      <c r="G1777" s="10" t="s">
        <v>4774</v>
      </c>
      <c r="H1777" s="20" t="s">
        <v>7925</v>
      </c>
      <c r="I1777" s="20" t="s">
        <v>3553</v>
      </c>
      <c r="J1777" s="20" t="s">
        <v>7926</v>
      </c>
      <c r="K1777" s="20" t="s">
        <v>791</v>
      </c>
      <c r="L1777" s="20" t="s">
        <v>1913</v>
      </c>
      <c r="M1777" s="32">
        <v>6</v>
      </c>
      <c r="N1777" s="22">
        <v>3</v>
      </c>
      <c r="O1777" s="23">
        <v>1</v>
      </c>
      <c r="P1777" s="24">
        <v>620</v>
      </c>
      <c r="Q1777" s="25">
        <v>3.9358974358974366</v>
      </c>
      <c r="R1777" s="12">
        <v>0</v>
      </c>
      <c r="S1777" s="12">
        <v>0</v>
      </c>
      <c r="T1777" s="12">
        <v>0</v>
      </c>
      <c r="U1777" s="18" t="str">
        <f t="shared" si="143"/>
        <v>一勝</v>
      </c>
      <c r="V1777" s="12" t="s">
        <v>8025</v>
      </c>
      <c r="W1777" s="12" t="s">
        <v>8165</v>
      </c>
      <c r="X1777" s="12" t="str">
        <f>IF(OR(C1777="櫃間牧場",C1777="特捜フジ"),"hit",IF(OR(C1777="土井牧場",C1777="土井ムギムギ牧場",C1777="むぎむぎ",C1777="むぎ"),"doi",IF(OR(C1777="阪神",C1777="タイガースファーム"),"han",IF(OR(C1777="健康牧場",C1777="ＯＫ牧場"),"oke",VLOOKUP(C1777,[1]Owner!$A:$B,2,FALSE)))))</f>
        <v>doi</v>
      </c>
    </row>
    <row r="1778" spans="1:24" ht="11.15" customHeight="1" x14ac:dyDescent="0.65">
      <c r="A1778" s="19" t="str">
        <f t="shared" si="142"/>
        <v>2223播磨01</v>
      </c>
      <c r="B1778" s="10" t="s">
        <v>9192</v>
      </c>
      <c r="C1778" s="20" t="s">
        <v>4740</v>
      </c>
      <c r="D1778" s="11">
        <v>1</v>
      </c>
      <c r="E1778" s="20" t="s">
        <v>9290</v>
      </c>
      <c r="F1778" s="10" t="s">
        <v>4407</v>
      </c>
      <c r="G1778" s="10" t="s">
        <v>4408</v>
      </c>
      <c r="H1778" s="20" t="s">
        <v>8868</v>
      </c>
      <c r="I1778" s="20" t="s">
        <v>6718</v>
      </c>
      <c r="J1778" s="20" t="s">
        <v>9424</v>
      </c>
      <c r="K1778" s="20" t="s">
        <v>5452</v>
      </c>
      <c r="L1778" s="20" t="s">
        <v>1913</v>
      </c>
      <c r="M1778" s="32">
        <v>9</v>
      </c>
      <c r="N1778" s="22">
        <v>3</v>
      </c>
      <c r="O1778" s="23">
        <v>1</v>
      </c>
      <c r="P1778" s="24">
        <v>620</v>
      </c>
      <c r="Q1778" s="25">
        <v>251.74603174603175</v>
      </c>
      <c r="U1778" s="18" t="str">
        <f t="shared" si="143"/>
        <v>一勝</v>
      </c>
      <c r="V1778" s="12" t="s">
        <v>9707</v>
      </c>
      <c r="W1778" s="12" t="s">
        <v>9579</v>
      </c>
      <c r="X1778" s="12" t="str">
        <f>IF(OR(C1778="櫃間牧場",C1778="特捜フジ"),"hit",IF(OR(C1778="土井牧場",C1778="土井ムギムギ牧場",C1778="むぎむぎ",C1778="むぎ"),"doi",IF(OR(C1778="阪神",C1778="タイガースファーム"),"han",IF(OR(C1778="健康牧場",C1778="ＯＫ牧場"),"oke",VLOOKUP(C1778,[1]Owner!$A:$B,2,FALSE)))))</f>
        <v>har</v>
      </c>
    </row>
    <row r="1779" spans="1:24" ht="11.15" customHeight="1" x14ac:dyDescent="0.65">
      <c r="A1779" s="19" t="str">
        <f t="shared" si="142"/>
        <v>0809大類02</v>
      </c>
      <c r="B1779" s="10" t="s">
        <v>3162</v>
      </c>
      <c r="C1779" s="20" t="s">
        <v>3320</v>
      </c>
      <c r="D1779" s="11">
        <v>2</v>
      </c>
      <c r="E1779" s="20" t="s">
        <v>3322</v>
      </c>
      <c r="F1779" s="10" t="s">
        <v>2279</v>
      </c>
      <c r="G1779" s="10" t="s">
        <v>520</v>
      </c>
      <c r="H1779" s="20" t="s">
        <v>2401</v>
      </c>
      <c r="I1779" s="20" t="s">
        <v>26</v>
      </c>
      <c r="J1779" s="20" t="s">
        <v>1773</v>
      </c>
      <c r="K1779" s="20" t="s">
        <v>3269</v>
      </c>
      <c r="L1779" s="20" t="s">
        <v>1774</v>
      </c>
      <c r="M1779" s="21">
        <v>130</v>
      </c>
      <c r="N1779" s="22">
        <v>4</v>
      </c>
      <c r="O1779" s="23">
        <v>1</v>
      </c>
      <c r="P1779" s="24">
        <v>620</v>
      </c>
      <c r="Q1779" s="25">
        <f t="shared" ref="Q1779:Q1797" si="146">IF(M1779="","",IF(M1779&lt;=0,P1779/10,P1779/M1779))</f>
        <v>4.7692307692307692</v>
      </c>
      <c r="R1779" s="12">
        <v>0</v>
      </c>
      <c r="S1779" s="12">
        <v>0</v>
      </c>
      <c r="U1779" s="18" t="str">
        <f t="shared" si="143"/>
        <v>一勝</v>
      </c>
      <c r="X1779" s="12" t="str">
        <f>IF(OR(C1779="櫃間牧場",C1779="特捜フジ"),"hit",IF(OR(C1779="土井牧場",C1779="土井ムギムギ牧場",C1779="むぎむぎ",C1779="むぎ"),"doi",IF(OR(C1779="阪神",C1779="タイガースファーム"),"han",IF(OR(C1779="健康牧場",C1779="ＯＫ牧場"),"oke",VLOOKUP(C1779,[1]Owner!$A:$B,2,FALSE)))))</f>
        <v>oru</v>
      </c>
    </row>
    <row r="1780" spans="1:24" ht="11.15" customHeight="1" x14ac:dyDescent="0.65">
      <c r="A1780" s="19" t="str">
        <f t="shared" si="142"/>
        <v>1516松山01</v>
      </c>
      <c r="B1780" s="10" t="s">
        <v>5510</v>
      </c>
      <c r="C1780" s="20" t="s">
        <v>4233</v>
      </c>
      <c r="D1780" s="11">
        <v>1</v>
      </c>
      <c r="E1780" s="20" t="s">
        <v>5605</v>
      </c>
      <c r="F1780" s="10" t="s">
        <v>3905</v>
      </c>
      <c r="G1780" s="10" t="s">
        <v>3911</v>
      </c>
      <c r="H1780" s="20" t="s">
        <v>4171</v>
      </c>
      <c r="I1780" s="20" t="s">
        <v>2231</v>
      </c>
      <c r="J1780" s="20" t="s">
        <v>4703</v>
      </c>
      <c r="K1780" s="20" t="s">
        <v>2378</v>
      </c>
      <c r="L1780" s="20" t="s">
        <v>1913</v>
      </c>
      <c r="M1780" s="21">
        <v>170</v>
      </c>
      <c r="N1780" s="22">
        <v>4</v>
      </c>
      <c r="O1780" s="23">
        <v>1</v>
      </c>
      <c r="P1780" s="24">
        <v>620</v>
      </c>
      <c r="Q1780" s="25">
        <f t="shared" si="146"/>
        <v>3.6470588235294117</v>
      </c>
      <c r="R1780" s="12">
        <v>0</v>
      </c>
      <c r="S1780" s="12">
        <v>0</v>
      </c>
      <c r="U1780" s="18" t="str">
        <f t="shared" si="143"/>
        <v>一勝</v>
      </c>
      <c r="X1780" s="12" t="str">
        <f>IF(OR(C1780="櫃間牧場",C1780="特捜フジ"),"hit",IF(OR(C1780="土井牧場",C1780="土井ムギムギ牧場",C1780="むぎむぎ",C1780="むぎ"),"doi",IF(OR(C1780="阪神",C1780="タイガースファーム"),"han",IF(OR(C1780="健康牧場",C1780="ＯＫ牧場"),"oke",VLOOKUP(C1780,[1]Owner!$A:$B,2,FALSE)))))</f>
        <v>mat</v>
      </c>
    </row>
    <row r="1781" spans="1:24" ht="11.15" customHeight="1" x14ac:dyDescent="0.65">
      <c r="A1781" s="19" t="str">
        <f t="shared" si="142"/>
        <v>1213みど08</v>
      </c>
      <c r="B1781" s="10" t="s">
        <v>4405</v>
      </c>
      <c r="C1781" s="20" t="s">
        <v>4730</v>
      </c>
      <c r="D1781" s="11">
        <v>8</v>
      </c>
      <c r="E1781" s="20" t="s">
        <v>4435</v>
      </c>
      <c r="F1781" s="10" t="s">
        <v>4413</v>
      </c>
      <c r="G1781" s="10" t="s">
        <v>4421</v>
      </c>
      <c r="H1781" s="20" t="s">
        <v>4436</v>
      </c>
      <c r="I1781" s="20" t="s">
        <v>2850</v>
      </c>
      <c r="J1781" s="20" t="s">
        <v>509</v>
      </c>
      <c r="K1781" s="20" t="s">
        <v>4437</v>
      </c>
      <c r="L1781" s="20" t="s">
        <v>4416</v>
      </c>
      <c r="M1781" s="21">
        <v>60</v>
      </c>
      <c r="N1781" s="22">
        <v>6</v>
      </c>
      <c r="O1781" s="23">
        <v>1</v>
      </c>
      <c r="P1781" s="24">
        <v>620</v>
      </c>
      <c r="Q1781" s="25">
        <f t="shared" si="146"/>
        <v>10.333333333333334</v>
      </c>
      <c r="R1781" s="12">
        <v>0</v>
      </c>
      <c r="S1781" s="12">
        <v>0</v>
      </c>
      <c r="U1781" s="18" t="str">
        <f t="shared" si="143"/>
        <v>一勝</v>
      </c>
      <c r="X1781" s="12" t="str">
        <f>IF(OR(C1781="櫃間牧場",C1781="特捜フジ"),"hit",IF(OR(C1781="土井牧場",C1781="土井ムギムギ牧場",C1781="むぎむぎ",C1781="むぎ"),"doi",IF(OR(C1781="阪神",C1781="タイガースファーム"),"han",IF(OR(C1781="健康牧場",C1781="ＯＫ牧場"),"oke",VLOOKUP(C1781,[1]Owner!$A:$B,2,FALSE)))))</f>
        <v>mid</v>
      </c>
    </row>
    <row r="1782" spans="1:24" ht="11.15" customHeight="1" x14ac:dyDescent="0.65">
      <c r="A1782" s="19" t="str">
        <f t="shared" si="142"/>
        <v>0910阪神09</v>
      </c>
      <c r="B1782" s="10" t="s">
        <v>3418</v>
      </c>
      <c r="C1782" s="20" t="s">
        <v>3460</v>
      </c>
      <c r="D1782" s="11">
        <v>9</v>
      </c>
      <c r="E1782" s="20" t="s">
        <v>3477</v>
      </c>
      <c r="F1782" s="10" t="s">
        <v>14</v>
      </c>
      <c r="G1782" s="10" t="s">
        <v>520</v>
      </c>
      <c r="H1782" s="20" t="s">
        <v>3478</v>
      </c>
      <c r="I1782" s="20" t="s">
        <v>3280</v>
      </c>
      <c r="J1782" s="20" t="s">
        <v>2253</v>
      </c>
      <c r="K1782" s="20" t="s">
        <v>846</v>
      </c>
      <c r="L1782" s="20" t="s">
        <v>515</v>
      </c>
      <c r="M1782" s="21">
        <v>170</v>
      </c>
      <c r="N1782" s="22">
        <v>7</v>
      </c>
      <c r="O1782" s="23">
        <v>0</v>
      </c>
      <c r="P1782" s="24">
        <v>620</v>
      </c>
      <c r="Q1782" s="25">
        <f t="shared" si="146"/>
        <v>3.6470588235294117</v>
      </c>
      <c r="R1782" s="12">
        <v>0</v>
      </c>
      <c r="S1782" s="12">
        <v>0</v>
      </c>
      <c r="U1782" s="18" t="str">
        <f t="shared" si="143"/>
        <v>未勝利</v>
      </c>
      <c r="X1782" s="12" t="str">
        <f>IF(OR(C1782="櫃間牧場",C1782="特捜フジ"),"hit",IF(OR(C1782="土井牧場",C1782="土井ムギムギ牧場",C1782="むぎむぎ",C1782="むぎ"),"doi",IF(OR(C1782="阪神",C1782="タイガースファーム"),"han",IF(OR(C1782="健康牧場",C1782="ＯＫ牧場"),"oke",VLOOKUP(C1782,[1]Owner!$A:$B,2,FALSE)))))</f>
        <v>han</v>
      </c>
    </row>
    <row r="1783" spans="1:24" ht="11.15" customHeight="1" x14ac:dyDescent="0.65">
      <c r="A1783" s="19" t="str">
        <f t="shared" si="142"/>
        <v>0607土井05</v>
      </c>
      <c r="B1783" s="10" t="s">
        <v>2579</v>
      </c>
      <c r="C1783" s="20" t="s">
        <v>2713</v>
      </c>
      <c r="D1783" s="11">
        <v>5</v>
      </c>
      <c r="E1783" s="20" t="s">
        <v>2724</v>
      </c>
      <c r="F1783" s="10" t="s">
        <v>14</v>
      </c>
      <c r="G1783" s="10" t="s">
        <v>520</v>
      </c>
      <c r="H1783" s="21" t="s">
        <v>948</v>
      </c>
      <c r="I1783" s="20" t="s">
        <v>2720</v>
      </c>
      <c r="J1783" s="20" t="s">
        <v>2725</v>
      </c>
      <c r="K1783" s="20" t="s">
        <v>2726</v>
      </c>
      <c r="L1783" s="20" t="s">
        <v>2727</v>
      </c>
      <c r="M1783" s="21">
        <v>20</v>
      </c>
      <c r="N1783" s="22">
        <v>8</v>
      </c>
      <c r="O1783" s="23">
        <v>1</v>
      </c>
      <c r="P1783" s="24">
        <v>620</v>
      </c>
      <c r="Q1783" s="25">
        <f t="shared" si="146"/>
        <v>31</v>
      </c>
      <c r="R1783" s="12">
        <v>0</v>
      </c>
      <c r="S1783" s="12">
        <v>0</v>
      </c>
      <c r="U1783" s="18" t="str">
        <f t="shared" si="143"/>
        <v>一勝</v>
      </c>
      <c r="X1783" s="12" t="str">
        <f>IF(OR(C1783="櫃間牧場",C1783="特捜フジ"),"hit",IF(OR(C1783="土井牧場",C1783="土井ムギムギ牧場",C1783="むぎむぎ",C1783="むぎ"),"doi",IF(OR(C1783="阪神",C1783="タイガースファーム"),"han",IF(OR(C1783="健康牧場",C1783="ＯＫ牧場"),"oke",VLOOKUP(C1783,[1]Owner!$A:$B,2,FALSE)))))</f>
        <v>doi</v>
      </c>
    </row>
    <row r="1784" spans="1:24" ht="11.15" customHeight="1" x14ac:dyDescent="0.65">
      <c r="A1784" s="19" t="str">
        <f t="shared" si="142"/>
        <v>1718小金06</v>
      </c>
      <c r="B1784" s="10" t="s">
        <v>6476</v>
      </c>
      <c r="C1784" s="20" t="s">
        <v>6559</v>
      </c>
      <c r="D1784" s="11">
        <v>6</v>
      </c>
      <c r="E1784" s="20" t="s">
        <v>6565</v>
      </c>
      <c r="F1784" s="10" t="s">
        <v>5142</v>
      </c>
      <c r="G1784" s="10" t="s">
        <v>5295</v>
      </c>
      <c r="H1784" s="20" t="s">
        <v>6632</v>
      </c>
      <c r="I1784" s="20" t="s">
        <v>2231</v>
      </c>
      <c r="J1784" s="20" t="s">
        <v>6750</v>
      </c>
      <c r="K1784" s="20" t="s">
        <v>6661</v>
      </c>
      <c r="L1784" s="20" t="s">
        <v>1913</v>
      </c>
      <c r="M1784" s="21">
        <v>200</v>
      </c>
      <c r="N1784" s="22">
        <v>4</v>
      </c>
      <c r="O1784" s="23">
        <v>0</v>
      </c>
      <c r="P1784" s="24">
        <v>615</v>
      </c>
      <c r="Q1784" s="25">
        <f t="shared" si="146"/>
        <v>3.0750000000000002</v>
      </c>
      <c r="R1784" s="12">
        <v>0</v>
      </c>
      <c r="S1784" s="12">
        <v>0</v>
      </c>
      <c r="U1784" s="18" t="str">
        <f t="shared" si="143"/>
        <v>未勝利</v>
      </c>
      <c r="V1784" s="12" t="s">
        <v>6993</v>
      </c>
      <c r="W1784" s="12" t="s">
        <v>6851</v>
      </c>
      <c r="X1784" s="12" t="str">
        <f>IF(OR(C1784="櫃間牧場",C1784="特捜フジ"),"hit",IF(OR(C1784="土井牧場",C1784="土井ムギムギ牧場",C1784="むぎむぎ",C1784="むぎ"),"doi",IF(OR(C1784="阪神",C1784="タイガースファーム"),"han",IF(OR(C1784="健康牧場",C1784="ＯＫ牧場"),"oke",VLOOKUP(C1784,[1]Owner!$A:$B,2,FALSE)))))</f>
        <v>kog</v>
      </c>
    </row>
    <row r="1785" spans="1:24" ht="11.15" customHeight="1" x14ac:dyDescent="0.65">
      <c r="A1785" s="19" t="str">
        <f t="shared" si="142"/>
        <v>0506心平08</v>
      </c>
      <c r="B1785" s="10" t="s">
        <v>2274</v>
      </c>
      <c r="C1785" s="20" t="s">
        <v>186</v>
      </c>
      <c r="D1785" s="11">
        <v>8</v>
      </c>
      <c r="E1785" s="20" t="s">
        <v>2407</v>
      </c>
      <c r="F1785" s="10" t="s">
        <v>2279</v>
      </c>
      <c r="G1785" s="10" t="s">
        <v>520</v>
      </c>
      <c r="H1785" s="20" t="s">
        <v>860</v>
      </c>
      <c r="I1785" s="20" t="s">
        <v>38</v>
      </c>
      <c r="J1785" s="20" t="s">
        <v>538</v>
      </c>
      <c r="K1785" s="20" t="s">
        <v>846</v>
      </c>
      <c r="L1785" s="20" t="s">
        <v>515</v>
      </c>
      <c r="M1785" s="21">
        <v>100</v>
      </c>
      <c r="N1785" s="22">
        <v>3</v>
      </c>
      <c r="O1785" s="23">
        <v>0</v>
      </c>
      <c r="P1785" s="24">
        <v>610</v>
      </c>
      <c r="Q1785" s="25">
        <f t="shared" si="146"/>
        <v>6.1</v>
      </c>
      <c r="R1785" s="12">
        <v>0</v>
      </c>
      <c r="S1785" s="12">
        <v>0</v>
      </c>
      <c r="U1785" s="18" t="str">
        <f t="shared" si="143"/>
        <v>未勝利</v>
      </c>
      <c r="X1785" s="12" t="str">
        <f>IF(OR(C1785="櫃間牧場",C1785="特捜フジ"),"hit",IF(OR(C1785="土井牧場",C1785="土井ムギムギ牧場",C1785="むぎむぎ",C1785="むぎ"),"doi",IF(OR(C1785="阪神",C1785="タイガースファーム"),"han",IF(OR(C1785="健康牧場",C1785="ＯＫ牧場"),"oke",VLOOKUP(C1785,[1]Owner!$A:$B,2,FALSE)))))</f>
        <v>hsi</v>
      </c>
    </row>
    <row r="1786" spans="1:24" ht="11.15" customHeight="1" x14ac:dyDescent="0.65">
      <c r="A1786" s="19" t="str">
        <f t="shared" si="142"/>
        <v>0910大熊03</v>
      </c>
      <c r="B1786" s="10" t="s">
        <v>3418</v>
      </c>
      <c r="C1786" s="20" t="s">
        <v>2694</v>
      </c>
      <c r="D1786" s="11">
        <v>3</v>
      </c>
      <c r="E1786" s="20" t="s">
        <v>3536</v>
      </c>
      <c r="F1786" s="10" t="s">
        <v>2279</v>
      </c>
      <c r="G1786" s="10" t="s">
        <v>520</v>
      </c>
      <c r="H1786" s="20" t="s">
        <v>2571</v>
      </c>
      <c r="I1786" s="20" t="s">
        <v>2280</v>
      </c>
      <c r="J1786" s="20" t="s">
        <v>1773</v>
      </c>
      <c r="K1786" s="20" t="s">
        <v>3027</v>
      </c>
      <c r="L1786" s="20" t="s">
        <v>1774</v>
      </c>
      <c r="M1786" s="21">
        <v>150</v>
      </c>
      <c r="N1786" s="22">
        <v>3</v>
      </c>
      <c r="O1786" s="23">
        <v>0</v>
      </c>
      <c r="P1786" s="24">
        <v>610</v>
      </c>
      <c r="Q1786" s="25">
        <f t="shared" si="146"/>
        <v>4.0666666666666664</v>
      </c>
      <c r="R1786" s="12">
        <v>0</v>
      </c>
      <c r="S1786" s="12">
        <v>0</v>
      </c>
      <c r="U1786" s="18" t="str">
        <f t="shared" si="143"/>
        <v>未勝利</v>
      </c>
      <c r="X1786" s="12" t="str">
        <f>IF(OR(C1786="櫃間牧場",C1786="特捜フジ"),"hit",IF(OR(C1786="土井牧場",C1786="土井ムギムギ牧場",C1786="むぎむぎ",C1786="むぎ"),"doi",IF(OR(C1786="阪神",C1786="タイガースファーム"),"han",IF(OR(C1786="健康牧場",C1786="ＯＫ牧場"),"oke",VLOOKUP(C1786,[1]Owner!$A:$B,2,FALSE)))))</f>
        <v>oku</v>
      </c>
    </row>
    <row r="1787" spans="1:24" ht="11.15" customHeight="1" x14ac:dyDescent="0.65">
      <c r="A1787" s="19" t="str">
        <f t="shared" si="142"/>
        <v>1213播磨04</v>
      </c>
      <c r="B1787" s="10" t="s">
        <v>4405</v>
      </c>
      <c r="C1787" s="20" t="s">
        <v>4740</v>
      </c>
      <c r="D1787" s="11">
        <v>4</v>
      </c>
      <c r="E1787" s="20" t="s">
        <v>4699</v>
      </c>
      <c r="F1787" s="10" t="s">
        <v>4413</v>
      </c>
      <c r="G1787" s="10" t="s">
        <v>4421</v>
      </c>
      <c r="H1787" s="20" t="s">
        <v>4436</v>
      </c>
      <c r="I1787" s="20" t="s">
        <v>2231</v>
      </c>
      <c r="J1787" s="20" t="s">
        <v>4700</v>
      </c>
      <c r="K1787" s="20" t="s">
        <v>791</v>
      </c>
      <c r="L1787" s="20" t="s">
        <v>1913</v>
      </c>
      <c r="M1787" s="21">
        <v>40</v>
      </c>
      <c r="N1787" s="22">
        <v>3</v>
      </c>
      <c r="O1787" s="23">
        <v>1</v>
      </c>
      <c r="P1787" s="24">
        <v>610</v>
      </c>
      <c r="Q1787" s="25">
        <f t="shared" si="146"/>
        <v>15.25</v>
      </c>
      <c r="R1787" s="12">
        <v>0</v>
      </c>
      <c r="S1787" s="12">
        <v>0</v>
      </c>
      <c r="U1787" s="18" t="str">
        <f t="shared" si="143"/>
        <v>一勝</v>
      </c>
      <c r="X1787" s="12" t="str">
        <f>IF(OR(C1787="櫃間牧場",C1787="特捜フジ"),"hit",IF(OR(C1787="土井牧場",C1787="土井ムギムギ牧場",C1787="むぎむぎ",C1787="むぎ"),"doi",IF(OR(C1787="阪神",C1787="タイガースファーム"),"han",IF(OR(C1787="健康牧場",C1787="ＯＫ牧場"),"oke",VLOOKUP(C1787,[1]Owner!$A:$B,2,FALSE)))))</f>
        <v>har</v>
      </c>
    </row>
    <row r="1788" spans="1:24" ht="11.15" customHeight="1" x14ac:dyDescent="0.65">
      <c r="A1788" s="19" t="str">
        <f t="shared" si="142"/>
        <v>1213光生10</v>
      </c>
      <c r="B1788" s="10" t="s">
        <v>4405</v>
      </c>
      <c r="C1788" s="20" t="s">
        <v>4733</v>
      </c>
      <c r="D1788" s="11">
        <v>10</v>
      </c>
      <c r="E1788" s="20" t="s">
        <v>4542</v>
      </c>
      <c r="F1788" s="10" t="s">
        <v>4413</v>
      </c>
      <c r="G1788" s="10" t="s">
        <v>4421</v>
      </c>
      <c r="H1788" s="20" t="s">
        <v>4543</v>
      </c>
      <c r="I1788" s="20" t="s">
        <v>2231</v>
      </c>
      <c r="J1788" s="20" t="s">
        <v>4544</v>
      </c>
      <c r="K1788" s="20" t="s">
        <v>4415</v>
      </c>
      <c r="L1788" s="20" t="s">
        <v>4416</v>
      </c>
      <c r="M1788" s="21">
        <v>30</v>
      </c>
      <c r="N1788" s="22">
        <v>3</v>
      </c>
      <c r="O1788" s="23">
        <v>1</v>
      </c>
      <c r="P1788" s="24">
        <v>610</v>
      </c>
      <c r="Q1788" s="25">
        <f t="shared" si="146"/>
        <v>20.333333333333332</v>
      </c>
      <c r="R1788" s="12">
        <v>0</v>
      </c>
      <c r="S1788" s="12">
        <v>0</v>
      </c>
      <c r="U1788" s="18" t="str">
        <f t="shared" si="143"/>
        <v>一勝</v>
      </c>
      <c r="X1788" s="12" t="str">
        <f>IF(OR(C1788="櫃間牧場",C1788="特捜フジ"),"hit",IF(OR(C1788="土井牧場",C1788="土井ムギムギ牧場",C1788="むぎむぎ",C1788="むぎ"),"doi",IF(OR(C1788="阪神",C1788="タイガースファーム"),"han",IF(OR(C1788="健康牧場",C1788="ＯＫ牧場"),"oke",VLOOKUP(C1788,[1]Owner!$A:$B,2,FALSE)))))</f>
        <v>ymi</v>
      </c>
    </row>
    <row r="1789" spans="1:24" ht="11.15" customHeight="1" x14ac:dyDescent="0.65">
      <c r="A1789" s="19" t="str">
        <f t="shared" si="142"/>
        <v>1819松山01</v>
      </c>
      <c r="B1789" s="10" t="s">
        <v>7067</v>
      </c>
      <c r="C1789" s="20" t="s">
        <v>4762</v>
      </c>
      <c r="D1789" s="11">
        <v>1</v>
      </c>
      <c r="E1789" s="20" t="s">
        <v>7199</v>
      </c>
      <c r="F1789" s="10" t="s">
        <v>4407</v>
      </c>
      <c r="G1789" s="10" t="s">
        <v>4408</v>
      </c>
      <c r="H1789" s="20" t="s">
        <v>7226</v>
      </c>
      <c r="I1789" s="20" t="s">
        <v>2231</v>
      </c>
      <c r="J1789" s="20" t="s">
        <v>3662</v>
      </c>
      <c r="K1789" s="20" t="s">
        <v>7361</v>
      </c>
      <c r="L1789" s="20" t="s">
        <v>1913</v>
      </c>
      <c r="M1789" s="21">
        <v>80</v>
      </c>
      <c r="N1789" s="22">
        <v>3</v>
      </c>
      <c r="O1789" s="23">
        <v>1</v>
      </c>
      <c r="P1789" s="24">
        <v>610</v>
      </c>
      <c r="Q1789" s="25">
        <f t="shared" si="146"/>
        <v>7.625</v>
      </c>
      <c r="R1789" s="12">
        <v>0</v>
      </c>
      <c r="S1789" s="12">
        <v>0</v>
      </c>
      <c r="T1789" s="12">
        <v>0</v>
      </c>
      <c r="U1789" s="18" t="str">
        <f t="shared" si="143"/>
        <v>一勝</v>
      </c>
      <c r="V1789" s="12" t="s">
        <v>7460</v>
      </c>
      <c r="W1789" s="12" t="s">
        <v>7595</v>
      </c>
      <c r="X1789" s="12" t="str">
        <f>IF(OR(C1789="櫃間牧場",C1789="特捜フジ"),"hit",IF(OR(C1789="土井牧場",C1789="土井ムギムギ牧場",C1789="むぎむぎ",C1789="むぎ"),"doi",IF(OR(C1789="阪神",C1789="タイガースファーム"),"han",IF(OR(C1789="健康牧場",C1789="ＯＫ牧場"),"oke",VLOOKUP(C1789,[1]Owner!$A:$B,2,FALSE)))))</f>
        <v>mat</v>
      </c>
    </row>
    <row r="1790" spans="1:24" ht="11.15" customHeight="1" x14ac:dyDescent="0.65">
      <c r="A1790" s="19" t="str">
        <f t="shared" si="142"/>
        <v>1819永之04</v>
      </c>
      <c r="B1790" s="10" t="s">
        <v>7067</v>
      </c>
      <c r="C1790" s="20" t="s">
        <v>5135</v>
      </c>
      <c r="D1790" s="11">
        <v>4</v>
      </c>
      <c r="E1790" s="20" t="s">
        <v>7111</v>
      </c>
      <c r="F1790" s="10" t="s">
        <v>4413</v>
      </c>
      <c r="G1790" s="10" t="s">
        <v>4421</v>
      </c>
      <c r="H1790" s="20" t="s">
        <v>7236</v>
      </c>
      <c r="I1790" s="20" t="s">
        <v>1755</v>
      </c>
      <c r="J1790" s="20" t="s">
        <v>5434</v>
      </c>
      <c r="K1790" s="20" t="s">
        <v>791</v>
      </c>
      <c r="L1790" s="20" t="s">
        <v>1913</v>
      </c>
      <c r="M1790" s="21">
        <v>120</v>
      </c>
      <c r="N1790" s="22">
        <v>3</v>
      </c>
      <c r="O1790" s="23">
        <v>0</v>
      </c>
      <c r="P1790" s="24">
        <v>610</v>
      </c>
      <c r="Q1790" s="25">
        <f t="shared" si="146"/>
        <v>5.083333333333333</v>
      </c>
      <c r="R1790" s="12">
        <v>0</v>
      </c>
      <c r="S1790" s="12">
        <v>0</v>
      </c>
      <c r="T1790" s="12">
        <v>0</v>
      </c>
      <c r="U1790" s="18" t="str">
        <f t="shared" si="143"/>
        <v>未勝利</v>
      </c>
      <c r="V1790" s="12" t="s">
        <v>7460</v>
      </c>
      <c r="W1790" s="12" t="s">
        <v>7593</v>
      </c>
      <c r="X1790" s="12" t="str">
        <f>IF(OR(C1790="櫃間牧場",C1790="特捜フジ"),"hit",IF(OR(C1790="土井牧場",C1790="土井ムギムギ牧場",C1790="むぎむぎ",C1790="むぎ"),"doi",IF(OR(C1790="阪神",C1790="タイガースファーム"),"han",IF(OR(C1790="健康牧場",C1790="ＯＫ牧場"),"oke",VLOOKUP(C1790,[1]Owner!$A:$B,2,FALSE)))))</f>
        <v>yhi</v>
      </c>
    </row>
    <row r="1791" spans="1:24" ht="11.15" customHeight="1" x14ac:dyDescent="0.65">
      <c r="A1791" s="19" t="str">
        <f t="shared" si="142"/>
        <v>1819光生05</v>
      </c>
      <c r="B1791" s="10" t="s">
        <v>7067</v>
      </c>
      <c r="C1791" s="20" t="s">
        <v>5843</v>
      </c>
      <c r="D1791" s="11">
        <v>5</v>
      </c>
      <c r="E1791" s="20" t="s">
        <v>7164</v>
      </c>
      <c r="F1791" s="10" t="s">
        <v>4413</v>
      </c>
      <c r="G1791" s="10" t="s">
        <v>5335</v>
      </c>
      <c r="H1791" s="20" t="s">
        <v>7245</v>
      </c>
      <c r="I1791" s="20" t="s">
        <v>7302</v>
      </c>
      <c r="J1791" s="20" t="s">
        <v>5421</v>
      </c>
      <c r="K1791" s="20" t="s">
        <v>7335</v>
      </c>
      <c r="L1791" s="20" t="s">
        <v>7336</v>
      </c>
      <c r="M1791" s="21">
        <v>20</v>
      </c>
      <c r="N1791" s="22">
        <v>3</v>
      </c>
      <c r="O1791" s="23">
        <v>0</v>
      </c>
      <c r="P1791" s="24">
        <v>610</v>
      </c>
      <c r="Q1791" s="25">
        <f t="shared" si="146"/>
        <v>30.5</v>
      </c>
      <c r="R1791" s="12">
        <v>0</v>
      </c>
      <c r="S1791" s="12">
        <v>0</v>
      </c>
      <c r="T1791" s="12">
        <v>0</v>
      </c>
      <c r="U1791" s="18" t="str">
        <f t="shared" si="143"/>
        <v>未勝利</v>
      </c>
      <c r="V1791" s="12" t="s">
        <v>7460</v>
      </c>
      <c r="W1791" s="12" t="s">
        <v>7594</v>
      </c>
      <c r="X1791" s="12" t="str">
        <f>IF(OR(C1791="櫃間牧場",C1791="特捜フジ"),"hit",IF(OR(C1791="土井牧場",C1791="土井ムギムギ牧場",C1791="むぎむぎ",C1791="むぎ"),"doi",IF(OR(C1791="阪神",C1791="タイガースファーム"),"han",IF(OR(C1791="健康牧場",C1791="ＯＫ牧場"),"oke",VLOOKUP(C1791,[1]Owner!$A:$B,2,FALSE)))))</f>
        <v>ymi</v>
      </c>
    </row>
    <row r="1792" spans="1:24" ht="11.15" customHeight="1" x14ac:dyDescent="0.65">
      <c r="A1792" s="19" t="str">
        <f t="shared" si="142"/>
        <v>2324永之03</v>
      </c>
      <c r="B1792" s="10" t="s">
        <v>9878</v>
      </c>
      <c r="C1792" s="20" t="s">
        <v>9310</v>
      </c>
      <c r="D1792" s="11">
        <v>3</v>
      </c>
      <c r="E1792" s="20" t="s">
        <v>9860</v>
      </c>
      <c r="F1792" s="10" t="s">
        <v>4413</v>
      </c>
      <c r="G1792" s="10" t="s">
        <v>4421</v>
      </c>
      <c r="H1792" s="20" t="s">
        <v>9881</v>
      </c>
      <c r="I1792" s="20" t="s">
        <v>4657</v>
      </c>
      <c r="J1792" s="20" t="s">
        <v>3675</v>
      </c>
      <c r="K1792" s="20" t="s">
        <v>791</v>
      </c>
      <c r="L1792" s="20" t="s">
        <v>1913</v>
      </c>
      <c r="M1792" s="37">
        <v>7</v>
      </c>
      <c r="N1792" s="22">
        <v>3</v>
      </c>
      <c r="O1792" s="23">
        <v>0</v>
      </c>
      <c r="P1792" s="24">
        <v>610</v>
      </c>
      <c r="Q1792" s="25">
        <f t="shared" si="146"/>
        <v>87.142857142857139</v>
      </c>
      <c r="U1792" s="18" t="str">
        <f t="shared" si="143"/>
        <v>未勝利</v>
      </c>
      <c r="V1792" s="12" t="s">
        <v>10208</v>
      </c>
      <c r="W1792" s="12" t="s">
        <v>10135</v>
      </c>
      <c r="X1792" s="12" t="str">
        <f>IF(OR(C1792="櫃間牧場",C1792="特捜フジ"),"hit",IF(OR(C1792="土井牧場",C1792="土井ムギムギ牧場",C1792="むぎむぎ",C1792="むぎ"),"doi",IF(OR(C1792="阪神",C1792="タイガースファーム"),"han",IF(OR(C1792="健康牧場",C1792="ＯＫ牧場"),"oke",VLOOKUP(C1792,[1]Owner!$A:$B,2,FALSE)))))</f>
        <v>yhi</v>
      </c>
    </row>
    <row r="1793" spans="1:24" ht="11.15" customHeight="1" x14ac:dyDescent="0.65">
      <c r="A1793" s="19" t="str">
        <f t="shared" si="142"/>
        <v>1213阪神10</v>
      </c>
      <c r="B1793" s="10" t="s">
        <v>4405</v>
      </c>
      <c r="C1793" s="20" t="s">
        <v>4734</v>
      </c>
      <c r="D1793" s="11">
        <v>10</v>
      </c>
      <c r="E1793" s="20" t="s">
        <v>4573</v>
      </c>
      <c r="F1793" s="10" t="s">
        <v>4407</v>
      </c>
      <c r="G1793" s="10" t="s">
        <v>4408</v>
      </c>
      <c r="H1793" s="20" t="s">
        <v>4414</v>
      </c>
      <c r="I1793" s="20" t="s">
        <v>1755</v>
      </c>
      <c r="J1793" s="20" t="s">
        <v>4574</v>
      </c>
      <c r="K1793" s="20" t="s">
        <v>4575</v>
      </c>
      <c r="L1793" s="20" t="s">
        <v>4416</v>
      </c>
      <c r="M1793" s="21">
        <v>10</v>
      </c>
      <c r="N1793" s="22">
        <v>4</v>
      </c>
      <c r="O1793" s="23">
        <v>1</v>
      </c>
      <c r="P1793" s="24">
        <v>610</v>
      </c>
      <c r="Q1793" s="25">
        <f t="shared" si="146"/>
        <v>61</v>
      </c>
      <c r="R1793" s="12">
        <v>0</v>
      </c>
      <c r="S1793" s="12">
        <v>0</v>
      </c>
      <c r="U1793" s="18" t="str">
        <f t="shared" si="143"/>
        <v>一勝</v>
      </c>
      <c r="X1793" s="12" t="str">
        <f>IF(OR(C1793="櫃間牧場",C1793="特捜フジ"),"hit",IF(OR(C1793="土井牧場",C1793="土井ムギムギ牧場",C1793="むぎむぎ",C1793="むぎ"),"doi",IF(OR(C1793="阪神",C1793="タイガースファーム"),"han",IF(OR(C1793="健康牧場",C1793="ＯＫ牧場"),"oke",VLOOKUP(C1793,[1]Owner!$A:$B,2,FALSE)))))</f>
        <v>han</v>
      </c>
    </row>
    <row r="1794" spans="1:24" ht="11.15" customHeight="1" x14ac:dyDescent="0.65">
      <c r="A1794" s="19" t="str">
        <f t="shared" ref="A1794:A1857" si="147">MID(B1794,3,2)&amp;MID(B1794,8,2)&amp;MID(C1794,1,2)&amp;TEXT(D1794,"00")</f>
        <v>1617阪神07</v>
      </c>
      <c r="B1794" s="10" t="s">
        <v>5840</v>
      </c>
      <c r="C1794" s="20" t="s">
        <v>4756</v>
      </c>
      <c r="D1794" s="11">
        <v>7</v>
      </c>
      <c r="E1794" s="20" t="s">
        <v>5902</v>
      </c>
      <c r="F1794" s="10" t="s">
        <v>5848</v>
      </c>
      <c r="G1794" s="10" t="s">
        <v>5996</v>
      </c>
      <c r="H1794" s="20" t="s">
        <v>5999</v>
      </c>
      <c r="I1794" s="20" t="s">
        <v>3553</v>
      </c>
      <c r="J1794" s="20" t="s">
        <v>4141</v>
      </c>
      <c r="K1794" s="20" t="s">
        <v>6136</v>
      </c>
      <c r="L1794" s="20" t="s">
        <v>1913</v>
      </c>
      <c r="M1794" s="21">
        <v>50</v>
      </c>
      <c r="N1794" s="22">
        <v>5</v>
      </c>
      <c r="O1794" s="23">
        <v>1</v>
      </c>
      <c r="P1794" s="24">
        <v>610</v>
      </c>
      <c r="Q1794" s="25">
        <f t="shared" si="146"/>
        <v>12.2</v>
      </c>
      <c r="R1794" s="12">
        <v>0</v>
      </c>
      <c r="S1794" s="12">
        <v>0</v>
      </c>
      <c r="U1794" s="18" t="str">
        <f t="shared" ref="U1794:U1857" si="148">IF(S1794&gt;=1,"G1",IF(R1794&gt;=1,"重賞",IF(O1794&gt;=2,"二勝",IF(O1794=1,"一勝",IF(AND(O1794=0,N1794&gt;=1),"未勝利","未出走")))))</f>
        <v>一勝</v>
      </c>
      <c r="X1794" s="12" t="str">
        <f>IF(OR(C1794="櫃間牧場",C1794="特捜フジ"),"hit",IF(OR(C1794="土井牧場",C1794="土井ムギムギ牧場",C1794="むぎむぎ",C1794="むぎ"),"doi",IF(OR(C1794="阪神",C1794="タイガースファーム"),"han",IF(OR(C1794="健康牧場",C1794="ＯＫ牧場"),"oke",VLOOKUP(C1794,[1]Owner!$A:$B,2,FALSE)))))</f>
        <v>han</v>
      </c>
    </row>
    <row r="1795" spans="1:24" ht="11.15" customHeight="1" x14ac:dyDescent="0.65">
      <c r="A1795" s="19" t="str">
        <f t="shared" si="147"/>
        <v>1617成田10</v>
      </c>
      <c r="B1795" s="10" t="s">
        <v>5840</v>
      </c>
      <c r="C1795" s="20" t="s">
        <v>5842</v>
      </c>
      <c r="D1795" s="11">
        <v>10</v>
      </c>
      <c r="E1795" s="20" t="s">
        <v>5875</v>
      </c>
      <c r="F1795" s="10" t="s">
        <v>5848</v>
      </c>
      <c r="G1795" s="10" t="s">
        <v>5996</v>
      </c>
      <c r="H1795" s="20" t="s">
        <v>6033</v>
      </c>
      <c r="I1795" s="20" t="s">
        <v>5709</v>
      </c>
      <c r="J1795" s="20" t="s">
        <v>6034</v>
      </c>
      <c r="K1795" s="20" t="s">
        <v>6152</v>
      </c>
      <c r="L1795" s="20" t="s">
        <v>6145</v>
      </c>
      <c r="M1795" s="21">
        <v>10</v>
      </c>
      <c r="N1795" s="22">
        <v>6</v>
      </c>
      <c r="O1795" s="23">
        <v>1</v>
      </c>
      <c r="P1795" s="24">
        <v>610</v>
      </c>
      <c r="Q1795" s="25">
        <f t="shared" si="146"/>
        <v>61</v>
      </c>
      <c r="R1795" s="12">
        <v>0</v>
      </c>
      <c r="S1795" s="12">
        <v>0</v>
      </c>
      <c r="U1795" s="18" t="str">
        <f t="shared" si="148"/>
        <v>一勝</v>
      </c>
      <c r="X1795" s="12" t="str">
        <f>IF(OR(C1795="櫃間牧場",C1795="特捜フジ"),"hit",IF(OR(C1795="土井牧場",C1795="土井ムギムギ牧場",C1795="むぎむぎ",C1795="むぎ"),"doi",IF(OR(C1795="阪神",C1795="タイガースファーム"),"han",IF(OR(C1795="健康牧場",C1795="ＯＫ牧場"),"oke",VLOOKUP(C1795,[1]Owner!$A:$B,2,FALSE)))))</f>
        <v>nar</v>
      </c>
    </row>
    <row r="1796" spans="1:24" ht="11.15" customHeight="1" x14ac:dyDescent="0.65">
      <c r="A1796" s="19" t="str">
        <f t="shared" si="147"/>
        <v>0405播磨02</v>
      </c>
      <c r="B1796" s="10" t="s">
        <v>1951</v>
      </c>
      <c r="C1796" s="20" t="s">
        <v>626</v>
      </c>
      <c r="D1796" s="31">
        <v>2</v>
      </c>
      <c r="E1796" s="20" t="s">
        <v>2209</v>
      </c>
      <c r="F1796" s="10" t="s">
        <v>14</v>
      </c>
      <c r="G1796" s="10" t="s">
        <v>520</v>
      </c>
      <c r="H1796" s="20" t="s">
        <v>1550</v>
      </c>
      <c r="I1796" s="20" t="s">
        <v>38</v>
      </c>
      <c r="J1796" s="20" t="s">
        <v>1890</v>
      </c>
      <c r="K1796" s="20" t="s">
        <v>846</v>
      </c>
      <c r="L1796" s="20" t="s">
        <v>515</v>
      </c>
      <c r="M1796" s="21">
        <v>70</v>
      </c>
      <c r="N1796" s="22">
        <v>10</v>
      </c>
      <c r="O1796" s="23">
        <v>0</v>
      </c>
      <c r="P1796" s="24">
        <v>610</v>
      </c>
      <c r="Q1796" s="25">
        <f t="shared" si="146"/>
        <v>8.7142857142857135</v>
      </c>
      <c r="R1796" s="12">
        <v>0</v>
      </c>
      <c r="S1796" s="12">
        <v>0</v>
      </c>
      <c r="U1796" s="18" t="str">
        <f t="shared" si="148"/>
        <v>未勝利</v>
      </c>
      <c r="X1796" s="12" t="str">
        <f>IF(OR(C1796="櫃間牧場",C1796="特捜フジ"),"hit",IF(OR(C1796="土井牧場",C1796="土井ムギムギ牧場",C1796="むぎむぎ",C1796="むぎ"),"doi",IF(OR(C1796="阪神",C1796="タイガースファーム"),"han",IF(OR(C1796="健康牧場",C1796="ＯＫ牧場"),"oke",VLOOKUP(C1796,[1]Owner!$A:$B,2,FALSE)))))</f>
        <v>har</v>
      </c>
    </row>
    <row r="1797" spans="1:24" ht="11.15" customHeight="1" x14ac:dyDescent="0.65">
      <c r="A1797" s="19" t="str">
        <f t="shared" si="147"/>
        <v>1718心平04</v>
      </c>
      <c r="B1797" s="10" t="s">
        <v>6476</v>
      </c>
      <c r="C1797" s="20" t="s">
        <v>4377</v>
      </c>
      <c r="D1797" s="11">
        <v>4</v>
      </c>
      <c r="E1797" s="20" t="s">
        <v>6604</v>
      </c>
      <c r="F1797" s="10" t="s">
        <v>5142</v>
      </c>
      <c r="G1797" s="10" t="s">
        <v>5293</v>
      </c>
      <c r="H1797" s="20" t="s">
        <v>5322</v>
      </c>
      <c r="I1797" s="20" t="s">
        <v>5128</v>
      </c>
      <c r="J1797" s="20" t="s">
        <v>5724</v>
      </c>
      <c r="K1797" s="20" t="s">
        <v>2443</v>
      </c>
      <c r="L1797" s="20" t="s">
        <v>6695</v>
      </c>
      <c r="M1797" s="21">
        <v>30</v>
      </c>
      <c r="N1797" s="22">
        <v>12</v>
      </c>
      <c r="O1797" s="23">
        <v>0</v>
      </c>
      <c r="P1797" s="24">
        <v>610</v>
      </c>
      <c r="Q1797" s="25">
        <f t="shared" si="146"/>
        <v>20.333333333333332</v>
      </c>
      <c r="R1797" s="12">
        <v>0</v>
      </c>
      <c r="S1797" s="12">
        <v>0</v>
      </c>
      <c r="U1797" s="18" t="str">
        <f t="shared" si="148"/>
        <v>未勝利</v>
      </c>
      <c r="V1797" s="12" t="s">
        <v>7022</v>
      </c>
      <c r="W1797" s="12" t="s">
        <v>6889</v>
      </c>
      <c r="X1797" s="12" t="str">
        <f>IF(OR(C1797="櫃間牧場",C1797="特捜フジ"),"hit",IF(OR(C1797="土井牧場",C1797="土井ムギムギ牧場",C1797="むぎむぎ",C1797="むぎ"),"doi",IF(OR(C1797="阪神",C1797="タイガースファーム"),"han",IF(OR(C1797="健康牧場",C1797="ＯＫ牧場"),"oke",VLOOKUP(C1797,[1]Owner!$A:$B,2,FALSE)))))</f>
        <v>hsi</v>
      </c>
    </row>
    <row r="1798" spans="1:24" ht="11.15" customHeight="1" x14ac:dyDescent="0.65">
      <c r="A1798" s="19" t="str">
        <f t="shared" si="147"/>
        <v>2122ＯＫ03</v>
      </c>
      <c r="B1798" s="10" t="s">
        <v>8826</v>
      </c>
      <c r="C1798" s="20" t="s">
        <v>8308</v>
      </c>
      <c r="D1798" s="11">
        <v>3</v>
      </c>
      <c r="E1798" s="20" t="s">
        <v>8697</v>
      </c>
      <c r="F1798" s="10" t="s">
        <v>4478</v>
      </c>
      <c r="G1798" s="10" t="s">
        <v>4408</v>
      </c>
      <c r="H1798" s="20" t="s">
        <v>8848</v>
      </c>
      <c r="I1798" s="20" t="s">
        <v>2231</v>
      </c>
      <c r="J1798" s="20" t="s">
        <v>8849</v>
      </c>
      <c r="K1798" s="20" t="s">
        <v>7281</v>
      </c>
      <c r="L1798" s="20" t="s">
        <v>1913</v>
      </c>
      <c r="M1798" s="32">
        <v>9</v>
      </c>
      <c r="N1798" s="22">
        <v>7</v>
      </c>
      <c r="O1798" s="23">
        <v>0</v>
      </c>
      <c r="P1798" s="24">
        <v>609</v>
      </c>
      <c r="Q1798" s="25">
        <v>3.6786324786324789</v>
      </c>
      <c r="U1798" s="18" t="str">
        <f t="shared" si="148"/>
        <v>未勝利</v>
      </c>
      <c r="V1798" s="12" t="s">
        <v>8953</v>
      </c>
      <c r="W1798" s="12" t="s">
        <v>9064</v>
      </c>
      <c r="X1798" s="12" t="str">
        <f>IF(OR(C1798="櫃間牧場",C1798="特捜フジ"),"hit",IF(OR(C1798="土井牧場",C1798="土井ムギムギ牧場",C1798="むぎむぎ",C1798="むぎ"),"doi",IF(OR(C1798="阪神",C1798="タイガースファーム"),"han",IF(OR(C1798="健康牧場",C1798="ＯＫ牧場"),"oke",VLOOKUP(C1798,[1]Owner!$A:$B,2,FALSE)))))</f>
        <v>oke</v>
      </c>
    </row>
    <row r="1799" spans="1:24" ht="11.15" customHeight="1" x14ac:dyDescent="0.65">
      <c r="A1799" s="19" t="str">
        <f t="shared" si="147"/>
        <v>0203特捜09</v>
      </c>
      <c r="B1799" s="10" t="s">
        <v>1480</v>
      </c>
      <c r="C1799" s="20" t="s">
        <v>1376</v>
      </c>
      <c r="D1799" s="31">
        <v>9</v>
      </c>
      <c r="E1799" s="20" t="s">
        <v>1634</v>
      </c>
      <c r="F1799" s="10" t="s">
        <v>14</v>
      </c>
      <c r="G1799" s="10" t="s">
        <v>510</v>
      </c>
      <c r="H1799" s="20" t="s">
        <v>1487</v>
      </c>
      <c r="I1799" s="20" t="s">
        <v>1635</v>
      </c>
      <c r="J1799" s="20" t="s">
        <v>1636</v>
      </c>
      <c r="N1799" s="22">
        <v>9</v>
      </c>
      <c r="O1799" s="23">
        <v>0</v>
      </c>
      <c r="P1799" s="24">
        <v>608</v>
      </c>
      <c r="Q1799" s="25" t="str">
        <f>IF(M1799="","",IF(M1799&lt;=0,P1799/10,P1799/M1799))</f>
        <v/>
      </c>
      <c r="R1799" s="12">
        <v>0</v>
      </c>
      <c r="S1799" s="12">
        <v>0</v>
      </c>
      <c r="U1799" s="18" t="str">
        <f t="shared" si="148"/>
        <v>未勝利</v>
      </c>
      <c r="X1799" s="12" t="str">
        <f>IF(OR(C1799="櫃間牧場",C1799="特捜フジ"),"hit",IF(OR(C1799="土井牧場",C1799="土井ムギムギ牧場",C1799="むぎむぎ",C1799="むぎ"),"doi",IF(OR(C1799="阪神",C1799="タイガースファーム"),"han",IF(OR(C1799="健康牧場",C1799="ＯＫ牧場"),"oke",VLOOKUP(C1799,[1]Owner!$A:$B,2,FALSE)))))</f>
        <v>hit</v>
      </c>
    </row>
    <row r="1800" spans="1:24" ht="11.15" customHeight="1" x14ac:dyDescent="0.65">
      <c r="A1800" s="19" t="str">
        <f t="shared" si="147"/>
        <v>1920播磨10</v>
      </c>
      <c r="B1800" s="10" t="s">
        <v>7651</v>
      </c>
      <c r="C1800" s="20" t="s">
        <v>4397</v>
      </c>
      <c r="D1800" s="11">
        <v>10</v>
      </c>
      <c r="E1800" s="20" t="s">
        <v>7738</v>
      </c>
      <c r="F1800" s="10" t="s">
        <v>4772</v>
      </c>
      <c r="G1800" s="10" t="s">
        <v>4767</v>
      </c>
      <c r="H1800" s="20" t="s">
        <v>7799</v>
      </c>
      <c r="I1800" s="20" t="s">
        <v>2276</v>
      </c>
      <c r="J1800" s="20" t="s">
        <v>3591</v>
      </c>
      <c r="K1800" s="20" t="s">
        <v>5446</v>
      </c>
      <c r="L1800" s="20" t="s">
        <v>1913</v>
      </c>
      <c r="M1800" s="32">
        <v>2</v>
      </c>
      <c r="N1800" s="22">
        <v>7</v>
      </c>
      <c r="O1800" s="23">
        <v>0</v>
      </c>
      <c r="P1800" s="24">
        <v>607</v>
      </c>
      <c r="Q1800" s="25">
        <v>-13.242307692307691</v>
      </c>
      <c r="R1800" s="12">
        <v>0</v>
      </c>
      <c r="S1800" s="12">
        <v>0</v>
      </c>
      <c r="T1800" s="12">
        <v>0</v>
      </c>
      <c r="U1800" s="18" t="str">
        <f t="shared" si="148"/>
        <v>未勝利</v>
      </c>
      <c r="V1800" s="12" t="s">
        <v>7985</v>
      </c>
      <c r="W1800" s="12" t="s">
        <v>8116</v>
      </c>
      <c r="X1800" s="12" t="str">
        <f>IF(OR(C1800="櫃間牧場",C1800="特捜フジ"),"hit",IF(OR(C1800="土井牧場",C1800="土井ムギムギ牧場",C1800="むぎむぎ",C1800="むぎ"),"doi",IF(OR(C1800="阪神",C1800="タイガースファーム"),"han",IF(OR(C1800="健康牧場",C1800="ＯＫ牧場"),"oke",VLOOKUP(C1800,[1]Owner!$A:$B,2,FALSE)))))</f>
        <v>har</v>
      </c>
    </row>
    <row r="1801" spans="1:24" ht="11.15" customHeight="1" x14ac:dyDescent="0.65">
      <c r="A1801" s="19" t="str">
        <f t="shared" si="147"/>
        <v>9899青木04</v>
      </c>
      <c r="B1801" s="10" t="s">
        <v>377</v>
      </c>
      <c r="C1801" s="20" t="s">
        <v>12</v>
      </c>
      <c r="D1801" s="31">
        <v>4</v>
      </c>
      <c r="E1801" s="20" t="s">
        <v>385</v>
      </c>
      <c r="F1801" s="10" t="s">
        <v>14</v>
      </c>
      <c r="G1801" s="10" t="s">
        <v>15</v>
      </c>
      <c r="H1801" s="20" t="s">
        <v>386</v>
      </c>
      <c r="I1801" s="20" t="s">
        <v>26</v>
      </c>
      <c r="J1801" s="20" t="s">
        <v>387</v>
      </c>
      <c r="N1801" s="22">
        <v>3</v>
      </c>
      <c r="O1801" s="23">
        <v>1</v>
      </c>
      <c r="P1801" s="24">
        <v>606</v>
      </c>
      <c r="Q1801" s="25" t="str">
        <f t="shared" ref="Q1801:Q1808" si="149">IF(M1801="","",IF(M1801&lt;=0,P1801/10,P1801/M1801))</f>
        <v/>
      </c>
      <c r="R1801" s="12">
        <v>0</v>
      </c>
      <c r="S1801" s="12">
        <v>0</v>
      </c>
      <c r="U1801" s="18" t="str">
        <f t="shared" si="148"/>
        <v>一勝</v>
      </c>
      <c r="X1801" s="12" t="str">
        <f>IF(OR(C1801="櫃間牧場",C1801="特捜フジ"),"hit",IF(OR(C1801="土井牧場",C1801="土井ムギムギ牧場",C1801="むぎむぎ",C1801="むぎ"),"doi",IF(OR(C1801="阪神",C1801="タイガースファーム"),"han",IF(OR(C1801="健康牧場",C1801="ＯＫ牧場"),"oke",VLOOKUP(C1801,[1]Owner!$A:$B,2,FALSE)))))</f>
        <v>aok</v>
      </c>
    </row>
    <row r="1802" spans="1:24" ht="11.15" customHeight="1" x14ac:dyDescent="0.65">
      <c r="A1802" s="19" t="str">
        <f t="shared" si="147"/>
        <v>1516若井04</v>
      </c>
      <c r="B1802" s="10" t="s">
        <v>5510</v>
      </c>
      <c r="C1802" s="20" t="s">
        <v>5514</v>
      </c>
      <c r="D1802" s="11">
        <v>4</v>
      </c>
      <c r="E1802" s="20" t="s">
        <v>5657</v>
      </c>
      <c r="F1802" s="10" t="s">
        <v>3910</v>
      </c>
      <c r="G1802" s="10" t="s">
        <v>3906</v>
      </c>
      <c r="H1802" s="20" t="s">
        <v>3907</v>
      </c>
      <c r="I1802" s="20" t="s">
        <v>2231</v>
      </c>
      <c r="J1802" s="20" t="s">
        <v>5779</v>
      </c>
      <c r="K1802" s="20" t="s">
        <v>3992</v>
      </c>
      <c r="L1802" s="20" t="s">
        <v>1913</v>
      </c>
      <c r="M1802" s="21">
        <v>140</v>
      </c>
      <c r="N1802" s="22">
        <v>4</v>
      </c>
      <c r="O1802" s="23">
        <v>0</v>
      </c>
      <c r="P1802" s="24">
        <v>605</v>
      </c>
      <c r="Q1802" s="25">
        <f t="shared" si="149"/>
        <v>4.3214285714285712</v>
      </c>
      <c r="R1802" s="12">
        <v>0</v>
      </c>
      <c r="S1802" s="12">
        <v>0</v>
      </c>
      <c r="U1802" s="18" t="str">
        <f t="shared" si="148"/>
        <v>未勝利</v>
      </c>
      <c r="X1802" s="12" t="str">
        <f>IF(OR(C1802="櫃間牧場",C1802="特捜フジ"),"hit",IF(OR(C1802="土井牧場",C1802="土井ムギムギ牧場",C1802="むぎむぎ",C1802="むぎ"),"doi",IF(OR(C1802="阪神",C1802="タイガースファーム"),"han",IF(OR(C1802="健康牧場",C1802="ＯＫ牧場"),"oke",VLOOKUP(C1802,[1]Owner!$A:$B,2,FALSE)))))</f>
        <v>wak</v>
      </c>
    </row>
    <row r="1803" spans="1:24" ht="11.15" customHeight="1" x14ac:dyDescent="0.65">
      <c r="A1803" s="19" t="str">
        <f t="shared" si="147"/>
        <v>2324柏倉09</v>
      </c>
      <c r="B1803" s="10" t="s">
        <v>9878</v>
      </c>
      <c r="C1803" s="20" t="s">
        <v>9205</v>
      </c>
      <c r="D1803" s="11">
        <v>9</v>
      </c>
      <c r="E1803" s="20" t="s">
        <v>9766</v>
      </c>
      <c r="F1803" s="10" t="s">
        <v>4407</v>
      </c>
      <c r="G1803" s="10" t="s">
        <v>4421</v>
      </c>
      <c r="H1803" s="20" t="s">
        <v>9888</v>
      </c>
      <c r="I1803" s="20" t="s">
        <v>5128</v>
      </c>
      <c r="J1803" s="20" t="s">
        <v>3561</v>
      </c>
      <c r="K1803" s="20" t="s">
        <v>1836</v>
      </c>
      <c r="L1803" s="20" t="s">
        <v>2439</v>
      </c>
      <c r="M1803" s="37">
        <v>3</v>
      </c>
      <c r="N1803" s="22">
        <v>5</v>
      </c>
      <c r="O1803" s="23">
        <v>1</v>
      </c>
      <c r="P1803" s="24">
        <v>605</v>
      </c>
      <c r="Q1803" s="25">
        <f t="shared" si="149"/>
        <v>201.66666666666666</v>
      </c>
      <c r="U1803" s="18" t="str">
        <f t="shared" si="148"/>
        <v>一勝</v>
      </c>
      <c r="V1803" s="12" t="s">
        <v>10020</v>
      </c>
      <c r="W1803" s="12" t="s">
        <v>10057</v>
      </c>
      <c r="X1803" s="12" t="str">
        <f>IF(OR(C1803="櫃間牧場",C1803="特捜フジ"),"hit",IF(OR(C1803="土井牧場",C1803="土井ムギムギ牧場",C1803="むぎむぎ",C1803="むぎ"),"doi",IF(OR(C1803="阪神",C1803="タイガースファーム"),"han",IF(OR(C1803="健康牧場",C1803="ＯＫ牧場"),"oke",VLOOKUP(C1803,[1]Owner!$A:$B,2,FALSE)))))</f>
        <v>kas</v>
      </c>
    </row>
    <row r="1804" spans="1:24" ht="11.15" customHeight="1" x14ac:dyDescent="0.65">
      <c r="A1804" s="19" t="str">
        <f t="shared" si="147"/>
        <v>0910光生09</v>
      </c>
      <c r="B1804" s="10" t="s">
        <v>3418</v>
      </c>
      <c r="C1804" s="20" t="s">
        <v>2608</v>
      </c>
      <c r="D1804" s="11">
        <v>9</v>
      </c>
      <c r="E1804" s="20" t="s">
        <v>3456</v>
      </c>
      <c r="F1804" s="10" t="s">
        <v>2279</v>
      </c>
      <c r="G1804" s="10" t="s">
        <v>510</v>
      </c>
      <c r="H1804" s="20" t="s">
        <v>1988</v>
      </c>
      <c r="I1804" s="20" t="s">
        <v>2906</v>
      </c>
      <c r="J1804" s="20" t="s">
        <v>3411</v>
      </c>
      <c r="K1804" s="20" t="s">
        <v>791</v>
      </c>
      <c r="L1804" s="20" t="s">
        <v>1913</v>
      </c>
      <c r="M1804" s="21">
        <v>150</v>
      </c>
      <c r="N1804" s="22">
        <v>7</v>
      </c>
      <c r="O1804" s="23">
        <v>0</v>
      </c>
      <c r="P1804" s="24">
        <v>605</v>
      </c>
      <c r="Q1804" s="25">
        <f t="shared" si="149"/>
        <v>4.0333333333333332</v>
      </c>
      <c r="R1804" s="12">
        <v>0</v>
      </c>
      <c r="S1804" s="12">
        <v>0</v>
      </c>
      <c r="U1804" s="18" t="str">
        <f t="shared" si="148"/>
        <v>未勝利</v>
      </c>
      <c r="X1804" s="12" t="str">
        <f>IF(OR(C1804="櫃間牧場",C1804="特捜フジ"),"hit",IF(OR(C1804="土井牧場",C1804="土井ムギムギ牧場",C1804="むぎむぎ",C1804="むぎ"),"doi",IF(OR(C1804="阪神",C1804="タイガースファーム"),"han",IF(OR(C1804="健康牧場",C1804="ＯＫ牧場"),"oke",VLOOKUP(C1804,[1]Owner!$A:$B,2,FALSE)))))</f>
        <v>ymi</v>
      </c>
    </row>
    <row r="1805" spans="1:24" ht="11.15" customHeight="1" x14ac:dyDescent="0.65">
      <c r="A1805" s="19" t="str">
        <f t="shared" si="147"/>
        <v>0203心平07</v>
      </c>
      <c r="B1805" s="10" t="s">
        <v>1480</v>
      </c>
      <c r="C1805" s="20" t="s">
        <v>186</v>
      </c>
      <c r="D1805" s="31">
        <v>7</v>
      </c>
      <c r="E1805" s="20" t="s">
        <v>1572</v>
      </c>
      <c r="F1805" s="10" t="s">
        <v>14</v>
      </c>
      <c r="G1805" s="10" t="s">
        <v>15</v>
      </c>
      <c r="H1805" s="20" t="s">
        <v>394</v>
      </c>
      <c r="I1805" s="20" t="s">
        <v>218</v>
      </c>
      <c r="J1805" s="20" t="s">
        <v>1573</v>
      </c>
      <c r="N1805" s="22">
        <v>1</v>
      </c>
      <c r="O1805" s="23">
        <v>1</v>
      </c>
      <c r="P1805" s="24">
        <v>600</v>
      </c>
      <c r="Q1805" s="25" t="str">
        <f t="shared" si="149"/>
        <v/>
      </c>
      <c r="R1805" s="12">
        <v>0</v>
      </c>
      <c r="S1805" s="12">
        <v>0</v>
      </c>
      <c r="U1805" s="18" t="str">
        <f t="shared" si="148"/>
        <v>一勝</v>
      </c>
      <c r="X1805" s="12" t="str">
        <f>IF(OR(C1805="櫃間牧場",C1805="特捜フジ"),"hit",IF(OR(C1805="土井牧場",C1805="土井ムギムギ牧場",C1805="むぎむぎ",C1805="むぎ"),"doi",IF(OR(C1805="阪神",C1805="タイガースファーム"),"han",IF(OR(C1805="健康牧場",C1805="ＯＫ牧場"),"oke",VLOOKUP(C1805,[1]Owner!$A:$B,2,FALSE)))))</f>
        <v>hsi</v>
      </c>
    </row>
    <row r="1806" spans="1:24" ht="11.15" customHeight="1" x14ac:dyDescent="0.65">
      <c r="A1806" s="19" t="str">
        <f t="shared" si="147"/>
        <v>9899岡田06</v>
      </c>
      <c r="B1806" s="10" t="s">
        <v>377</v>
      </c>
      <c r="C1806" s="20" t="s">
        <v>125</v>
      </c>
      <c r="D1806" s="31">
        <v>6</v>
      </c>
      <c r="E1806" s="20" t="s">
        <v>450</v>
      </c>
      <c r="F1806" s="10" t="s">
        <v>14</v>
      </c>
      <c r="G1806" s="10" t="s">
        <v>15</v>
      </c>
      <c r="H1806" s="20" t="s">
        <v>16</v>
      </c>
      <c r="I1806" s="20" t="s">
        <v>451</v>
      </c>
      <c r="J1806" s="20" t="s">
        <v>452</v>
      </c>
      <c r="N1806" s="22">
        <v>1</v>
      </c>
      <c r="O1806" s="23">
        <v>1</v>
      </c>
      <c r="P1806" s="24">
        <v>600</v>
      </c>
      <c r="Q1806" s="25" t="str">
        <f t="shared" si="149"/>
        <v/>
      </c>
      <c r="R1806" s="12">
        <v>0</v>
      </c>
      <c r="S1806" s="12">
        <v>0</v>
      </c>
      <c r="U1806" s="18" t="str">
        <f t="shared" si="148"/>
        <v>一勝</v>
      </c>
      <c r="X1806" s="12" t="str">
        <f>IF(OR(C1806="櫃間牧場",C1806="特捜フジ"),"hit",IF(OR(C1806="土井牧場",C1806="土井ムギムギ牧場",C1806="むぎむぎ",C1806="むぎ"),"doi",IF(OR(C1806="阪神",C1806="タイガースファーム"),"han",IF(OR(C1806="健康牧場",C1806="ＯＫ牧場"),"oke",VLOOKUP(C1806,[1]Owner!$A:$B,2,FALSE)))))</f>
        <v>oka</v>
      </c>
    </row>
    <row r="1807" spans="1:24" ht="11.15" customHeight="1" x14ac:dyDescent="0.65">
      <c r="A1807" s="19" t="str">
        <f t="shared" si="147"/>
        <v>1213光生02</v>
      </c>
      <c r="B1807" s="10" t="s">
        <v>4405</v>
      </c>
      <c r="C1807" s="20" t="s">
        <v>4733</v>
      </c>
      <c r="D1807" s="11">
        <v>2</v>
      </c>
      <c r="E1807" s="20" t="s">
        <v>4528</v>
      </c>
      <c r="F1807" s="10" t="s">
        <v>4413</v>
      </c>
      <c r="G1807" s="10" t="s">
        <v>4408</v>
      </c>
      <c r="H1807" s="20" t="s">
        <v>4414</v>
      </c>
      <c r="I1807" s="20" t="s">
        <v>2231</v>
      </c>
      <c r="J1807" s="20" t="s">
        <v>1541</v>
      </c>
      <c r="K1807" s="20" t="s">
        <v>4529</v>
      </c>
      <c r="L1807" s="20" t="s">
        <v>1913</v>
      </c>
      <c r="M1807" s="21">
        <v>300</v>
      </c>
      <c r="N1807" s="22">
        <v>1</v>
      </c>
      <c r="O1807" s="23">
        <v>1</v>
      </c>
      <c r="P1807" s="24">
        <v>600</v>
      </c>
      <c r="Q1807" s="25">
        <f t="shared" si="149"/>
        <v>2</v>
      </c>
      <c r="R1807" s="12">
        <v>0</v>
      </c>
      <c r="S1807" s="12">
        <v>0</v>
      </c>
      <c r="U1807" s="18" t="str">
        <f t="shared" si="148"/>
        <v>一勝</v>
      </c>
      <c r="X1807" s="12" t="str">
        <f>IF(OR(C1807="櫃間牧場",C1807="特捜フジ"),"hit",IF(OR(C1807="土井牧場",C1807="土井ムギムギ牧場",C1807="むぎむぎ",C1807="むぎ"),"doi",IF(OR(C1807="阪神",C1807="タイガースファーム"),"han",IF(OR(C1807="健康牧場",C1807="ＯＫ牧場"),"oke",VLOOKUP(C1807,[1]Owner!$A:$B,2,FALSE)))))</f>
        <v>ymi</v>
      </c>
    </row>
    <row r="1808" spans="1:24" ht="11.15" customHeight="1" x14ac:dyDescent="0.65">
      <c r="A1808" s="19" t="str">
        <f t="shared" si="147"/>
        <v>1819光生09</v>
      </c>
      <c r="B1808" s="10" t="s">
        <v>7067</v>
      </c>
      <c r="C1808" s="20" t="s">
        <v>5843</v>
      </c>
      <c r="D1808" s="11">
        <v>9</v>
      </c>
      <c r="E1808" s="20" t="s">
        <v>7168</v>
      </c>
      <c r="F1808" s="10" t="s">
        <v>4413</v>
      </c>
      <c r="G1808" s="10" t="s">
        <v>4408</v>
      </c>
      <c r="H1808" s="20" t="s">
        <v>7230</v>
      </c>
      <c r="I1808" s="20" t="s">
        <v>3881</v>
      </c>
      <c r="J1808" s="20" t="s">
        <v>7339</v>
      </c>
      <c r="K1808" s="20" t="s">
        <v>4415</v>
      </c>
      <c r="L1808" s="20" t="s">
        <v>4651</v>
      </c>
      <c r="M1808" s="21">
        <v>80</v>
      </c>
      <c r="N1808" s="22">
        <v>1</v>
      </c>
      <c r="O1808" s="23">
        <v>1</v>
      </c>
      <c r="P1808" s="24">
        <v>600</v>
      </c>
      <c r="Q1808" s="25">
        <f t="shared" si="149"/>
        <v>7.5</v>
      </c>
      <c r="R1808" s="12">
        <v>0</v>
      </c>
      <c r="S1808" s="12">
        <v>0</v>
      </c>
      <c r="T1808" s="12">
        <v>0</v>
      </c>
      <c r="U1808" s="18" t="str">
        <f t="shared" si="148"/>
        <v>一勝</v>
      </c>
      <c r="V1808" s="12" t="s">
        <v>7460</v>
      </c>
      <c r="W1808" s="12" t="s">
        <v>7596</v>
      </c>
      <c r="X1808" s="12" t="str">
        <f>IF(OR(C1808="櫃間牧場",C1808="特捜フジ"),"hit",IF(OR(C1808="土井牧場",C1808="土井ムギムギ牧場",C1808="むぎむぎ",C1808="むぎ"),"doi",IF(OR(C1808="阪神",C1808="タイガースファーム"),"han",IF(OR(C1808="健康牧場",C1808="ＯＫ牧場"),"oke",VLOOKUP(C1808,[1]Owner!$A:$B,2,FALSE)))))</f>
        <v>ymi</v>
      </c>
    </row>
    <row r="1809" spans="1:24" ht="11.15" customHeight="1" x14ac:dyDescent="0.65">
      <c r="A1809" s="19" t="str">
        <f t="shared" si="147"/>
        <v>1920小金08</v>
      </c>
      <c r="B1809" s="10" t="s">
        <v>7651</v>
      </c>
      <c r="C1809" s="20" t="s">
        <v>7655</v>
      </c>
      <c r="D1809" s="11">
        <v>8</v>
      </c>
      <c r="E1809" s="20" t="s">
        <v>7696</v>
      </c>
      <c r="F1809" s="10" t="s">
        <v>4766</v>
      </c>
      <c r="G1809" s="10" t="s">
        <v>4774</v>
      </c>
      <c r="H1809" s="20" t="s">
        <v>7839</v>
      </c>
      <c r="I1809" s="20" t="s">
        <v>3881</v>
      </c>
      <c r="J1809" s="20" t="s">
        <v>7840</v>
      </c>
      <c r="K1809" s="20" t="s">
        <v>7812</v>
      </c>
      <c r="L1809" s="20" t="s">
        <v>1913</v>
      </c>
      <c r="M1809" s="32">
        <v>3</v>
      </c>
      <c r="N1809" s="22">
        <v>1</v>
      </c>
      <c r="O1809" s="23">
        <v>1</v>
      </c>
      <c r="P1809" s="24">
        <v>600</v>
      </c>
      <c r="Q1809" s="25">
        <v>41.730769230769234</v>
      </c>
      <c r="R1809" s="12">
        <v>0</v>
      </c>
      <c r="S1809" s="12">
        <v>0</v>
      </c>
      <c r="T1809" s="12">
        <v>0</v>
      </c>
      <c r="U1809" s="18" t="str">
        <f t="shared" si="148"/>
        <v>一勝</v>
      </c>
      <c r="V1809" s="12" t="s">
        <v>7460</v>
      </c>
      <c r="W1809" s="12" t="s">
        <v>8074</v>
      </c>
      <c r="X1809" s="12" t="str">
        <f>IF(OR(C1809="櫃間牧場",C1809="特捜フジ"),"hit",IF(OR(C1809="土井牧場",C1809="土井ムギムギ牧場",C1809="むぎむぎ",C1809="むぎ"),"doi",IF(OR(C1809="阪神",C1809="タイガースファーム"),"han",IF(OR(C1809="健康牧場",C1809="ＯＫ牧場"),"oke",VLOOKUP(C1809,[1]Owner!$A:$B,2,FALSE)))))</f>
        <v>kog</v>
      </c>
    </row>
    <row r="1810" spans="1:24" ht="11.15" customHeight="1" x14ac:dyDescent="0.65">
      <c r="A1810" s="19" t="str">
        <f t="shared" si="147"/>
        <v>2122阪神10</v>
      </c>
      <c r="B1810" s="10" t="s">
        <v>8826</v>
      </c>
      <c r="C1810" s="20" t="s">
        <v>4398</v>
      </c>
      <c r="D1810" s="11">
        <v>10</v>
      </c>
      <c r="E1810" s="20" t="s">
        <v>8785</v>
      </c>
      <c r="F1810" s="10" t="s">
        <v>4478</v>
      </c>
      <c r="G1810" s="10" t="s">
        <v>4408</v>
      </c>
      <c r="H1810" s="20" t="s">
        <v>4623</v>
      </c>
      <c r="I1810" s="20" t="s">
        <v>4547</v>
      </c>
      <c r="J1810" s="20" t="s">
        <v>8926</v>
      </c>
      <c r="K1810" s="20" t="s">
        <v>8837</v>
      </c>
      <c r="L1810" s="20" t="s">
        <v>8927</v>
      </c>
      <c r="M1810" s="32">
        <v>2</v>
      </c>
      <c r="N1810" s="22">
        <v>2</v>
      </c>
      <c r="O1810" s="23">
        <v>1</v>
      </c>
      <c r="P1810" s="24">
        <v>600</v>
      </c>
      <c r="Q1810" s="25">
        <v>23.846153846153847</v>
      </c>
      <c r="U1810" s="18" t="str">
        <f t="shared" si="148"/>
        <v>一勝</v>
      </c>
      <c r="V1810" s="12" t="s">
        <v>9031</v>
      </c>
      <c r="W1810" s="12" t="s">
        <v>9146</v>
      </c>
      <c r="X1810" s="12" t="str">
        <f>IF(OR(C1810="櫃間牧場",C1810="特捜フジ"),"hit",IF(OR(C1810="土井牧場",C1810="土井ムギムギ牧場",C1810="むぎむぎ",C1810="むぎ"),"doi",IF(OR(C1810="阪神",C1810="タイガースファーム"),"han",IF(OR(C1810="健康牧場",C1810="ＯＫ牧場"),"oke",VLOOKUP(C1810,[1]Owner!$A:$B,2,FALSE)))))</f>
        <v>han</v>
      </c>
    </row>
    <row r="1811" spans="1:24" ht="11.15" customHeight="1" x14ac:dyDescent="0.65">
      <c r="A1811" s="19" t="str">
        <f t="shared" si="147"/>
        <v>9798健太06</v>
      </c>
      <c r="B1811" s="10" t="s">
        <v>11</v>
      </c>
      <c r="C1811" s="20" t="s">
        <v>156</v>
      </c>
      <c r="D1811" s="31">
        <v>6</v>
      </c>
      <c r="E1811" s="20" t="s">
        <v>171</v>
      </c>
      <c r="F1811" s="10" t="s">
        <v>14</v>
      </c>
      <c r="G1811" s="10" t="s">
        <v>33</v>
      </c>
      <c r="H1811" s="20" t="s">
        <v>172</v>
      </c>
      <c r="I1811" s="20" t="s">
        <v>112</v>
      </c>
      <c r="J1811" s="20" t="s">
        <v>173</v>
      </c>
      <c r="N1811" s="22">
        <v>2</v>
      </c>
      <c r="O1811" s="23">
        <v>1</v>
      </c>
      <c r="P1811" s="24">
        <v>600</v>
      </c>
      <c r="Q1811" s="25" t="str">
        <f t="shared" ref="Q1811:Q1820" si="150">IF(M1811="","",IF(M1811&lt;=0,P1811/10,P1811/M1811))</f>
        <v/>
      </c>
      <c r="R1811" s="12">
        <v>0</v>
      </c>
      <c r="S1811" s="12">
        <v>0</v>
      </c>
      <c r="U1811" s="18" t="str">
        <f t="shared" si="148"/>
        <v>一勝</v>
      </c>
      <c r="X1811" s="12" t="str">
        <f>IF(OR(C1811="櫃間牧場",C1811="特捜フジ"),"hit",IF(OR(C1811="土井牧場",C1811="土井ムギムギ牧場",C1811="むぎむぎ",C1811="むぎ"),"doi",IF(OR(C1811="阪神",C1811="タイガースファーム"),"han",IF(OR(C1811="健康牧場",C1811="ＯＫ牧場"),"oke",VLOOKUP(C1811,[1]Owner!$A:$B,2,FALSE)))))</f>
        <v>tke</v>
      </c>
    </row>
    <row r="1812" spans="1:24" ht="11.15" customHeight="1" x14ac:dyDescent="0.65">
      <c r="A1812" s="19" t="str">
        <f t="shared" si="147"/>
        <v>9899岡田04</v>
      </c>
      <c r="B1812" s="10" t="s">
        <v>377</v>
      </c>
      <c r="C1812" s="20" t="s">
        <v>125</v>
      </c>
      <c r="D1812" s="31">
        <v>4</v>
      </c>
      <c r="E1812" s="20" t="s">
        <v>445</v>
      </c>
      <c r="F1812" s="10" t="s">
        <v>14</v>
      </c>
      <c r="G1812" s="10" t="s">
        <v>33</v>
      </c>
      <c r="H1812" s="20" t="s">
        <v>446</v>
      </c>
      <c r="I1812" s="20" t="s">
        <v>395</v>
      </c>
      <c r="J1812" s="20" t="s">
        <v>447</v>
      </c>
      <c r="N1812" s="22">
        <v>2</v>
      </c>
      <c r="O1812" s="23">
        <v>1</v>
      </c>
      <c r="P1812" s="24">
        <v>600</v>
      </c>
      <c r="Q1812" s="25" t="str">
        <f t="shared" si="150"/>
        <v/>
      </c>
      <c r="R1812" s="12">
        <v>0</v>
      </c>
      <c r="S1812" s="12">
        <v>0</v>
      </c>
      <c r="U1812" s="18" t="str">
        <f t="shared" si="148"/>
        <v>一勝</v>
      </c>
      <c r="X1812" s="12" t="str">
        <f>IF(OR(C1812="櫃間牧場",C1812="特捜フジ"),"hit",IF(OR(C1812="土井牧場",C1812="土井ムギムギ牧場",C1812="むぎむぎ",C1812="むぎ"),"doi",IF(OR(C1812="阪神",C1812="タイガースファーム"),"han",IF(OR(C1812="健康牧場",C1812="ＯＫ牧場"),"oke",VLOOKUP(C1812,[1]Owner!$A:$B,2,FALSE)))))</f>
        <v>oka</v>
      </c>
    </row>
    <row r="1813" spans="1:24" ht="11.15" customHeight="1" x14ac:dyDescent="0.65">
      <c r="A1813" s="19" t="str">
        <f t="shared" si="147"/>
        <v>9900播磨08</v>
      </c>
      <c r="B1813" s="10" t="s">
        <v>683</v>
      </c>
      <c r="C1813" s="20" t="s">
        <v>626</v>
      </c>
      <c r="D1813" s="31">
        <v>8</v>
      </c>
      <c r="E1813" s="20" t="s">
        <v>907</v>
      </c>
      <c r="F1813" s="10" t="s">
        <v>29</v>
      </c>
      <c r="G1813" s="10" t="s">
        <v>33</v>
      </c>
      <c r="H1813" s="20" t="s">
        <v>698</v>
      </c>
      <c r="I1813" s="20" t="s">
        <v>26</v>
      </c>
      <c r="J1813" s="20" t="s">
        <v>908</v>
      </c>
      <c r="N1813" s="22">
        <v>2</v>
      </c>
      <c r="O1813" s="23">
        <v>1</v>
      </c>
      <c r="P1813" s="24">
        <v>600</v>
      </c>
      <c r="Q1813" s="25" t="str">
        <f t="shared" si="150"/>
        <v/>
      </c>
      <c r="R1813" s="12">
        <v>0</v>
      </c>
      <c r="S1813" s="12">
        <v>0</v>
      </c>
      <c r="U1813" s="18" t="str">
        <f t="shared" si="148"/>
        <v>一勝</v>
      </c>
      <c r="X1813" s="12" t="str">
        <f>IF(OR(C1813="櫃間牧場",C1813="特捜フジ"),"hit",IF(OR(C1813="土井牧場",C1813="土井ムギムギ牧場",C1813="むぎむぎ",C1813="むぎ"),"doi",IF(OR(C1813="阪神",C1813="タイガースファーム"),"han",IF(OR(C1813="健康牧場",C1813="ＯＫ牧場"),"oke",VLOOKUP(C1813,[1]Owner!$A:$B,2,FALSE)))))</f>
        <v>har</v>
      </c>
    </row>
    <row r="1814" spans="1:24" ht="11.15" customHeight="1" x14ac:dyDescent="0.65">
      <c r="A1814" s="19" t="str">
        <f t="shared" si="147"/>
        <v>0001健太02</v>
      </c>
      <c r="B1814" s="10" t="s">
        <v>963</v>
      </c>
      <c r="C1814" s="20" t="s">
        <v>156</v>
      </c>
      <c r="D1814" s="31">
        <v>2</v>
      </c>
      <c r="E1814" s="20" t="s">
        <v>1017</v>
      </c>
      <c r="F1814" s="10" t="s">
        <v>14</v>
      </c>
      <c r="G1814" s="10" t="s">
        <v>15</v>
      </c>
      <c r="H1814" s="20" t="s">
        <v>1018</v>
      </c>
      <c r="I1814" s="20" t="s">
        <v>38</v>
      </c>
      <c r="J1814" s="20" t="s">
        <v>1019</v>
      </c>
      <c r="N1814" s="22">
        <v>2</v>
      </c>
      <c r="O1814" s="23">
        <v>1</v>
      </c>
      <c r="P1814" s="24">
        <v>600</v>
      </c>
      <c r="Q1814" s="25" t="str">
        <f t="shared" si="150"/>
        <v/>
      </c>
      <c r="R1814" s="12">
        <v>0</v>
      </c>
      <c r="S1814" s="12">
        <v>0</v>
      </c>
      <c r="U1814" s="18" t="str">
        <f t="shared" si="148"/>
        <v>一勝</v>
      </c>
      <c r="X1814" s="12" t="str">
        <f>IF(OR(C1814="櫃間牧場",C1814="特捜フジ"),"hit",IF(OR(C1814="土井牧場",C1814="土井ムギムギ牧場",C1814="むぎむぎ",C1814="むぎ"),"doi",IF(OR(C1814="阪神",C1814="タイガースファーム"),"han",IF(OR(C1814="健康牧場",C1814="ＯＫ牧場"),"oke",VLOOKUP(C1814,[1]Owner!$A:$B,2,FALSE)))))</f>
        <v>tke</v>
      </c>
    </row>
    <row r="1815" spans="1:24" ht="11.15" customHeight="1" x14ac:dyDescent="0.65">
      <c r="A1815" s="19" t="str">
        <f t="shared" si="147"/>
        <v>1213健太06</v>
      </c>
      <c r="B1815" s="10" t="s">
        <v>4405</v>
      </c>
      <c r="C1815" s="20" t="s">
        <v>4732</v>
      </c>
      <c r="D1815" s="11">
        <v>6</v>
      </c>
      <c r="E1815" s="20" t="s">
        <v>4517</v>
      </c>
      <c r="F1815" s="10" t="s">
        <v>29</v>
      </c>
      <c r="G1815" s="10" t="s">
        <v>33</v>
      </c>
      <c r="H1815" s="20" t="s">
        <v>1715</v>
      </c>
      <c r="I1815" s="20" t="s">
        <v>2231</v>
      </c>
      <c r="J1815" s="20" t="s">
        <v>4518</v>
      </c>
      <c r="K1815" s="20" t="s">
        <v>4497</v>
      </c>
      <c r="L1815" s="20" t="s">
        <v>1913</v>
      </c>
      <c r="M1815" s="21">
        <v>20</v>
      </c>
      <c r="N1815" s="22">
        <v>2</v>
      </c>
      <c r="O1815" s="23">
        <v>1</v>
      </c>
      <c r="P1815" s="24">
        <v>600</v>
      </c>
      <c r="Q1815" s="25">
        <f t="shared" si="150"/>
        <v>30</v>
      </c>
      <c r="R1815" s="12">
        <v>0</v>
      </c>
      <c r="S1815" s="12">
        <v>0</v>
      </c>
      <c r="U1815" s="18" t="str">
        <f t="shared" si="148"/>
        <v>一勝</v>
      </c>
      <c r="X1815" s="12" t="str">
        <f>IF(OR(C1815="櫃間牧場",C1815="特捜フジ"),"hit",IF(OR(C1815="土井牧場",C1815="土井ムギムギ牧場",C1815="むぎむぎ",C1815="むぎ"),"doi",IF(OR(C1815="阪神",C1815="タイガースファーム"),"han",IF(OR(C1815="健康牧場",C1815="ＯＫ牧場"),"oke",VLOOKUP(C1815,[1]Owner!$A:$B,2,FALSE)))))</f>
        <v>tke</v>
      </c>
    </row>
    <row r="1816" spans="1:24" ht="11.15" customHeight="1" x14ac:dyDescent="0.65">
      <c r="A1816" s="19" t="str">
        <f t="shared" si="147"/>
        <v>1213光生03</v>
      </c>
      <c r="B1816" s="10" t="s">
        <v>4405</v>
      </c>
      <c r="C1816" s="20" t="s">
        <v>4733</v>
      </c>
      <c r="D1816" s="11">
        <v>3</v>
      </c>
      <c r="E1816" s="20" t="s">
        <v>4530</v>
      </c>
      <c r="F1816" s="10" t="s">
        <v>4407</v>
      </c>
      <c r="G1816" s="10" t="s">
        <v>4421</v>
      </c>
      <c r="H1816" s="20" t="s">
        <v>4531</v>
      </c>
      <c r="I1816" s="20" t="s">
        <v>2231</v>
      </c>
      <c r="J1816" s="20" t="s">
        <v>3025</v>
      </c>
      <c r="K1816" s="20" t="s">
        <v>791</v>
      </c>
      <c r="L1816" s="20" t="s">
        <v>1913</v>
      </c>
      <c r="M1816" s="21">
        <v>40</v>
      </c>
      <c r="N1816" s="22">
        <v>2</v>
      </c>
      <c r="O1816" s="23">
        <v>1</v>
      </c>
      <c r="P1816" s="24">
        <v>600</v>
      </c>
      <c r="Q1816" s="25">
        <f t="shared" si="150"/>
        <v>15</v>
      </c>
      <c r="R1816" s="12">
        <v>0</v>
      </c>
      <c r="S1816" s="12">
        <v>0</v>
      </c>
      <c r="U1816" s="18" t="str">
        <f t="shared" si="148"/>
        <v>一勝</v>
      </c>
      <c r="X1816" s="12" t="str">
        <f>IF(OR(C1816="櫃間牧場",C1816="特捜フジ"),"hit",IF(OR(C1816="土井牧場",C1816="土井ムギムギ牧場",C1816="むぎむぎ",C1816="むぎ"),"doi",IF(OR(C1816="阪神",C1816="タイガースファーム"),"han",IF(OR(C1816="健康牧場",C1816="ＯＫ牧場"),"oke",VLOOKUP(C1816,[1]Owner!$A:$B,2,FALSE)))))</f>
        <v>ymi</v>
      </c>
    </row>
    <row r="1817" spans="1:24" ht="11.15" customHeight="1" x14ac:dyDescent="0.65">
      <c r="A1817" s="19" t="str">
        <f t="shared" si="147"/>
        <v>1314若井02</v>
      </c>
      <c r="B1817" s="10" t="s">
        <v>5133</v>
      </c>
      <c r="C1817" s="20" t="s">
        <v>4965</v>
      </c>
      <c r="D1817" s="11">
        <v>2</v>
      </c>
      <c r="E1817" s="20" t="s">
        <v>4970</v>
      </c>
      <c r="F1817" s="10" t="s">
        <v>4772</v>
      </c>
      <c r="G1817" s="10" t="s">
        <v>4767</v>
      </c>
      <c r="H1817" s="20" t="s">
        <v>4905</v>
      </c>
      <c r="I1817" s="20" t="s">
        <v>2231</v>
      </c>
      <c r="J1817" s="20" t="s">
        <v>4971</v>
      </c>
      <c r="K1817" s="20" t="s">
        <v>791</v>
      </c>
      <c r="L1817" s="20" t="s">
        <v>1913</v>
      </c>
      <c r="M1817" s="21">
        <v>120</v>
      </c>
      <c r="N1817" s="22">
        <v>2</v>
      </c>
      <c r="O1817" s="23">
        <v>1</v>
      </c>
      <c r="P1817" s="24">
        <v>600</v>
      </c>
      <c r="Q1817" s="25">
        <f t="shared" si="150"/>
        <v>5</v>
      </c>
      <c r="R1817" s="12">
        <v>0</v>
      </c>
      <c r="S1817" s="12">
        <v>0</v>
      </c>
      <c r="U1817" s="18" t="str">
        <f t="shared" si="148"/>
        <v>一勝</v>
      </c>
      <c r="X1817" s="12" t="str">
        <f>IF(OR(C1817="櫃間牧場",C1817="特捜フジ"),"hit",IF(OR(C1817="土井牧場",C1817="土井ムギムギ牧場",C1817="むぎむぎ",C1817="むぎ"),"doi",IF(OR(C1817="阪神",C1817="タイガースファーム"),"han",IF(OR(C1817="健康牧場",C1817="ＯＫ牧場"),"oke",VLOOKUP(C1817,[1]Owner!$A:$B,2,FALSE)))))</f>
        <v>wak</v>
      </c>
    </row>
    <row r="1818" spans="1:24" ht="11.15" customHeight="1" x14ac:dyDescent="0.65">
      <c r="A1818" s="19" t="str">
        <f t="shared" si="147"/>
        <v>1415村山07</v>
      </c>
      <c r="B1818" s="10" t="s">
        <v>5140</v>
      </c>
      <c r="C1818" s="28" t="s">
        <v>4764</v>
      </c>
      <c r="D1818" s="29">
        <v>7</v>
      </c>
      <c r="E1818" s="20" t="s">
        <v>5279</v>
      </c>
      <c r="F1818" s="10" t="s">
        <v>5142</v>
      </c>
      <c r="G1818" s="10" t="s">
        <v>5295</v>
      </c>
      <c r="H1818" s="20" t="s">
        <v>5345</v>
      </c>
      <c r="I1818" s="20" t="s">
        <v>2231</v>
      </c>
      <c r="J1818" s="20" t="s">
        <v>4063</v>
      </c>
      <c r="K1818" s="20" t="s">
        <v>5482</v>
      </c>
      <c r="L1818" s="20" t="s">
        <v>1913</v>
      </c>
      <c r="M1818" s="21">
        <v>200</v>
      </c>
      <c r="N1818" s="22">
        <v>2</v>
      </c>
      <c r="O1818" s="23">
        <v>1</v>
      </c>
      <c r="P1818" s="24">
        <v>600</v>
      </c>
      <c r="Q1818" s="25">
        <f t="shared" si="150"/>
        <v>3</v>
      </c>
      <c r="R1818" s="12">
        <v>0</v>
      </c>
      <c r="S1818" s="12">
        <v>0</v>
      </c>
      <c r="U1818" s="18" t="str">
        <f t="shared" si="148"/>
        <v>一勝</v>
      </c>
      <c r="X1818" s="12" t="str">
        <f>IF(OR(C1818="櫃間牧場",C1818="特捜フジ"),"hit",IF(OR(C1818="土井牧場",C1818="土井ムギムギ牧場",C1818="むぎむぎ",C1818="むぎ"),"doi",IF(OR(C1818="阪神",C1818="タイガースファーム"),"han",IF(OR(C1818="健康牧場",C1818="ＯＫ牧場"),"oke",VLOOKUP(C1818,[1]Owner!$A:$B,2,FALSE)))))</f>
        <v>mur</v>
      </c>
    </row>
    <row r="1819" spans="1:24" ht="11.15" customHeight="1" x14ac:dyDescent="0.65">
      <c r="A1819" s="19" t="str">
        <f t="shared" si="147"/>
        <v>1415松山07</v>
      </c>
      <c r="B1819" s="10" t="s">
        <v>5140</v>
      </c>
      <c r="C1819" s="28" t="s">
        <v>5137</v>
      </c>
      <c r="D1819" s="29">
        <v>7</v>
      </c>
      <c r="E1819" s="20" t="s">
        <v>5239</v>
      </c>
      <c r="F1819" s="10" t="s">
        <v>5144</v>
      </c>
      <c r="G1819" s="10" t="s">
        <v>5295</v>
      </c>
      <c r="H1819" s="20" t="s">
        <v>5354</v>
      </c>
      <c r="I1819" s="20" t="s">
        <v>3165</v>
      </c>
      <c r="J1819" s="20" t="s">
        <v>2070</v>
      </c>
      <c r="K1819" s="20" t="s">
        <v>5474</v>
      </c>
      <c r="L1819" s="20" t="s">
        <v>1913</v>
      </c>
      <c r="M1819" s="21">
        <v>70</v>
      </c>
      <c r="N1819" s="22">
        <v>2</v>
      </c>
      <c r="O1819" s="23">
        <v>1</v>
      </c>
      <c r="P1819" s="24">
        <v>600</v>
      </c>
      <c r="Q1819" s="25">
        <f t="shared" si="150"/>
        <v>8.5714285714285712</v>
      </c>
      <c r="R1819" s="12">
        <v>0</v>
      </c>
      <c r="S1819" s="12">
        <v>0</v>
      </c>
      <c r="U1819" s="18" t="str">
        <f t="shared" si="148"/>
        <v>一勝</v>
      </c>
      <c r="X1819" s="12" t="str">
        <f>IF(OR(C1819="櫃間牧場",C1819="特捜フジ"),"hit",IF(OR(C1819="土井牧場",C1819="土井ムギムギ牧場",C1819="むぎむぎ",C1819="むぎ"),"doi",IF(OR(C1819="阪神",C1819="タイガースファーム"),"han",IF(OR(C1819="健康牧場",C1819="ＯＫ牧場"),"oke",VLOOKUP(C1819,[1]Owner!$A:$B,2,FALSE)))))</f>
        <v>mat</v>
      </c>
    </row>
    <row r="1820" spans="1:24" ht="11.15" customHeight="1" x14ac:dyDescent="0.65">
      <c r="A1820" s="19" t="str">
        <f t="shared" si="147"/>
        <v>1617阪神05</v>
      </c>
      <c r="B1820" s="10" t="s">
        <v>5840</v>
      </c>
      <c r="C1820" s="20" t="s">
        <v>4756</v>
      </c>
      <c r="D1820" s="11">
        <v>5</v>
      </c>
      <c r="E1820" s="20" t="s">
        <v>5900</v>
      </c>
      <c r="F1820" s="10" t="s">
        <v>5848</v>
      </c>
      <c r="G1820" s="10" t="s">
        <v>5996</v>
      </c>
      <c r="H1820" s="20" t="s">
        <v>6059</v>
      </c>
      <c r="I1820" s="20" t="s">
        <v>1739</v>
      </c>
      <c r="J1820" s="20" t="s">
        <v>6060</v>
      </c>
      <c r="K1820" s="20" t="s">
        <v>6157</v>
      </c>
      <c r="L1820" s="20" t="s">
        <v>6139</v>
      </c>
      <c r="M1820" s="21">
        <v>80</v>
      </c>
      <c r="N1820" s="22">
        <v>2</v>
      </c>
      <c r="O1820" s="23">
        <v>1</v>
      </c>
      <c r="P1820" s="24">
        <v>600</v>
      </c>
      <c r="Q1820" s="25">
        <f t="shared" si="150"/>
        <v>7.5</v>
      </c>
      <c r="R1820" s="12">
        <v>0</v>
      </c>
      <c r="S1820" s="12">
        <v>0</v>
      </c>
      <c r="U1820" s="18" t="str">
        <f t="shared" si="148"/>
        <v>一勝</v>
      </c>
      <c r="X1820" s="12" t="str">
        <f>IF(OR(C1820="櫃間牧場",C1820="特捜フジ"),"hit",IF(OR(C1820="土井牧場",C1820="土井ムギムギ牧場",C1820="むぎむぎ",C1820="むぎ"),"doi",IF(OR(C1820="阪神",C1820="タイガースファーム"),"han",IF(OR(C1820="健康牧場",C1820="ＯＫ牧場"),"oke",VLOOKUP(C1820,[1]Owner!$A:$B,2,FALSE)))))</f>
        <v>han</v>
      </c>
    </row>
    <row r="1821" spans="1:24" ht="11.15" customHeight="1" x14ac:dyDescent="0.65">
      <c r="A1821" s="19" t="str">
        <f t="shared" si="147"/>
        <v>2021西原08</v>
      </c>
      <c r="B1821" s="10" t="s">
        <v>8314</v>
      </c>
      <c r="C1821" s="20" t="s">
        <v>4989</v>
      </c>
      <c r="D1821" s="11">
        <v>8</v>
      </c>
      <c r="E1821" s="20" t="s">
        <v>8245</v>
      </c>
      <c r="F1821" s="10" t="s">
        <v>4478</v>
      </c>
      <c r="G1821" s="10" t="s">
        <v>15</v>
      </c>
      <c r="H1821" s="20" t="s">
        <v>8360</v>
      </c>
      <c r="I1821" s="20" t="s">
        <v>2231</v>
      </c>
      <c r="J1821" s="20" t="s">
        <v>4886</v>
      </c>
      <c r="K1821" s="20" t="s">
        <v>5928</v>
      </c>
      <c r="L1821" s="20" t="s">
        <v>1913</v>
      </c>
      <c r="M1821" s="32">
        <v>8</v>
      </c>
      <c r="N1821" s="22">
        <v>2</v>
      </c>
      <c r="O1821" s="23">
        <v>1</v>
      </c>
      <c r="P1821" s="24">
        <v>600</v>
      </c>
      <c r="Q1821" s="25">
        <v>3.4615384615384612</v>
      </c>
      <c r="R1821" s="12">
        <v>0</v>
      </c>
      <c r="S1821" s="12">
        <v>0</v>
      </c>
      <c r="T1821" s="12">
        <v>0</v>
      </c>
      <c r="U1821" s="18" t="str">
        <f t="shared" si="148"/>
        <v>一勝</v>
      </c>
      <c r="V1821" s="12" t="s">
        <v>8651</v>
      </c>
      <c r="W1821" s="12" t="s">
        <v>8530</v>
      </c>
      <c r="X1821" s="12" t="str">
        <f>IF(OR(C1821="櫃間牧場",C1821="特捜フジ"),"hit",IF(OR(C1821="土井牧場",C1821="土井ムギムギ牧場",C1821="むぎむぎ",C1821="むぎ"),"doi",IF(OR(C1821="阪神",C1821="タイガースファーム"),"han",IF(OR(C1821="健康牧場",C1821="ＯＫ牧場"),"oke",VLOOKUP(C1821,[1]Owner!$A:$B,2,FALSE)))))</f>
        <v>nis</v>
      </c>
    </row>
    <row r="1822" spans="1:24" ht="11.15" customHeight="1" x14ac:dyDescent="0.65">
      <c r="A1822" s="19" t="str">
        <f t="shared" si="147"/>
        <v>2122小金06</v>
      </c>
      <c r="B1822" s="10" t="s">
        <v>8826</v>
      </c>
      <c r="C1822" s="20" t="s">
        <v>8309</v>
      </c>
      <c r="D1822" s="11">
        <v>6</v>
      </c>
      <c r="E1822" s="20" t="s">
        <v>8730</v>
      </c>
      <c r="F1822" s="10" t="s">
        <v>4478</v>
      </c>
      <c r="G1822" s="10" t="s">
        <v>4408</v>
      </c>
      <c r="H1822" s="20" t="s">
        <v>4414</v>
      </c>
      <c r="I1822" s="20" t="s">
        <v>2231</v>
      </c>
      <c r="J1822" s="20" t="s">
        <v>8883</v>
      </c>
      <c r="K1822" s="20" t="s">
        <v>8368</v>
      </c>
      <c r="L1822" s="20" t="s">
        <v>8354</v>
      </c>
      <c r="M1822" s="32">
        <v>4</v>
      </c>
      <c r="N1822" s="22">
        <v>3</v>
      </c>
      <c r="O1822" s="23">
        <v>1</v>
      </c>
      <c r="P1822" s="24">
        <v>600</v>
      </c>
      <c r="Q1822" s="25">
        <v>23.173076923076923</v>
      </c>
      <c r="U1822" s="18" t="str">
        <f t="shared" si="148"/>
        <v>一勝</v>
      </c>
      <c r="V1822" s="12" t="s">
        <v>8981</v>
      </c>
      <c r="W1822" s="12" t="s">
        <v>9096</v>
      </c>
      <c r="X1822" s="12" t="str">
        <f>IF(OR(C1822="櫃間牧場",C1822="特捜フジ"),"hit",IF(OR(C1822="土井牧場",C1822="土井ムギムギ牧場",C1822="むぎむぎ",C1822="むぎ"),"doi",IF(OR(C1822="阪神",C1822="タイガースファーム"),"han",IF(OR(C1822="健康牧場",C1822="ＯＫ牧場"),"oke",VLOOKUP(C1822,[1]Owner!$A:$B,2,FALSE)))))</f>
        <v>kog</v>
      </c>
    </row>
    <row r="1823" spans="1:24" ht="11.15" customHeight="1" x14ac:dyDescent="0.65">
      <c r="A1823" s="19" t="str">
        <f t="shared" si="147"/>
        <v>9900青木01</v>
      </c>
      <c r="B1823" s="10" t="s">
        <v>683</v>
      </c>
      <c r="C1823" s="20" t="s">
        <v>12</v>
      </c>
      <c r="D1823" s="31">
        <v>1</v>
      </c>
      <c r="E1823" s="20" t="s">
        <v>684</v>
      </c>
      <c r="F1823" s="10" t="s">
        <v>14</v>
      </c>
      <c r="G1823" s="10" t="s">
        <v>15</v>
      </c>
      <c r="H1823" s="20" t="s">
        <v>600</v>
      </c>
      <c r="I1823" s="20" t="s">
        <v>685</v>
      </c>
      <c r="J1823" s="20" t="s">
        <v>686</v>
      </c>
      <c r="N1823" s="22">
        <v>3</v>
      </c>
      <c r="O1823" s="23">
        <v>1</v>
      </c>
      <c r="P1823" s="24">
        <v>600</v>
      </c>
      <c r="Q1823" s="25" t="str">
        <f t="shared" ref="Q1823:Q1836" si="151">IF(M1823="","",IF(M1823&lt;=0,P1823/10,P1823/M1823))</f>
        <v/>
      </c>
      <c r="R1823" s="12">
        <v>0</v>
      </c>
      <c r="S1823" s="12">
        <v>0</v>
      </c>
      <c r="U1823" s="18" t="str">
        <f t="shared" si="148"/>
        <v>一勝</v>
      </c>
      <c r="X1823" s="12" t="str">
        <f>IF(OR(C1823="櫃間牧場",C1823="特捜フジ"),"hit",IF(OR(C1823="土井牧場",C1823="土井ムギムギ牧場",C1823="むぎむぎ",C1823="むぎ"),"doi",IF(OR(C1823="阪神",C1823="タイガースファーム"),"han",IF(OR(C1823="健康牧場",C1823="ＯＫ牧場"),"oke",VLOOKUP(C1823,[1]Owner!$A:$B,2,FALSE)))))</f>
        <v>aok</v>
      </c>
    </row>
    <row r="1824" spans="1:24" ht="11.15" customHeight="1" x14ac:dyDescent="0.65">
      <c r="A1824" s="19" t="str">
        <f t="shared" si="147"/>
        <v>1314松山10</v>
      </c>
      <c r="B1824" s="10" t="s">
        <v>5133</v>
      </c>
      <c r="C1824" s="20" t="s">
        <v>4910</v>
      </c>
      <c r="D1824" s="11">
        <v>10</v>
      </c>
      <c r="E1824" s="20" t="s">
        <v>4930</v>
      </c>
      <c r="F1824" s="10" t="s">
        <v>4772</v>
      </c>
      <c r="G1824" s="10" t="s">
        <v>4774</v>
      </c>
      <c r="H1824" s="20" t="s">
        <v>4896</v>
      </c>
      <c r="I1824" s="20" t="s">
        <v>2720</v>
      </c>
      <c r="J1824" s="20" t="s">
        <v>4931</v>
      </c>
      <c r="K1824" s="20" t="s">
        <v>4932</v>
      </c>
      <c r="L1824" s="20" t="s">
        <v>4770</v>
      </c>
      <c r="M1824" s="21">
        <v>70</v>
      </c>
      <c r="N1824" s="22">
        <v>3</v>
      </c>
      <c r="O1824" s="23">
        <v>1</v>
      </c>
      <c r="P1824" s="24">
        <v>600</v>
      </c>
      <c r="Q1824" s="25">
        <f t="shared" si="151"/>
        <v>8.5714285714285712</v>
      </c>
      <c r="R1824" s="12">
        <v>0</v>
      </c>
      <c r="S1824" s="12">
        <v>0</v>
      </c>
      <c r="U1824" s="18" t="str">
        <f t="shared" si="148"/>
        <v>一勝</v>
      </c>
      <c r="X1824" s="12" t="str">
        <f>IF(OR(C1824="櫃間牧場",C1824="特捜フジ"),"hit",IF(OR(C1824="土井牧場",C1824="土井ムギムギ牧場",C1824="むぎむぎ",C1824="むぎ"),"doi",IF(OR(C1824="阪神",C1824="タイガースファーム"),"han",IF(OR(C1824="健康牧場",C1824="ＯＫ牧場"),"oke",VLOOKUP(C1824,[1]Owner!$A:$B,2,FALSE)))))</f>
        <v>mat</v>
      </c>
    </row>
    <row r="1825" spans="1:24" ht="11.15" customHeight="1" x14ac:dyDescent="0.65">
      <c r="A1825" s="19" t="str">
        <f t="shared" si="147"/>
        <v>9798青木09</v>
      </c>
      <c r="B1825" s="10" t="s">
        <v>11</v>
      </c>
      <c r="C1825" s="20" t="s">
        <v>12</v>
      </c>
      <c r="D1825" s="31">
        <v>9</v>
      </c>
      <c r="E1825" s="20" t="s">
        <v>47</v>
      </c>
      <c r="F1825" s="10" t="s">
        <v>29</v>
      </c>
      <c r="G1825" s="10" t="s">
        <v>33</v>
      </c>
      <c r="H1825" s="20" t="s">
        <v>34</v>
      </c>
      <c r="I1825" s="20" t="s">
        <v>48</v>
      </c>
      <c r="J1825" s="20" t="s">
        <v>49</v>
      </c>
      <c r="N1825" s="22">
        <v>4</v>
      </c>
      <c r="O1825" s="23">
        <v>1</v>
      </c>
      <c r="P1825" s="24">
        <v>600</v>
      </c>
      <c r="Q1825" s="25" t="str">
        <f t="shared" si="151"/>
        <v/>
      </c>
      <c r="R1825" s="12">
        <v>0</v>
      </c>
      <c r="S1825" s="12">
        <v>0</v>
      </c>
      <c r="U1825" s="18" t="str">
        <f t="shared" si="148"/>
        <v>一勝</v>
      </c>
      <c r="X1825" s="12" t="str">
        <f>IF(OR(C1825="櫃間牧場",C1825="特捜フジ"),"hit",IF(OR(C1825="土井牧場",C1825="土井ムギムギ牧場",C1825="むぎむぎ",C1825="むぎ"),"doi",IF(OR(C1825="阪神",C1825="タイガースファーム"),"han",IF(OR(C1825="健康牧場",C1825="ＯＫ牧場"),"oke",VLOOKUP(C1825,[1]Owner!$A:$B,2,FALSE)))))</f>
        <v>aok</v>
      </c>
    </row>
    <row r="1826" spans="1:24" ht="11.15" customHeight="1" x14ac:dyDescent="0.65">
      <c r="A1826" s="19" t="str">
        <f t="shared" si="147"/>
        <v>9900福石02</v>
      </c>
      <c r="B1826" s="10" t="s">
        <v>683</v>
      </c>
      <c r="C1826" s="20" t="s">
        <v>913</v>
      </c>
      <c r="D1826" s="31">
        <v>2</v>
      </c>
      <c r="E1826" s="20" t="s">
        <v>916</v>
      </c>
      <c r="F1826" s="10" t="s">
        <v>14</v>
      </c>
      <c r="G1826" s="10" t="s">
        <v>15</v>
      </c>
      <c r="H1826" s="20" t="s">
        <v>525</v>
      </c>
      <c r="I1826" s="20" t="s">
        <v>38</v>
      </c>
      <c r="J1826" s="20" t="s">
        <v>917</v>
      </c>
      <c r="N1826" s="22">
        <v>4</v>
      </c>
      <c r="O1826" s="23">
        <v>1</v>
      </c>
      <c r="P1826" s="24">
        <v>600</v>
      </c>
      <c r="Q1826" s="25" t="str">
        <f t="shared" si="151"/>
        <v/>
      </c>
      <c r="R1826" s="12">
        <v>0</v>
      </c>
      <c r="S1826" s="12">
        <v>0</v>
      </c>
      <c r="U1826" s="18" t="str">
        <f t="shared" si="148"/>
        <v>一勝</v>
      </c>
      <c r="X1826" s="12" t="str">
        <f>IF(OR(C1826="櫃間牧場",C1826="特捜フジ"),"hit",IF(OR(C1826="土井牧場",C1826="土井ムギムギ牧場",C1826="むぎむぎ",C1826="むぎ"),"doi",IF(OR(C1826="阪神",C1826="タイガースファーム"),"han",IF(OR(C1826="健康牧場",C1826="ＯＫ牧場"),"oke",VLOOKUP(C1826,[1]Owner!$A:$B,2,FALSE)))))</f>
        <v>fuk</v>
      </c>
    </row>
    <row r="1827" spans="1:24" ht="11.15" customHeight="1" x14ac:dyDescent="0.65">
      <c r="A1827" s="19" t="str">
        <f t="shared" si="147"/>
        <v>9900真下02</v>
      </c>
      <c r="B1827" s="10" t="s">
        <v>683</v>
      </c>
      <c r="C1827" s="20" t="s">
        <v>346</v>
      </c>
      <c r="D1827" s="31">
        <v>2</v>
      </c>
      <c r="E1827" s="20" t="s">
        <v>941</v>
      </c>
      <c r="F1827" s="10" t="s">
        <v>14</v>
      </c>
      <c r="G1827" s="10" t="s">
        <v>15</v>
      </c>
      <c r="H1827" s="20" t="s">
        <v>942</v>
      </c>
      <c r="I1827" s="20" t="s">
        <v>17</v>
      </c>
      <c r="J1827" s="20" t="s">
        <v>943</v>
      </c>
      <c r="N1827" s="22">
        <v>4</v>
      </c>
      <c r="O1827" s="23">
        <v>1</v>
      </c>
      <c r="P1827" s="24">
        <v>600</v>
      </c>
      <c r="Q1827" s="25" t="str">
        <f t="shared" si="151"/>
        <v/>
      </c>
      <c r="R1827" s="12">
        <v>0</v>
      </c>
      <c r="S1827" s="12">
        <v>0</v>
      </c>
      <c r="U1827" s="18" t="str">
        <f t="shared" si="148"/>
        <v>一勝</v>
      </c>
      <c r="X1827" s="12" t="str">
        <f>IF(OR(C1827="櫃間牧場",C1827="特捜フジ"),"hit",IF(OR(C1827="土井牧場",C1827="土井ムギムギ牧場",C1827="むぎむぎ",C1827="むぎ"),"doi",IF(OR(C1827="阪神",C1827="タイガースファーム"),"han",IF(OR(C1827="健康牧場",C1827="ＯＫ牧場"),"oke",VLOOKUP(C1827,[1]Owner!$A:$B,2,FALSE)))))</f>
        <v>mas</v>
      </c>
    </row>
    <row r="1828" spans="1:24" ht="11.15" customHeight="1" x14ac:dyDescent="0.65">
      <c r="A1828" s="19" t="str">
        <f t="shared" si="147"/>
        <v>0102杉田06</v>
      </c>
      <c r="B1828" s="10" t="s">
        <v>1206</v>
      </c>
      <c r="C1828" s="20" t="s">
        <v>1337</v>
      </c>
      <c r="D1828" s="31">
        <v>6</v>
      </c>
      <c r="E1828" s="20" t="s">
        <v>1347</v>
      </c>
      <c r="F1828" s="10" t="s">
        <v>29</v>
      </c>
      <c r="G1828" s="10" t="s">
        <v>15</v>
      </c>
      <c r="H1828" s="20" t="s">
        <v>1348</v>
      </c>
      <c r="I1828" s="20" t="s">
        <v>38</v>
      </c>
      <c r="J1828" s="20" t="s">
        <v>689</v>
      </c>
      <c r="N1828" s="22">
        <v>4</v>
      </c>
      <c r="O1828" s="23">
        <v>1</v>
      </c>
      <c r="P1828" s="24">
        <v>600</v>
      </c>
      <c r="Q1828" s="25" t="str">
        <f t="shared" si="151"/>
        <v/>
      </c>
      <c r="R1828" s="12">
        <v>0</v>
      </c>
      <c r="S1828" s="12">
        <v>0</v>
      </c>
      <c r="U1828" s="18" t="str">
        <f t="shared" si="148"/>
        <v>一勝</v>
      </c>
      <c r="X1828" s="12" t="str">
        <f>IF(OR(C1828="櫃間牧場",C1828="特捜フジ"),"hit",IF(OR(C1828="土井牧場",C1828="土井ムギムギ牧場",C1828="むぎむぎ",C1828="むぎ"),"doi",IF(OR(C1828="阪神",C1828="タイガースファーム"),"han",IF(OR(C1828="健康牧場",C1828="ＯＫ牧場"),"oke",VLOOKUP(C1828,[1]Owner!$A:$B,2,FALSE)))))</f>
        <v>sug</v>
      </c>
    </row>
    <row r="1829" spans="1:24" ht="11.15" customHeight="1" x14ac:dyDescent="0.65">
      <c r="A1829" s="19" t="str">
        <f t="shared" si="147"/>
        <v>0203大熊02</v>
      </c>
      <c r="B1829" s="10" t="s">
        <v>1480</v>
      </c>
      <c r="C1829" s="20" t="s">
        <v>1481</v>
      </c>
      <c r="D1829" s="31">
        <v>2</v>
      </c>
      <c r="E1829" s="20" t="s">
        <v>1484</v>
      </c>
      <c r="F1829" s="10" t="s">
        <v>14</v>
      </c>
      <c r="G1829" s="10" t="s">
        <v>15</v>
      </c>
      <c r="H1829" s="20" t="s">
        <v>470</v>
      </c>
      <c r="I1829" s="20" t="s">
        <v>38</v>
      </c>
      <c r="J1829" s="20" t="s">
        <v>1485</v>
      </c>
      <c r="N1829" s="22">
        <v>4</v>
      </c>
      <c r="O1829" s="23">
        <v>1</v>
      </c>
      <c r="P1829" s="24">
        <v>600</v>
      </c>
      <c r="Q1829" s="25" t="str">
        <f t="shared" si="151"/>
        <v/>
      </c>
      <c r="R1829" s="12">
        <v>0</v>
      </c>
      <c r="S1829" s="12">
        <v>0</v>
      </c>
      <c r="U1829" s="18" t="str">
        <f t="shared" si="148"/>
        <v>一勝</v>
      </c>
      <c r="X1829" s="12" t="str">
        <f>IF(OR(C1829="櫃間牧場",C1829="特捜フジ"),"hit",IF(OR(C1829="土井牧場",C1829="土井ムギムギ牧場",C1829="むぎむぎ",C1829="むぎ"),"doi",IF(OR(C1829="阪神",C1829="タイガースファーム"),"han",IF(OR(C1829="健康牧場",C1829="ＯＫ牧場"),"oke",VLOOKUP(C1829,[1]Owner!$A:$B,2,FALSE)))))</f>
        <v>oku</v>
      </c>
    </row>
    <row r="1830" spans="1:24" ht="11.15" customHeight="1" x14ac:dyDescent="0.65">
      <c r="A1830" s="19" t="str">
        <f t="shared" si="147"/>
        <v>0203戸田10</v>
      </c>
      <c r="B1830" s="10" t="s">
        <v>1480</v>
      </c>
      <c r="C1830" s="20" t="s">
        <v>320</v>
      </c>
      <c r="D1830" s="31">
        <v>10</v>
      </c>
      <c r="E1830" s="20" t="s">
        <v>1665</v>
      </c>
      <c r="F1830" s="10" t="s">
        <v>14</v>
      </c>
      <c r="G1830" s="10" t="s">
        <v>520</v>
      </c>
      <c r="H1830" s="20" t="s">
        <v>1666</v>
      </c>
      <c r="I1830" s="20" t="s">
        <v>38</v>
      </c>
      <c r="J1830" s="20" t="s">
        <v>1667</v>
      </c>
      <c r="N1830" s="22">
        <v>4</v>
      </c>
      <c r="O1830" s="23">
        <v>1</v>
      </c>
      <c r="P1830" s="24">
        <v>600</v>
      </c>
      <c r="Q1830" s="25" t="str">
        <f t="shared" si="151"/>
        <v/>
      </c>
      <c r="R1830" s="12">
        <v>0</v>
      </c>
      <c r="S1830" s="12">
        <v>0</v>
      </c>
      <c r="U1830" s="18" t="str">
        <f t="shared" si="148"/>
        <v>一勝</v>
      </c>
      <c r="X1830" s="12" t="str">
        <f>IF(OR(C1830="櫃間牧場",C1830="特捜フジ"),"hit",IF(OR(C1830="土井牧場",C1830="土井ムギムギ牧場",C1830="むぎむぎ",C1830="むぎ"),"doi",IF(OR(C1830="阪神",C1830="タイガースファーム"),"han",IF(OR(C1830="健康牧場",C1830="ＯＫ牧場"),"oke",VLOOKUP(C1830,[1]Owner!$A:$B,2,FALSE)))))</f>
        <v>tod</v>
      </c>
    </row>
    <row r="1831" spans="1:24" ht="11.15" customHeight="1" x14ac:dyDescent="0.65">
      <c r="A1831" s="19" t="str">
        <f t="shared" si="147"/>
        <v>0809大類10</v>
      </c>
      <c r="B1831" s="10" t="s">
        <v>3162</v>
      </c>
      <c r="C1831" s="20" t="s">
        <v>3320</v>
      </c>
      <c r="D1831" s="11">
        <v>10</v>
      </c>
      <c r="E1831" s="20" t="s">
        <v>3334</v>
      </c>
      <c r="F1831" s="10" t="s">
        <v>2279</v>
      </c>
      <c r="G1831" s="10" t="s">
        <v>520</v>
      </c>
      <c r="H1831" s="20" t="s">
        <v>2745</v>
      </c>
      <c r="I1831" s="20" t="s">
        <v>2850</v>
      </c>
      <c r="J1831" s="20" t="s">
        <v>414</v>
      </c>
      <c r="K1831" s="20" t="s">
        <v>514</v>
      </c>
      <c r="L1831" s="20" t="s">
        <v>515</v>
      </c>
      <c r="M1831" s="21">
        <v>100</v>
      </c>
      <c r="N1831" s="22">
        <v>4</v>
      </c>
      <c r="O1831" s="23">
        <v>1</v>
      </c>
      <c r="P1831" s="24">
        <v>600</v>
      </c>
      <c r="Q1831" s="25">
        <f t="shared" si="151"/>
        <v>6</v>
      </c>
      <c r="R1831" s="12">
        <v>0</v>
      </c>
      <c r="S1831" s="12">
        <v>0</v>
      </c>
      <c r="U1831" s="18" t="str">
        <f t="shared" si="148"/>
        <v>一勝</v>
      </c>
      <c r="X1831" s="12" t="str">
        <f>IF(OR(C1831="櫃間牧場",C1831="特捜フジ"),"hit",IF(OR(C1831="土井牧場",C1831="土井ムギムギ牧場",C1831="むぎむぎ",C1831="むぎ"),"doi",IF(OR(C1831="阪神",C1831="タイガースファーム"),"han",IF(OR(C1831="健康牧場",C1831="ＯＫ牧場"),"oke",VLOOKUP(C1831,[1]Owner!$A:$B,2,FALSE)))))</f>
        <v>oru</v>
      </c>
    </row>
    <row r="1832" spans="1:24" ht="11.15" customHeight="1" x14ac:dyDescent="0.65">
      <c r="A1832" s="19" t="str">
        <f t="shared" si="147"/>
        <v>1314阪神07</v>
      </c>
      <c r="B1832" s="10" t="s">
        <v>5133</v>
      </c>
      <c r="C1832" s="20" t="s">
        <v>4398</v>
      </c>
      <c r="D1832" s="11">
        <v>7</v>
      </c>
      <c r="E1832" s="20" t="s">
        <v>5067</v>
      </c>
      <c r="F1832" s="10" t="s">
        <v>4766</v>
      </c>
      <c r="G1832" s="10" t="s">
        <v>4774</v>
      </c>
      <c r="H1832" s="20" t="s">
        <v>4896</v>
      </c>
      <c r="I1832" s="20" t="s">
        <v>2438</v>
      </c>
      <c r="J1832" s="20" t="s">
        <v>5068</v>
      </c>
      <c r="K1832" s="20" t="s">
        <v>5069</v>
      </c>
      <c r="L1832" s="20" t="s">
        <v>5070</v>
      </c>
      <c r="M1832" s="21">
        <v>20</v>
      </c>
      <c r="N1832" s="22">
        <v>4</v>
      </c>
      <c r="O1832" s="23">
        <v>0</v>
      </c>
      <c r="P1832" s="24">
        <v>600</v>
      </c>
      <c r="Q1832" s="25">
        <f t="shared" si="151"/>
        <v>30</v>
      </c>
      <c r="R1832" s="12">
        <v>0</v>
      </c>
      <c r="S1832" s="12">
        <v>0</v>
      </c>
      <c r="U1832" s="18" t="str">
        <f t="shared" si="148"/>
        <v>未勝利</v>
      </c>
      <c r="X1832" s="12" t="str">
        <f>IF(OR(C1832="櫃間牧場",C1832="特捜フジ"),"hit",IF(OR(C1832="土井牧場",C1832="土井ムギムギ牧場",C1832="むぎむぎ",C1832="むぎ"),"doi",IF(OR(C1832="阪神",C1832="タイガースファーム"),"han",IF(OR(C1832="健康牧場",C1832="ＯＫ牧場"),"oke",VLOOKUP(C1832,[1]Owner!$A:$B,2,FALSE)))))</f>
        <v>han</v>
      </c>
    </row>
    <row r="1833" spans="1:24" ht="11.15" customHeight="1" x14ac:dyDescent="0.65">
      <c r="A1833" s="19" t="str">
        <f t="shared" si="147"/>
        <v>9900大類09</v>
      </c>
      <c r="B1833" s="10" t="s">
        <v>683</v>
      </c>
      <c r="C1833" s="20" t="s">
        <v>91</v>
      </c>
      <c r="D1833" s="31">
        <v>9</v>
      </c>
      <c r="E1833" s="20" t="s">
        <v>739</v>
      </c>
      <c r="F1833" s="10" t="s">
        <v>14</v>
      </c>
      <c r="G1833" s="10" t="s">
        <v>33</v>
      </c>
      <c r="H1833" s="20" t="s">
        <v>698</v>
      </c>
      <c r="I1833" s="20" t="s">
        <v>26</v>
      </c>
      <c r="J1833" s="20" t="s">
        <v>740</v>
      </c>
      <c r="N1833" s="22">
        <v>5</v>
      </c>
      <c r="O1833" s="23">
        <v>1</v>
      </c>
      <c r="P1833" s="24">
        <v>600</v>
      </c>
      <c r="Q1833" s="25" t="str">
        <f t="shared" si="151"/>
        <v/>
      </c>
      <c r="R1833" s="12">
        <v>0</v>
      </c>
      <c r="S1833" s="12">
        <v>0</v>
      </c>
      <c r="U1833" s="18" t="str">
        <f t="shared" si="148"/>
        <v>一勝</v>
      </c>
      <c r="X1833" s="12" t="str">
        <f>IF(OR(C1833="櫃間牧場",C1833="特捜フジ"),"hit",IF(OR(C1833="土井牧場",C1833="土井ムギムギ牧場",C1833="むぎむぎ",C1833="むぎ"),"doi",IF(OR(C1833="阪神",C1833="タイガースファーム"),"han",IF(OR(C1833="健康牧場",C1833="ＯＫ牧場"),"oke",VLOOKUP(C1833,[1]Owner!$A:$B,2,FALSE)))))</f>
        <v>oru</v>
      </c>
    </row>
    <row r="1834" spans="1:24" ht="11.15" customHeight="1" x14ac:dyDescent="0.65">
      <c r="A1834" s="19" t="str">
        <f t="shared" si="147"/>
        <v>9900貴仁09</v>
      </c>
      <c r="B1834" s="10" t="s">
        <v>683</v>
      </c>
      <c r="C1834" s="20" t="s">
        <v>216</v>
      </c>
      <c r="D1834" s="31">
        <v>9</v>
      </c>
      <c r="E1834" s="20" t="s">
        <v>835</v>
      </c>
      <c r="F1834" s="10" t="s">
        <v>29</v>
      </c>
      <c r="G1834" s="10" t="s">
        <v>33</v>
      </c>
      <c r="H1834" s="20" t="s">
        <v>836</v>
      </c>
      <c r="I1834" s="20" t="s">
        <v>210</v>
      </c>
      <c r="J1834" s="20" t="s">
        <v>837</v>
      </c>
      <c r="N1834" s="22">
        <v>5</v>
      </c>
      <c r="O1834" s="23">
        <v>1</v>
      </c>
      <c r="P1834" s="24">
        <v>600</v>
      </c>
      <c r="Q1834" s="25" t="str">
        <f t="shared" si="151"/>
        <v/>
      </c>
      <c r="R1834" s="12">
        <v>0</v>
      </c>
      <c r="S1834" s="12">
        <v>0</v>
      </c>
      <c r="U1834" s="18" t="str">
        <f t="shared" si="148"/>
        <v>一勝</v>
      </c>
      <c r="X1834" s="12" t="str">
        <f>IF(OR(C1834="櫃間牧場",C1834="特捜フジ"),"hit",IF(OR(C1834="土井牧場",C1834="土井ムギムギ牧場",C1834="むぎむぎ",C1834="むぎ"),"doi",IF(OR(C1834="阪神",C1834="タイガースファーム"),"han",IF(OR(C1834="健康牧場",C1834="ＯＫ牧場"),"oke",VLOOKUP(C1834,[1]Owner!$A:$B,2,FALSE)))))</f>
        <v>hta</v>
      </c>
    </row>
    <row r="1835" spans="1:24" ht="11.15" customHeight="1" x14ac:dyDescent="0.65">
      <c r="A1835" s="19" t="str">
        <f t="shared" si="147"/>
        <v>9798青木05</v>
      </c>
      <c r="B1835" s="10" t="s">
        <v>11</v>
      </c>
      <c r="C1835" s="20" t="s">
        <v>12</v>
      </c>
      <c r="D1835" s="31">
        <v>5</v>
      </c>
      <c r="E1835" s="20" t="s">
        <v>32</v>
      </c>
      <c r="F1835" s="10" t="s">
        <v>14</v>
      </c>
      <c r="G1835" s="10" t="s">
        <v>33</v>
      </c>
      <c r="H1835" s="20" t="s">
        <v>34</v>
      </c>
      <c r="I1835" s="20" t="s">
        <v>35</v>
      </c>
      <c r="J1835" s="20" t="s">
        <v>36</v>
      </c>
      <c r="N1835" s="22">
        <v>7</v>
      </c>
      <c r="O1835" s="23">
        <v>1</v>
      </c>
      <c r="P1835" s="24">
        <v>600</v>
      </c>
      <c r="Q1835" s="25" t="str">
        <f t="shared" si="151"/>
        <v/>
      </c>
      <c r="R1835" s="12">
        <v>0</v>
      </c>
      <c r="S1835" s="12">
        <v>0</v>
      </c>
      <c r="U1835" s="18" t="str">
        <f t="shared" si="148"/>
        <v>一勝</v>
      </c>
      <c r="X1835" s="12" t="str">
        <f>IF(OR(C1835="櫃間牧場",C1835="特捜フジ"),"hit",IF(OR(C1835="土井牧場",C1835="土井ムギムギ牧場",C1835="むぎむぎ",C1835="むぎ"),"doi",IF(OR(C1835="阪神",C1835="タイガースファーム"),"han",IF(OR(C1835="健康牧場",C1835="ＯＫ牧場"),"oke",VLOOKUP(C1835,[1]Owner!$A:$B,2,FALSE)))))</f>
        <v>aok</v>
      </c>
    </row>
    <row r="1836" spans="1:24" ht="11.15" customHeight="1" x14ac:dyDescent="0.65">
      <c r="A1836" s="19" t="str">
        <f t="shared" si="147"/>
        <v>0102大矢04</v>
      </c>
      <c r="B1836" s="10" t="s">
        <v>1206</v>
      </c>
      <c r="C1836" s="20" t="s">
        <v>964</v>
      </c>
      <c r="D1836" s="31">
        <v>4</v>
      </c>
      <c r="E1836" s="20" t="s">
        <v>1235</v>
      </c>
      <c r="F1836" s="10" t="s">
        <v>29</v>
      </c>
      <c r="G1836" s="10" t="s">
        <v>33</v>
      </c>
      <c r="H1836" s="20" t="s">
        <v>1236</v>
      </c>
      <c r="I1836" s="20" t="s">
        <v>1233</v>
      </c>
      <c r="J1836" s="20" t="s">
        <v>1237</v>
      </c>
      <c r="N1836" s="22">
        <v>7</v>
      </c>
      <c r="O1836" s="23">
        <v>1</v>
      </c>
      <c r="P1836" s="24">
        <v>600</v>
      </c>
      <c r="Q1836" s="25" t="str">
        <f t="shared" si="151"/>
        <v/>
      </c>
      <c r="R1836" s="12">
        <v>0</v>
      </c>
      <c r="S1836" s="12">
        <v>0</v>
      </c>
      <c r="U1836" s="18" t="str">
        <f t="shared" si="148"/>
        <v>一勝</v>
      </c>
      <c r="X1836" s="12" t="str">
        <f>IF(OR(C1836="櫃間牧場",C1836="特捜フジ"),"hit",IF(OR(C1836="土井牧場",C1836="土井ムギムギ牧場",C1836="むぎむぎ",C1836="むぎ"),"doi",IF(OR(C1836="阪神",C1836="タイガースファーム"),"han",IF(OR(C1836="健康牧場",C1836="ＯＫ牧場"),"oke",VLOOKUP(C1836,[1]Owner!$A:$B,2,FALSE)))))</f>
        <v>oya</v>
      </c>
    </row>
    <row r="1837" spans="1:24" ht="11.15" customHeight="1" x14ac:dyDescent="0.65">
      <c r="A1837" s="19" t="str">
        <f t="shared" si="147"/>
        <v>2122ＯＫ07</v>
      </c>
      <c r="B1837" s="10" t="s">
        <v>8826</v>
      </c>
      <c r="C1837" s="20" t="s">
        <v>8308</v>
      </c>
      <c r="D1837" s="11">
        <v>7</v>
      </c>
      <c r="E1837" s="20" t="s">
        <v>8701</v>
      </c>
      <c r="F1837" s="10" t="s">
        <v>29</v>
      </c>
      <c r="G1837" s="10" t="s">
        <v>4421</v>
      </c>
      <c r="H1837" s="20" t="s">
        <v>8838</v>
      </c>
      <c r="I1837" s="20" t="s">
        <v>2231</v>
      </c>
      <c r="J1837" s="20" t="s">
        <v>8855</v>
      </c>
      <c r="K1837" s="20" t="s">
        <v>8315</v>
      </c>
      <c r="L1837" s="20" t="s">
        <v>1913</v>
      </c>
      <c r="M1837" s="32">
        <v>7</v>
      </c>
      <c r="N1837" s="22">
        <v>3</v>
      </c>
      <c r="O1837" s="23">
        <v>1</v>
      </c>
      <c r="P1837" s="24">
        <v>598</v>
      </c>
      <c r="Q1837" s="25">
        <v>4.6571428571428575</v>
      </c>
      <c r="U1837" s="18" t="str">
        <f t="shared" si="148"/>
        <v>一勝</v>
      </c>
      <c r="V1837" s="12" t="s">
        <v>8957</v>
      </c>
      <c r="W1837" s="12" t="s">
        <v>9068</v>
      </c>
      <c r="X1837" s="12" t="str">
        <f>IF(OR(C1837="櫃間牧場",C1837="特捜フジ"),"hit",IF(OR(C1837="土井牧場",C1837="土井ムギムギ牧場",C1837="むぎむぎ",C1837="むぎ"),"doi",IF(OR(C1837="阪神",C1837="タイガースファーム"),"han",IF(OR(C1837="健康牧場",C1837="ＯＫ牧場"),"oke",VLOOKUP(C1837,[1]Owner!$A:$B,2,FALSE)))))</f>
        <v>oke</v>
      </c>
    </row>
    <row r="1838" spans="1:24" ht="11.15" customHeight="1" x14ac:dyDescent="0.65">
      <c r="A1838" s="19" t="str">
        <f t="shared" si="147"/>
        <v>2223播磨09</v>
      </c>
      <c r="B1838" s="10" t="s">
        <v>9192</v>
      </c>
      <c r="C1838" s="20" t="s">
        <v>4740</v>
      </c>
      <c r="D1838" s="11">
        <v>9</v>
      </c>
      <c r="E1838" s="20" t="s">
        <v>9298</v>
      </c>
      <c r="F1838" s="10" t="s">
        <v>4413</v>
      </c>
      <c r="G1838" s="10" t="s">
        <v>4421</v>
      </c>
      <c r="H1838" s="20" t="s">
        <v>9349</v>
      </c>
      <c r="I1838" s="20" t="s">
        <v>4657</v>
      </c>
      <c r="J1838" s="20" t="s">
        <v>9428</v>
      </c>
      <c r="K1838" s="20" t="s">
        <v>9467</v>
      </c>
      <c r="L1838" s="20" t="s">
        <v>4644</v>
      </c>
      <c r="M1838" s="32">
        <v>3</v>
      </c>
      <c r="N1838" s="22">
        <v>9</v>
      </c>
      <c r="O1838" s="23">
        <v>0</v>
      </c>
      <c r="P1838" s="24">
        <v>598</v>
      </c>
      <c r="Q1838" s="25">
        <v>685.09523809523807</v>
      </c>
      <c r="U1838" s="18" t="str">
        <f t="shared" si="148"/>
        <v>未勝利</v>
      </c>
      <c r="V1838" s="12" t="s">
        <v>9715</v>
      </c>
      <c r="W1838" s="12" t="s">
        <v>9587</v>
      </c>
      <c r="X1838" s="12" t="str">
        <f>IF(OR(C1838="櫃間牧場",C1838="特捜フジ"),"hit",IF(OR(C1838="土井牧場",C1838="土井ムギムギ牧場",C1838="むぎむぎ",C1838="むぎ"),"doi",IF(OR(C1838="阪神",C1838="タイガースファーム"),"han",IF(OR(C1838="健康牧場",C1838="ＯＫ牧場"),"oke",VLOOKUP(C1838,[1]Owner!$A:$B,2,FALSE)))))</f>
        <v>har</v>
      </c>
    </row>
    <row r="1839" spans="1:24" ht="11.15" customHeight="1" x14ac:dyDescent="0.65">
      <c r="A1839" s="19" t="str">
        <f t="shared" si="147"/>
        <v>2223高橋10</v>
      </c>
      <c r="B1839" s="10" t="s">
        <v>9192</v>
      </c>
      <c r="C1839" s="20" t="s">
        <v>9258</v>
      </c>
      <c r="D1839" s="11">
        <v>10</v>
      </c>
      <c r="E1839" s="20" t="s">
        <v>9268</v>
      </c>
      <c r="F1839" s="10" t="s">
        <v>4407</v>
      </c>
      <c r="G1839" s="10" t="s">
        <v>4408</v>
      </c>
      <c r="H1839" s="20" t="s">
        <v>8868</v>
      </c>
      <c r="I1839" s="20" t="s">
        <v>5369</v>
      </c>
      <c r="J1839" s="20" t="s">
        <v>3634</v>
      </c>
      <c r="K1839" s="20" t="s">
        <v>3929</v>
      </c>
      <c r="L1839" s="20" t="s">
        <v>4651</v>
      </c>
      <c r="M1839" s="32">
        <v>2</v>
      </c>
      <c r="N1839" s="22">
        <v>6</v>
      </c>
      <c r="O1839" s="23">
        <v>0</v>
      </c>
      <c r="P1839" s="24">
        <v>596</v>
      </c>
      <c r="Q1839" s="25">
        <v>226.71428571428569</v>
      </c>
      <c r="U1839" s="18" t="str">
        <f t="shared" si="148"/>
        <v>未勝利</v>
      </c>
      <c r="V1839" s="12" t="s">
        <v>9686</v>
      </c>
      <c r="W1839" s="12" t="s">
        <v>9558</v>
      </c>
      <c r="X1839" s="12" t="str">
        <f>IF(OR(C1839="櫃間牧場",C1839="特捜フジ"),"hit",IF(OR(C1839="土井牧場",C1839="土井ムギムギ牧場",C1839="むぎむぎ",C1839="むぎ"),"doi",IF(OR(C1839="阪神",C1839="タイガースファーム"),"han",IF(OR(C1839="健康牧場",C1839="ＯＫ牧場"),"oke",VLOOKUP(C1839,[1]Owner!$A:$B,2,FALSE)))))</f>
        <v>tkh</v>
      </c>
    </row>
    <row r="1840" spans="1:24" ht="11.15" customHeight="1" x14ac:dyDescent="0.65">
      <c r="A1840" s="19" t="str">
        <f t="shared" si="147"/>
        <v>0910土井03</v>
      </c>
      <c r="B1840" s="10" t="s">
        <v>3418</v>
      </c>
      <c r="C1840" s="20" t="s">
        <v>2713</v>
      </c>
      <c r="D1840" s="11">
        <v>3</v>
      </c>
      <c r="E1840" s="20" t="s">
        <v>3555</v>
      </c>
      <c r="F1840" s="10" t="s">
        <v>14</v>
      </c>
      <c r="G1840" s="10" t="s">
        <v>520</v>
      </c>
      <c r="H1840" s="20" t="s">
        <v>3188</v>
      </c>
      <c r="I1840" s="20" t="s">
        <v>3165</v>
      </c>
      <c r="J1840" s="20" t="s">
        <v>3556</v>
      </c>
      <c r="K1840" s="20" t="s">
        <v>1893</v>
      </c>
      <c r="L1840" s="20" t="s">
        <v>1893</v>
      </c>
      <c r="M1840" s="21">
        <v>80</v>
      </c>
      <c r="N1840" s="22">
        <v>6</v>
      </c>
      <c r="O1840" s="23">
        <v>0</v>
      </c>
      <c r="P1840" s="24">
        <v>595</v>
      </c>
      <c r="Q1840" s="25">
        <f>IF(M1840="","",IF(M1840&lt;=0,P1840/10,P1840/M1840))</f>
        <v>7.4375</v>
      </c>
      <c r="R1840" s="12">
        <v>0</v>
      </c>
      <c r="S1840" s="12">
        <v>0</v>
      </c>
      <c r="U1840" s="18" t="str">
        <f t="shared" si="148"/>
        <v>未勝利</v>
      </c>
      <c r="X1840" s="12" t="str">
        <f>IF(OR(C1840="櫃間牧場",C1840="特捜フジ"),"hit",IF(OR(C1840="土井牧場",C1840="土井ムギムギ牧場",C1840="むぎむぎ",C1840="むぎ"),"doi",IF(OR(C1840="阪神",C1840="タイガースファーム"),"han",IF(OR(C1840="健康牧場",C1840="ＯＫ牧場"),"oke",VLOOKUP(C1840,[1]Owner!$A:$B,2,FALSE)))))</f>
        <v>doi</v>
      </c>
    </row>
    <row r="1841" spans="1:24" ht="11.15" customHeight="1" x14ac:dyDescent="0.65">
      <c r="A1841" s="19" t="str">
        <f t="shared" si="147"/>
        <v>2223播磨10</v>
      </c>
      <c r="B1841" s="10" t="s">
        <v>9192</v>
      </c>
      <c r="C1841" s="20" t="s">
        <v>4740</v>
      </c>
      <c r="D1841" s="11">
        <v>10</v>
      </c>
      <c r="E1841" s="20" t="s">
        <v>9299</v>
      </c>
      <c r="F1841" s="10" t="s">
        <v>4407</v>
      </c>
      <c r="G1841" s="10" t="s">
        <v>4408</v>
      </c>
      <c r="H1841" s="20" t="s">
        <v>9346</v>
      </c>
      <c r="I1841" s="20" t="s">
        <v>6718</v>
      </c>
      <c r="J1841" s="20" t="s">
        <v>8883</v>
      </c>
      <c r="K1841" s="20" t="s">
        <v>9468</v>
      </c>
      <c r="L1841" s="20" t="s">
        <v>7282</v>
      </c>
      <c r="M1841" s="32">
        <v>5</v>
      </c>
      <c r="N1841" s="22">
        <v>2</v>
      </c>
      <c r="O1841" s="23">
        <v>1</v>
      </c>
      <c r="P1841" s="24">
        <v>590</v>
      </c>
      <c r="Q1841" s="25">
        <v>149.57142857142858</v>
      </c>
      <c r="U1841" s="18" t="str">
        <f t="shared" si="148"/>
        <v>一勝</v>
      </c>
      <c r="V1841" s="12" t="s">
        <v>9716</v>
      </c>
      <c r="W1841" s="12" t="s">
        <v>9588</v>
      </c>
      <c r="X1841" s="12" t="str">
        <f>IF(OR(C1841="櫃間牧場",C1841="特捜フジ"),"hit",IF(OR(C1841="土井牧場",C1841="土井ムギムギ牧場",C1841="むぎむぎ",C1841="むぎ"),"doi",IF(OR(C1841="阪神",C1841="タイガースファーム"),"han",IF(OR(C1841="健康牧場",C1841="ＯＫ牧場"),"oke",VLOOKUP(C1841,[1]Owner!$A:$B,2,FALSE)))))</f>
        <v>har</v>
      </c>
    </row>
    <row r="1842" spans="1:24" ht="11.15" customHeight="1" x14ac:dyDescent="0.65">
      <c r="A1842" s="19" t="str">
        <f t="shared" si="147"/>
        <v>2223心平10</v>
      </c>
      <c r="B1842" s="10" t="s">
        <v>9192</v>
      </c>
      <c r="C1842" s="20" t="s">
        <v>4736</v>
      </c>
      <c r="D1842" s="11">
        <v>10</v>
      </c>
      <c r="E1842" s="20" t="s">
        <v>9257</v>
      </c>
      <c r="F1842" s="10" t="s">
        <v>4413</v>
      </c>
      <c r="G1842" s="10" t="s">
        <v>4408</v>
      </c>
      <c r="H1842" s="20" t="s">
        <v>9360</v>
      </c>
      <c r="I1842" s="20" t="s">
        <v>5247</v>
      </c>
      <c r="J1842" s="20" t="s">
        <v>9409</v>
      </c>
      <c r="K1842" s="20" t="s">
        <v>1765</v>
      </c>
      <c r="L1842" s="20" t="s">
        <v>9481</v>
      </c>
      <c r="M1842" s="32">
        <v>1</v>
      </c>
      <c r="N1842" s="22">
        <v>5</v>
      </c>
      <c r="O1842" s="23">
        <v>1</v>
      </c>
      <c r="P1842" s="24">
        <v>590</v>
      </c>
      <c r="Q1842" s="25">
        <v>3347.8571428571427</v>
      </c>
      <c r="U1842" s="18" t="str">
        <f t="shared" si="148"/>
        <v>一勝</v>
      </c>
      <c r="V1842" s="12" t="s">
        <v>9676</v>
      </c>
      <c r="W1842" s="12" t="s">
        <v>9548</v>
      </c>
      <c r="X1842" s="12" t="str">
        <f>IF(OR(C1842="櫃間牧場",C1842="特捜フジ"),"hit",IF(OR(C1842="土井牧場",C1842="土井ムギムギ牧場",C1842="むぎむぎ",C1842="むぎ"),"doi",IF(OR(C1842="阪神",C1842="タイガースファーム"),"han",IF(OR(C1842="健康牧場",C1842="ＯＫ牧場"),"oke",VLOOKUP(C1842,[1]Owner!$A:$B,2,FALSE)))))</f>
        <v>hsi</v>
      </c>
    </row>
    <row r="1843" spans="1:24" ht="11.15" customHeight="1" x14ac:dyDescent="0.65">
      <c r="A1843" s="19" t="str">
        <f t="shared" si="147"/>
        <v>9798健太02</v>
      </c>
      <c r="B1843" s="10" t="s">
        <v>11</v>
      </c>
      <c r="C1843" s="20" t="s">
        <v>156</v>
      </c>
      <c r="D1843" s="31">
        <v>2</v>
      </c>
      <c r="E1843" s="20" t="s">
        <v>160</v>
      </c>
      <c r="F1843" s="10" t="s">
        <v>29</v>
      </c>
      <c r="G1843" s="10" t="s">
        <v>15</v>
      </c>
      <c r="H1843" s="20" t="s">
        <v>45</v>
      </c>
      <c r="I1843" s="20" t="s">
        <v>17</v>
      </c>
      <c r="J1843" s="20" t="s">
        <v>161</v>
      </c>
      <c r="N1843" s="22">
        <v>6</v>
      </c>
      <c r="O1843" s="23">
        <v>1</v>
      </c>
      <c r="P1843" s="24">
        <v>587</v>
      </c>
      <c r="Q1843" s="25" t="str">
        <f t="shared" ref="Q1843:Q1849" si="152">IF(M1843="","",IF(M1843&lt;=0,P1843/10,P1843/M1843))</f>
        <v/>
      </c>
      <c r="R1843" s="12">
        <v>0</v>
      </c>
      <c r="S1843" s="12">
        <v>0</v>
      </c>
      <c r="U1843" s="18" t="str">
        <f t="shared" si="148"/>
        <v>一勝</v>
      </c>
      <c r="X1843" s="12" t="str">
        <f>IF(OR(C1843="櫃間牧場",C1843="特捜フジ"),"hit",IF(OR(C1843="土井牧場",C1843="土井ムギムギ牧場",C1843="むぎむぎ",C1843="むぎ"),"doi",IF(OR(C1843="阪神",C1843="タイガースファーム"),"han",IF(OR(C1843="健康牧場",C1843="ＯＫ牧場"),"oke",VLOOKUP(C1843,[1]Owner!$A:$B,2,FALSE)))))</f>
        <v>tke</v>
      </c>
    </row>
    <row r="1844" spans="1:24" ht="11.15" customHeight="1" x14ac:dyDescent="0.65">
      <c r="A1844" s="19" t="str">
        <f t="shared" si="147"/>
        <v>0102大矢08</v>
      </c>
      <c r="B1844" s="10" t="s">
        <v>1206</v>
      </c>
      <c r="C1844" s="20" t="s">
        <v>964</v>
      </c>
      <c r="D1844" s="31">
        <v>8</v>
      </c>
      <c r="E1844" s="20" t="s">
        <v>1247</v>
      </c>
      <c r="F1844" s="10" t="s">
        <v>29</v>
      </c>
      <c r="G1844" s="10" t="s">
        <v>33</v>
      </c>
      <c r="H1844" s="20" t="s">
        <v>836</v>
      </c>
      <c r="I1844" s="20" t="s">
        <v>1248</v>
      </c>
      <c r="J1844" s="20" t="s">
        <v>1249</v>
      </c>
      <c r="N1844" s="22">
        <v>8</v>
      </c>
      <c r="O1844" s="23">
        <v>1</v>
      </c>
      <c r="P1844" s="24">
        <v>587</v>
      </c>
      <c r="Q1844" s="25" t="str">
        <f t="shared" si="152"/>
        <v/>
      </c>
      <c r="R1844" s="12">
        <v>0</v>
      </c>
      <c r="S1844" s="12">
        <v>0</v>
      </c>
      <c r="U1844" s="18" t="str">
        <f t="shared" si="148"/>
        <v>一勝</v>
      </c>
      <c r="X1844" s="12" t="str">
        <f>IF(OR(C1844="櫃間牧場",C1844="特捜フジ"),"hit",IF(OR(C1844="土井牧場",C1844="土井ムギムギ牧場",C1844="むぎむぎ",C1844="むぎ"),"doi",IF(OR(C1844="阪神",C1844="タイガースファーム"),"han",IF(OR(C1844="健康牧場",C1844="ＯＫ牧場"),"oke",VLOOKUP(C1844,[1]Owner!$A:$B,2,FALSE)))))</f>
        <v>oya</v>
      </c>
    </row>
    <row r="1845" spans="1:24" ht="11.15" customHeight="1" x14ac:dyDescent="0.65">
      <c r="A1845" s="19" t="str">
        <f t="shared" si="147"/>
        <v>1819心平10</v>
      </c>
      <c r="B1845" s="10" t="s">
        <v>7067</v>
      </c>
      <c r="C1845" s="20" t="s">
        <v>4760</v>
      </c>
      <c r="D1845" s="11">
        <v>10</v>
      </c>
      <c r="E1845" s="20" t="s">
        <v>7198</v>
      </c>
      <c r="F1845" s="10" t="s">
        <v>4413</v>
      </c>
      <c r="G1845" s="10" t="s">
        <v>4421</v>
      </c>
      <c r="H1845" s="20" t="s">
        <v>7236</v>
      </c>
      <c r="I1845" s="20" t="s">
        <v>6718</v>
      </c>
      <c r="J1845" s="20" t="s">
        <v>541</v>
      </c>
      <c r="K1845" s="20" t="s">
        <v>7270</v>
      </c>
      <c r="L1845" s="20" t="s">
        <v>1913</v>
      </c>
      <c r="M1845" s="21">
        <v>100</v>
      </c>
      <c r="N1845" s="22">
        <v>5</v>
      </c>
      <c r="O1845" s="23">
        <v>0</v>
      </c>
      <c r="P1845" s="24">
        <v>585</v>
      </c>
      <c r="Q1845" s="25">
        <f t="shared" si="152"/>
        <v>5.85</v>
      </c>
      <c r="R1845" s="12">
        <v>0</v>
      </c>
      <c r="S1845" s="12">
        <v>0</v>
      </c>
      <c r="T1845" s="12">
        <v>0</v>
      </c>
      <c r="U1845" s="18" t="str">
        <f t="shared" si="148"/>
        <v>未勝利</v>
      </c>
      <c r="V1845" s="12" t="s">
        <v>7460</v>
      </c>
      <c r="W1845" s="12" t="s">
        <v>7597</v>
      </c>
      <c r="X1845" s="12" t="str">
        <f>IF(OR(C1845="櫃間牧場",C1845="特捜フジ"),"hit",IF(OR(C1845="土井牧場",C1845="土井ムギムギ牧場",C1845="むぎむぎ",C1845="むぎ"),"doi",IF(OR(C1845="阪神",C1845="タイガースファーム"),"han",IF(OR(C1845="健康牧場",C1845="ＯＫ牧場"),"oke",VLOOKUP(C1845,[1]Owner!$A:$B,2,FALSE)))))</f>
        <v>hsi</v>
      </c>
    </row>
    <row r="1846" spans="1:24" ht="11.15" customHeight="1" x14ac:dyDescent="0.65">
      <c r="A1846" s="19" t="str">
        <f t="shared" si="147"/>
        <v>1112羽田04</v>
      </c>
      <c r="B1846" s="10" t="s">
        <v>4369</v>
      </c>
      <c r="C1846" s="20" t="s">
        <v>4075</v>
      </c>
      <c r="D1846" s="11">
        <v>4</v>
      </c>
      <c r="E1846" s="20" t="s">
        <v>4084</v>
      </c>
      <c r="F1846" s="10" t="s">
        <v>3905</v>
      </c>
      <c r="G1846" s="10" t="s">
        <v>3911</v>
      </c>
      <c r="H1846" s="20" t="s">
        <v>4085</v>
      </c>
      <c r="I1846" s="20" t="s">
        <v>3280</v>
      </c>
      <c r="J1846" s="20" t="s">
        <v>4086</v>
      </c>
      <c r="K1846" s="20" t="s">
        <v>4087</v>
      </c>
      <c r="L1846" s="20" t="s">
        <v>3865</v>
      </c>
      <c r="M1846" s="21">
        <v>15</v>
      </c>
      <c r="N1846" s="22">
        <v>6</v>
      </c>
      <c r="O1846" s="23">
        <v>1</v>
      </c>
      <c r="P1846" s="24">
        <v>585</v>
      </c>
      <c r="Q1846" s="25">
        <f t="shared" si="152"/>
        <v>39</v>
      </c>
      <c r="R1846" s="12">
        <v>0</v>
      </c>
      <c r="S1846" s="12">
        <v>0</v>
      </c>
      <c r="U1846" s="18" t="str">
        <f t="shared" si="148"/>
        <v>一勝</v>
      </c>
      <c r="X1846" s="12" t="str">
        <f>IF(OR(C1846="櫃間牧場",C1846="特捜フジ"),"hit",IF(OR(C1846="土井牧場",C1846="土井ムギムギ牧場",C1846="むぎむぎ",C1846="むぎ"),"doi",IF(OR(C1846="阪神",C1846="タイガースファーム"),"han",IF(OR(C1846="健康牧場",C1846="ＯＫ牧場"),"oke",VLOOKUP(C1846,[1]Owner!$A:$B,2,FALSE)))))</f>
        <v>had</v>
      </c>
    </row>
    <row r="1847" spans="1:24" ht="11.15" customHeight="1" x14ac:dyDescent="0.65">
      <c r="A1847" s="19" t="str">
        <f t="shared" si="147"/>
        <v>0506大矢10</v>
      </c>
      <c r="B1847" s="10" t="s">
        <v>2274</v>
      </c>
      <c r="C1847" s="20" t="s">
        <v>964</v>
      </c>
      <c r="D1847" s="11">
        <v>10</v>
      </c>
      <c r="E1847" s="20" t="s">
        <v>2350</v>
      </c>
      <c r="F1847" s="10" t="s">
        <v>2279</v>
      </c>
      <c r="G1847" s="10" t="s">
        <v>520</v>
      </c>
      <c r="H1847" s="20" t="s">
        <v>2351</v>
      </c>
      <c r="I1847" s="20" t="s">
        <v>2276</v>
      </c>
      <c r="J1847" s="20" t="s">
        <v>1098</v>
      </c>
      <c r="K1847" s="20" t="s">
        <v>2352</v>
      </c>
      <c r="L1847" s="20" t="s">
        <v>1554</v>
      </c>
      <c r="M1847" s="21">
        <v>10</v>
      </c>
      <c r="N1847" s="22">
        <v>8</v>
      </c>
      <c r="O1847" s="23">
        <v>0</v>
      </c>
      <c r="P1847" s="24">
        <v>585</v>
      </c>
      <c r="Q1847" s="25">
        <f t="shared" si="152"/>
        <v>58.5</v>
      </c>
      <c r="R1847" s="12">
        <v>0</v>
      </c>
      <c r="S1847" s="12">
        <v>0</v>
      </c>
      <c r="U1847" s="18" t="str">
        <f t="shared" si="148"/>
        <v>未勝利</v>
      </c>
      <c r="X1847" s="12" t="str">
        <f>IF(OR(C1847="櫃間牧場",C1847="特捜フジ"),"hit",IF(OR(C1847="土井牧場",C1847="土井ムギムギ牧場",C1847="むぎむぎ",C1847="むぎ"),"doi",IF(OR(C1847="阪神",C1847="タイガースファーム"),"han",IF(OR(C1847="健康牧場",C1847="ＯＫ牧場"),"oke",VLOOKUP(C1847,[1]Owner!$A:$B,2,FALSE)))))</f>
        <v>oya</v>
      </c>
    </row>
    <row r="1848" spans="1:24" ht="11.15" customHeight="1" x14ac:dyDescent="0.65">
      <c r="A1848" s="19" t="str">
        <f t="shared" si="147"/>
        <v>9798田中05</v>
      </c>
      <c r="B1848" s="10" t="s">
        <v>11</v>
      </c>
      <c r="C1848" s="20" t="s">
        <v>286</v>
      </c>
      <c r="D1848" s="31">
        <v>5</v>
      </c>
      <c r="E1848" s="20" t="s">
        <v>301</v>
      </c>
      <c r="F1848" s="10" t="s">
        <v>14</v>
      </c>
      <c r="G1848" s="10" t="s">
        <v>33</v>
      </c>
      <c r="H1848" s="20" t="s">
        <v>51</v>
      </c>
      <c r="I1848" s="20" t="s">
        <v>210</v>
      </c>
      <c r="J1848" s="20" t="s">
        <v>302</v>
      </c>
      <c r="K1848" s="20" t="s">
        <v>4379</v>
      </c>
      <c r="L1848" s="20" t="s">
        <v>4380</v>
      </c>
      <c r="N1848" s="22">
        <v>14</v>
      </c>
      <c r="O1848" s="23">
        <v>0</v>
      </c>
      <c r="P1848" s="24">
        <v>585</v>
      </c>
      <c r="Q1848" s="25" t="str">
        <f t="shared" si="152"/>
        <v/>
      </c>
      <c r="R1848" s="12">
        <v>0</v>
      </c>
      <c r="S1848" s="12">
        <v>0</v>
      </c>
      <c r="U1848" s="18" t="str">
        <f t="shared" si="148"/>
        <v>未勝利</v>
      </c>
      <c r="X1848" s="12" t="str">
        <f>IF(OR(C1848="櫃間牧場",C1848="特捜フジ"),"hit",IF(OR(C1848="土井牧場",C1848="土井ムギムギ牧場",C1848="むぎむぎ",C1848="むぎ"),"doi",IF(OR(C1848="阪神",C1848="タイガースファーム"),"han",IF(OR(C1848="健康牧場",C1848="ＯＫ牧場"),"oke",VLOOKUP(C1848,[1]Owner!$A:$B,2,FALSE)))))</f>
        <v>tan</v>
      </c>
    </row>
    <row r="1849" spans="1:24" ht="11.15" customHeight="1" x14ac:dyDescent="0.65">
      <c r="A1849" s="19" t="str">
        <f t="shared" si="147"/>
        <v>0102特捜01</v>
      </c>
      <c r="B1849" s="10" t="s">
        <v>1206</v>
      </c>
      <c r="C1849" s="20" t="s">
        <v>1376</v>
      </c>
      <c r="D1849" s="31">
        <v>1</v>
      </c>
      <c r="E1849" s="20" t="s">
        <v>1377</v>
      </c>
      <c r="F1849" s="10" t="s">
        <v>14</v>
      </c>
      <c r="G1849" s="10" t="s">
        <v>15</v>
      </c>
      <c r="H1849" s="20" t="s">
        <v>730</v>
      </c>
      <c r="I1849" s="20" t="s">
        <v>1378</v>
      </c>
      <c r="J1849" s="20" t="s">
        <v>886</v>
      </c>
      <c r="N1849" s="22">
        <v>4</v>
      </c>
      <c r="O1849" s="23">
        <v>0</v>
      </c>
      <c r="P1849" s="24">
        <v>580</v>
      </c>
      <c r="Q1849" s="25" t="str">
        <f t="shared" si="152"/>
        <v/>
      </c>
      <c r="R1849" s="12">
        <v>0</v>
      </c>
      <c r="S1849" s="12">
        <v>0</v>
      </c>
      <c r="U1849" s="18" t="str">
        <f t="shared" si="148"/>
        <v>未勝利</v>
      </c>
      <c r="X1849" s="12" t="str">
        <f>IF(OR(C1849="櫃間牧場",C1849="特捜フジ"),"hit",IF(OR(C1849="土井牧場",C1849="土井ムギムギ牧場",C1849="むぎむぎ",C1849="むぎ"),"doi",IF(OR(C1849="阪神",C1849="タイガースファーム"),"han",IF(OR(C1849="健康牧場",C1849="ＯＫ牧場"),"oke",VLOOKUP(C1849,[1]Owner!$A:$B,2,FALSE)))))</f>
        <v>hit</v>
      </c>
    </row>
    <row r="1850" spans="1:24" ht="11.15" customHeight="1" x14ac:dyDescent="0.65">
      <c r="A1850" s="19" t="str">
        <f t="shared" si="147"/>
        <v>2223阪神06</v>
      </c>
      <c r="B1850" s="10" t="s">
        <v>9192</v>
      </c>
      <c r="C1850" s="20" t="s">
        <v>4734</v>
      </c>
      <c r="D1850" s="11">
        <v>6</v>
      </c>
      <c r="E1850" s="20" t="s">
        <v>9305</v>
      </c>
      <c r="F1850" s="10" t="s">
        <v>4407</v>
      </c>
      <c r="G1850" s="10" t="s">
        <v>4408</v>
      </c>
      <c r="H1850" s="20" t="s">
        <v>9342</v>
      </c>
      <c r="I1850" s="20" t="s">
        <v>6718</v>
      </c>
      <c r="J1850" s="20" t="s">
        <v>5629</v>
      </c>
      <c r="K1850" s="20" t="s">
        <v>9470</v>
      </c>
      <c r="L1850" s="20" t="s">
        <v>1913</v>
      </c>
      <c r="M1850" s="32">
        <v>8</v>
      </c>
      <c r="N1850" s="22">
        <v>4</v>
      </c>
      <c r="O1850" s="23">
        <v>0</v>
      </c>
      <c r="P1850" s="24">
        <v>580</v>
      </c>
      <c r="Q1850" s="25">
        <v>148.57142857142856</v>
      </c>
      <c r="U1850" s="18" t="str">
        <f t="shared" si="148"/>
        <v>未勝利</v>
      </c>
      <c r="V1850" s="12" t="s">
        <v>9722</v>
      </c>
      <c r="W1850" s="12" t="s">
        <v>9594</v>
      </c>
      <c r="X1850" s="12" t="str">
        <f>IF(OR(C1850="櫃間牧場",C1850="特捜フジ"),"hit",IF(OR(C1850="土井牧場",C1850="土井ムギムギ牧場",C1850="むぎむぎ",C1850="むぎ"),"doi",IF(OR(C1850="阪神",C1850="タイガースファーム"),"han",IF(OR(C1850="健康牧場",C1850="ＯＫ牧場"),"oke",VLOOKUP(C1850,[1]Owner!$A:$B,2,FALSE)))))</f>
        <v>han</v>
      </c>
    </row>
    <row r="1851" spans="1:24" ht="11.15" customHeight="1" x14ac:dyDescent="0.65">
      <c r="A1851" s="19" t="str">
        <f t="shared" si="147"/>
        <v>0506西原01</v>
      </c>
      <c r="B1851" s="10" t="s">
        <v>2274</v>
      </c>
      <c r="C1851" s="20" t="s">
        <v>2175</v>
      </c>
      <c r="D1851" s="11">
        <v>1</v>
      </c>
      <c r="E1851" s="20" t="s">
        <v>2459</v>
      </c>
      <c r="F1851" s="10" t="s">
        <v>2279</v>
      </c>
      <c r="G1851" s="10" t="s">
        <v>520</v>
      </c>
      <c r="H1851" s="20" t="s">
        <v>2052</v>
      </c>
      <c r="I1851" s="20" t="s">
        <v>38</v>
      </c>
      <c r="J1851" s="20" t="s">
        <v>1890</v>
      </c>
      <c r="K1851" s="20" t="s">
        <v>846</v>
      </c>
      <c r="L1851" s="20" t="s">
        <v>515</v>
      </c>
      <c r="M1851" s="21">
        <v>140</v>
      </c>
      <c r="N1851" s="22">
        <v>3</v>
      </c>
      <c r="O1851" s="23">
        <v>1</v>
      </c>
      <c r="P1851" s="24">
        <v>575</v>
      </c>
      <c r="Q1851" s="25">
        <f t="shared" ref="Q1851:Q1856" si="153">IF(M1851="","",IF(M1851&lt;=0,P1851/10,P1851/M1851))</f>
        <v>4.1071428571428568</v>
      </c>
      <c r="R1851" s="12">
        <v>0</v>
      </c>
      <c r="S1851" s="12">
        <v>0</v>
      </c>
      <c r="U1851" s="18" t="str">
        <f t="shared" si="148"/>
        <v>一勝</v>
      </c>
      <c r="X1851" s="12" t="str">
        <f>IF(OR(C1851="櫃間牧場",C1851="特捜フジ"),"hit",IF(OR(C1851="土井牧場",C1851="土井ムギムギ牧場",C1851="むぎむぎ",C1851="むぎ"),"doi",IF(OR(C1851="阪神",C1851="タイガースファーム"),"han",IF(OR(C1851="健康牧場",C1851="ＯＫ牧場"),"oke",VLOOKUP(C1851,[1]Owner!$A:$B,2,FALSE)))))</f>
        <v>nis</v>
      </c>
    </row>
    <row r="1852" spans="1:24" ht="11.15" customHeight="1" x14ac:dyDescent="0.65">
      <c r="A1852" s="19" t="str">
        <f t="shared" si="147"/>
        <v>0910土井06</v>
      </c>
      <c r="B1852" s="10" t="s">
        <v>3418</v>
      </c>
      <c r="C1852" s="20" t="s">
        <v>2713</v>
      </c>
      <c r="D1852" s="11">
        <v>6</v>
      </c>
      <c r="E1852" s="20" t="s">
        <v>3561</v>
      </c>
      <c r="F1852" s="10" t="s">
        <v>2279</v>
      </c>
      <c r="G1852" s="10" t="s">
        <v>510</v>
      </c>
      <c r="H1852" s="20" t="s">
        <v>691</v>
      </c>
      <c r="I1852" s="20" t="s">
        <v>3420</v>
      </c>
      <c r="J1852" s="20" t="s">
        <v>1610</v>
      </c>
      <c r="K1852" s="20" t="s">
        <v>1836</v>
      </c>
      <c r="L1852" s="20" t="s">
        <v>2439</v>
      </c>
      <c r="M1852" s="21">
        <v>40</v>
      </c>
      <c r="N1852" s="22">
        <v>3</v>
      </c>
      <c r="O1852" s="23">
        <v>1</v>
      </c>
      <c r="P1852" s="24">
        <v>575</v>
      </c>
      <c r="Q1852" s="25">
        <f t="shared" si="153"/>
        <v>14.375</v>
      </c>
      <c r="R1852" s="12">
        <v>0</v>
      </c>
      <c r="S1852" s="12">
        <v>0</v>
      </c>
      <c r="U1852" s="18" t="str">
        <f t="shared" si="148"/>
        <v>一勝</v>
      </c>
      <c r="X1852" s="12" t="str">
        <f>IF(OR(C1852="櫃間牧場",C1852="特捜フジ"),"hit",IF(OR(C1852="土井牧場",C1852="土井ムギムギ牧場",C1852="むぎむぎ",C1852="むぎ"),"doi",IF(OR(C1852="阪神",C1852="タイガースファーム"),"han",IF(OR(C1852="健康牧場",C1852="ＯＫ牧場"),"oke",VLOOKUP(C1852,[1]Owner!$A:$B,2,FALSE)))))</f>
        <v>doi</v>
      </c>
    </row>
    <row r="1853" spans="1:24" ht="11.15" customHeight="1" x14ac:dyDescent="0.65">
      <c r="A1853" s="19" t="str">
        <f t="shared" si="147"/>
        <v>1617播磨03</v>
      </c>
      <c r="B1853" s="10" t="s">
        <v>5840</v>
      </c>
      <c r="C1853" s="20" t="s">
        <v>4761</v>
      </c>
      <c r="D1853" s="11">
        <v>3</v>
      </c>
      <c r="E1853" s="20" t="s">
        <v>5888</v>
      </c>
      <c r="F1853" s="10" t="s">
        <v>5845</v>
      </c>
      <c r="G1853" s="10" t="s">
        <v>5996</v>
      </c>
      <c r="H1853" s="20" t="s">
        <v>6008</v>
      </c>
      <c r="I1853" s="20" t="s">
        <v>2231</v>
      </c>
      <c r="J1853" s="20" t="s">
        <v>5718</v>
      </c>
      <c r="K1853" s="20" t="s">
        <v>5782</v>
      </c>
      <c r="L1853" s="20" t="s">
        <v>1913</v>
      </c>
      <c r="M1853" s="21">
        <v>150</v>
      </c>
      <c r="N1853" s="22">
        <v>3</v>
      </c>
      <c r="O1853" s="23">
        <v>1</v>
      </c>
      <c r="P1853" s="24">
        <v>575</v>
      </c>
      <c r="Q1853" s="25">
        <f t="shared" si="153"/>
        <v>3.8333333333333335</v>
      </c>
      <c r="R1853" s="12">
        <v>0</v>
      </c>
      <c r="S1853" s="12">
        <v>0</v>
      </c>
      <c r="U1853" s="18" t="str">
        <f t="shared" si="148"/>
        <v>一勝</v>
      </c>
      <c r="X1853" s="12" t="str">
        <f>IF(OR(C1853="櫃間牧場",C1853="特捜フジ"),"hit",IF(OR(C1853="土井牧場",C1853="土井ムギムギ牧場",C1853="むぎむぎ",C1853="むぎ"),"doi",IF(OR(C1853="阪神",C1853="タイガースファーム"),"han",IF(OR(C1853="健康牧場",C1853="ＯＫ牧場"),"oke",VLOOKUP(C1853,[1]Owner!$A:$B,2,FALSE)))))</f>
        <v>har</v>
      </c>
    </row>
    <row r="1854" spans="1:24" ht="11.15" customHeight="1" x14ac:dyDescent="0.65">
      <c r="A1854" s="19" t="str">
        <f t="shared" si="147"/>
        <v>1415永之02</v>
      </c>
      <c r="B1854" s="10" t="s">
        <v>5140</v>
      </c>
      <c r="C1854" s="28" t="s">
        <v>5135</v>
      </c>
      <c r="D1854" s="29">
        <v>2</v>
      </c>
      <c r="E1854" s="20" t="s">
        <v>5204</v>
      </c>
      <c r="F1854" s="10" t="s">
        <v>29</v>
      </c>
      <c r="G1854" s="10" t="s">
        <v>5335</v>
      </c>
      <c r="H1854" s="20" t="s">
        <v>5337</v>
      </c>
      <c r="I1854" s="20" t="s">
        <v>5372</v>
      </c>
      <c r="J1854" s="20" t="s">
        <v>5401</v>
      </c>
      <c r="K1854" s="20" t="s">
        <v>5461</v>
      </c>
      <c r="L1854" s="20" t="s">
        <v>5495</v>
      </c>
      <c r="M1854" s="21">
        <v>0</v>
      </c>
      <c r="N1854" s="22">
        <v>4</v>
      </c>
      <c r="O1854" s="23">
        <v>1</v>
      </c>
      <c r="P1854" s="24">
        <v>575</v>
      </c>
      <c r="Q1854" s="25">
        <f t="shared" si="153"/>
        <v>57.5</v>
      </c>
      <c r="R1854" s="12">
        <v>0</v>
      </c>
      <c r="S1854" s="12">
        <v>0</v>
      </c>
      <c r="U1854" s="18" t="str">
        <f t="shared" si="148"/>
        <v>一勝</v>
      </c>
      <c r="X1854" s="12" t="str">
        <f>IF(OR(C1854="櫃間牧場",C1854="特捜フジ"),"hit",IF(OR(C1854="土井牧場",C1854="土井ムギムギ牧場",C1854="むぎむぎ",C1854="むぎ"),"doi",IF(OR(C1854="阪神",C1854="タイガースファーム"),"han",IF(OR(C1854="健康牧場",C1854="ＯＫ牧場"),"oke",VLOOKUP(C1854,[1]Owner!$A:$B,2,FALSE)))))</f>
        <v>yhi</v>
      </c>
    </row>
    <row r="1855" spans="1:24" ht="11.15" customHeight="1" x14ac:dyDescent="0.65">
      <c r="A1855" s="19" t="str">
        <f t="shared" si="147"/>
        <v>0607土井02</v>
      </c>
      <c r="B1855" s="10" t="s">
        <v>2579</v>
      </c>
      <c r="C1855" s="20" t="s">
        <v>2713</v>
      </c>
      <c r="D1855" s="11">
        <v>2</v>
      </c>
      <c r="E1855" s="20" t="s">
        <v>2716</v>
      </c>
      <c r="F1855" s="10" t="s">
        <v>14</v>
      </c>
      <c r="G1855" s="10" t="s">
        <v>520</v>
      </c>
      <c r="H1855" s="21" t="s">
        <v>2118</v>
      </c>
      <c r="I1855" s="20" t="s">
        <v>2280</v>
      </c>
      <c r="J1855" s="20" t="s">
        <v>2717</v>
      </c>
      <c r="K1855" s="20" t="s">
        <v>2718</v>
      </c>
      <c r="L1855" s="20" t="s">
        <v>1774</v>
      </c>
      <c r="M1855" s="21">
        <v>10</v>
      </c>
      <c r="N1855" s="22">
        <v>5</v>
      </c>
      <c r="O1855" s="23">
        <v>1</v>
      </c>
      <c r="P1855" s="24">
        <v>575</v>
      </c>
      <c r="Q1855" s="25">
        <f t="shared" si="153"/>
        <v>57.5</v>
      </c>
      <c r="R1855" s="12">
        <v>0</v>
      </c>
      <c r="S1855" s="12">
        <v>0</v>
      </c>
      <c r="U1855" s="18" t="str">
        <f t="shared" si="148"/>
        <v>一勝</v>
      </c>
      <c r="X1855" s="12" t="str">
        <f>IF(OR(C1855="櫃間牧場",C1855="特捜フジ"),"hit",IF(OR(C1855="土井牧場",C1855="土井ムギムギ牧場",C1855="むぎむぎ",C1855="むぎ"),"doi",IF(OR(C1855="阪神",C1855="タイガースファーム"),"han",IF(OR(C1855="健康牧場",C1855="ＯＫ牧場"),"oke",VLOOKUP(C1855,[1]Owner!$A:$B,2,FALSE)))))</f>
        <v>doi</v>
      </c>
    </row>
    <row r="1856" spans="1:24" ht="11.15" customHeight="1" x14ac:dyDescent="0.65">
      <c r="A1856" s="19" t="str">
        <f t="shared" si="147"/>
        <v>1415松山09</v>
      </c>
      <c r="B1856" s="10" t="s">
        <v>5140</v>
      </c>
      <c r="C1856" s="28" t="s">
        <v>5137</v>
      </c>
      <c r="D1856" s="29">
        <v>9</v>
      </c>
      <c r="E1856" s="20" t="s">
        <v>5241</v>
      </c>
      <c r="F1856" s="10" t="s">
        <v>5142</v>
      </c>
      <c r="G1856" s="10" t="s">
        <v>5293</v>
      </c>
      <c r="H1856" s="20" t="s">
        <v>5322</v>
      </c>
      <c r="I1856" s="20" t="s">
        <v>1739</v>
      </c>
      <c r="J1856" s="20" t="s">
        <v>4177</v>
      </c>
      <c r="K1856" s="20" t="s">
        <v>5475</v>
      </c>
      <c r="L1856" s="20" t="s">
        <v>5484</v>
      </c>
      <c r="M1856" s="21">
        <v>20</v>
      </c>
      <c r="N1856" s="22">
        <v>7</v>
      </c>
      <c r="O1856" s="23">
        <v>1</v>
      </c>
      <c r="P1856" s="24">
        <v>572</v>
      </c>
      <c r="Q1856" s="25">
        <f t="shared" si="153"/>
        <v>28.6</v>
      </c>
      <c r="R1856" s="12">
        <v>0</v>
      </c>
      <c r="S1856" s="12">
        <v>0</v>
      </c>
      <c r="U1856" s="18" t="str">
        <f t="shared" si="148"/>
        <v>一勝</v>
      </c>
      <c r="X1856" s="12" t="str">
        <f>IF(OR(C1856="櫃間牧場",C1856="特捜フジ"),"hit",IF(OR(C1856="土井牧場",C1856="土井ムギムギ牧場",C1856="むぎむぎ",C1856="むぎ"),"doi",IF(OR(C1856="阪神",C1856="タイガースファーム"),"han",IF(OR(C1856="健康牧場",C1856="ＯＫ牧場"),"oke",VLOOKUP(C1856,[1]Owner!$A:$B,2,FALSE)))))</f>
        <v>mat</v>
      </c>
    </row>
    <row r="1857" spans="1:24" ht="11.15" customHeight="1" x14ac:dyDescent="0.65">
      <c r="A1857" s="19" t="str">
        <f t="shared" si="147"/>
        <v>2021ＯＫ03</v>
      </c>
      <c r="B1857" s="10" t="s">
        <v>8314</v>
      </c>
      <c r="C1857" s="20" t="s">
        <v>8308</v>
      </c>
      <c r="D1857" s="11">
        <v>3</v>
      </c>
      <c r="E1857" s="20" t="s">
        <v>8181</v>
      </c>
      <c r="F1857" s="10" t="s">
        <v>4478</v>
      </c>
      <c r="G1857" s="10" t="s">
        <v>33</v>
      </c>
      <c r="H1857" s="20" t="s">
        <v>8318</v>
      </c>
      <c r="I1857" s="20" t="s">
        <v>5235</v>
      </c>
      <c r="J1857" s="20" t="s">
        <v>4864</v>
      </c>
      <c r="K1857" s="20" t="s">
        <v>791</v>
      </c>
      <c r="L1857" s="20" t="s">
        <v>1913</v>
      </c>
      <c r="M1857" s="32">
        <v>10</v>
      </c>
      <c r="N1857" s="22">
        <v>7</v>
      </c>
      <c r="O1857" s="23">
        <v>0</v>
      </c>
      <c r="P1857" s="24">
        <v>572</v>
      </c>
      <c r="Q1857" s="25">
        <v>-3.21</v>
      </c>
      <c r="R1857" s="12">
        <v>0</v>
      </c>
      <c r="S1857" s="12">
        <v>0</v>
      </c>
      <c r="T1857" s="12">
        <v>0</v>
      </c>
      <c r="U1857" s="18" t="str">
        <f t="shared" si="148"/>
        <v>未勝利</v>
      </c>
      <c r="V1857" s="12" t="s">
        <v>8605</v>
      </c>
      <c r="W1857" s="12" t="s">
        <v>8465</v>
      </c>
      <c r="X1857" s="12" t="str">
        <f>IF(OR(C1857="櫃間牧場",C1857="特捜フジ"),"hit",IF(OR(C1857="土井牧場",C1857="土井ムギムギ牧場",C1857="むぎむぎ",C1857="むぎ"),"doi",IF(OR(C1857="阪神",C1857="タイガースファーム"),"han",IF(OR(C1857="健康牧場",C1857="ＯＫ牧場"),"oke",VLOOKUP(C1857,[1]Owner!$A:$B,2,FALSE)))))</f>
        <v>oke</v>
      </c>
    </row>
    <row r="1858" spans="1:24" ht="11.15" customHeight="1" x14ac:dyDescent="0.65">
      <c r="A1858" s="19" t="str">
        <f t="shared" ref="A1858:A1921" si="154">MID(B1858,3,2)&amp;MID(B1858,8,2)&amp;MID(C1858,1,2)&amp;TEXT(D1858,"00")</f>
        <v>1011光生09</v>
      </c>
      <c r="B1858" s="10" t="s">
        <v>3649</v>
      </c>
      <c r="C1858" s="20" t="s">
        <v>3144</v>
      </c>
      <c r="D1858" s="11">
        <v>9</v>
      </c>
      <c r="E1858" s="20" t="s">
        <v>3860</v>
      </c>
      <c r="F1858" s="10" t="s">
        <v>14</v>
      </c>
      <c r="G1858" s="10" t="s">
        <v>510</v>
      </c>
      <c r="H1858" s="20" t="s">
        <v>3172</v>
      </c>
      <c r="I1858" s="20" t="s">
        <v>1551</v>
      </c>
      <c r="J1858" s="20" t="s">
        <v>3861</v>
      </c>
      <c r="K1858" s="20" t="s">
        <v>2859</v>
      </c>
      <c r="L1858" s="20" t="s">
        <v>1913</v>
      </c>
      <c r="M1858" s="21">
        <v>40</v>
      </c>
      <c r="N1858" s="22">
        <v>2</v>
      </c>
      <c r="O1858" s="23">
        <v>1</v>
      </c>
      <c r="P1858" s="24">
        <v>570</v>
      </c>
      <c r="Q1858" s="25">
        <f t="shared" ref="Q1858:Q1865" si="155">IF(M1858="","",IF(M1858&lt;=0,P1858/10,P1858/M1858))</f>
        <v>14.25</v>
      </c>
      <c r="R1858" s="12">
        <v>0</v>
      </c>
      <c r="S1858" s="12">
        <v>0</v>
      </c>
      <c r="U1858" s="18" t="str">
        <f t="shared" ref="U1858:U1921" si="156">IF(S1858&gt;=1,"G1",IF(R1858&gt;=1,"重賞",IF(O1858&gt;=2,"二勝",IF(O1858=1,"一勝",IF(AND(O1858=0,N1858&gt;=1),"未勝利","未出走")))))</f>
        <v>一勝</v>
      </c>
      <c r="X1858" s="12" t="str">
        <f>IF(OR(C1858="櫃間牧場",C1858="特捜フジ"),"hit",IF(OR(C1858="土井牧場",C1858="土井ムギムギ牧場",C1858="むぎむぎ",C1858="むぎ"),"doi",IF(OR(C1858="阪神",C1858="タイガースファーム"),"han",IF(OR(C1858="健康牧場",C1858="ＯＫ牧場"),"oke",VLOOKUP(C1858,[1]Owner!$A:$B,2,FALSE)))))</f>
        <v>ymi</v>
      </c>
    </row>
    <row r="1859" spans="1:24" ht="11.15" customHeight="1" x14ac:dyDescent="0.65">
      <c r="A1859" s="19" t="str">
        <f t="shared" si="154"/>
        <v>0102播磨06</v>
      </c>
      <c r="B1859" s="10" t="s">
        <v>1206</v>
      </c>
      <c r="C1859" s="20" t="s">
        <v>626</v>
      </c>
      <c r="D1859" s="31">
        <v>6</v>
      </c>
      <c r="E1859" s="20" t="s">
        <v>1429</v>
      </c>
      <c r="F1859" s="10" t="s">
        <v>14</v>
      </c>
      <c r="G1859" s="10" t="s">
        <v>15</v>
      </c>
      <c r="H1859" s="20" t="s">
        <v>1214</v>
      </c>
      <c r="I1859" s="20" t="s">
        <v>1258</v>
      </c>
      <c r="J1859" s="20" t="s">
        <v>1430</v>
      </c>
      <c r="N1859" s="22">
        <v>3</v>
      </c>
      <c r="O1859" s="23">
        <v>1</v>
      </c>
      <c r="P1859" s="24">
        <v>570</v>
      </c>
      <c r="Q1859" s="25" t="str">
        <f t="shared" si="155"/>
        <v/>
      </c>
      <c r="R1859" s="12">
        <v>0</v>
      </c>
      <c r="S1859" s="12">
        <v>0</v>
      </c>
      <c r="U1859" s="18" t="str">
        <f t="shared" si="156"/>
        <v>一勝</v>
      </c>
      <c r="X1859" s="12" t="str">
        <f>IF(OR(C1859="櫃間牧場",C1859="特捜フジ"),"hit",IF(OR(C1859="土井牧場",C1859="土井ムギムギ牧場",C1859="むぎむぎ",C1859="むぎ"),"doi",IF(OR(C1859="阪神",C1859="タイガースファーム"),"han",IF(OR(C1859="健康牧場",C1859="ＯＫ牧場"),"oke",VLOOKUP(C1859,[1]Owner!$A:$B,2,FALSE)))))</f>
        <v>har</v>
      </c>
    </row>
    <row r="1860" spans="1:24" ht="11.15" customHeight="1" x14ac:dyDescent="0.65">
      <c r="A1860" s="19" t="str">
        <f t="shared" si="154"/>
        <v>1516福石09</v>
      </c>
      <c r="B1860" s="10" t="s">
        <v>5510</v>
      </c>
      <c r="C1860" s="20" t="s">
        <v>4167</v>
      </c>
      <c r="D1860" s="11">
        <v>9</v>
      </c>
      <c r="E1860" s="20" t="s">
        <v>5593</v>
      </c>
      <c r="F1860" s="10" t="s">
        <v>3905</v>
      </c>
      <c r="G1860" s="10" t="s">
        <v>3906</v>
      </c>
      <c r="H1860" s="20" t="s">
        <v>4015</v>
      </c>
      <c r="I1860" s="20" t="s">
        <v>3165</v>
      </c>
      <c r="J1860" s="20" t="s">
        <v>1541</v>
      </c>
      <c r="K1860" s="20" t="s">
        <v>5792</v>
      </c>
      <c r="L1860" s="20" t="s">
        <v>1913</v>
      </c>
      <c r="M1860" s="21">
        <v>200</v>
      </c>
      <c r="N1860" s="22">
        <v>3</v>
      </c>
      <c r="O1860" s="23">
        <v>1</v>
      </c>
      <c r="P1860" s="24">
        <v>570</v>
      </c>
      <c r="Q1860" s="25">
        <f t="shared" si="155"/>
        <v>2.85</v>
      </c>
      <c r="R1860" s="12">
        <v>0</v>
      </c>
      <c r="S1860" s="12">
        <v>0</v>
      </c>
      <c r="U1860" s="18" t="str">
        <f t="shared" si="156"/>
        <v>一勝</v>
      </c>
      <c r="X1860" s="12" t="str">
        <f>IF(OR(C1860="櫃間牧場",C1860="特捜フジ"),"hit",IF(OR(C1860="土井牧場",C1860="土井ムギムギ牧場",C1860="むぎむぎ",C1860="むぎ"),"doi",IF(OR(C1860="阪神",C1860="タイガースファーム"),"han",IF(OR(C1860="健康牧場",C1860="ＯＫ牧場"),"oke",VLOOKUP(C1860,[1]Owner!$A:$B,2,FALSE)))))</f>
        <v>fuk</v>
      </c>
    </row>
    <row r="1861" spans="1:24" ht="11.15" customHeight="1" x14ac:dyDescent="0.65">
      <c r="A1861" s="19" t="str">
        <f t="shared" si="154"/>
        <v>0708土井03</v>
      </c>
      <c r="B1861" s="10" t="s">
        <v>2844</v>
      </c>
      <c r="C1861" s="20" t="s">
        <v>1601</v>
      </c>
      <c r="D1861" s="11">
        <v>3</v>
      </c>
      <c r="E1861" s="20" t="s">
        <v>2957</v>
      </c>
      <c r="F1861" s="10" t="s">
        <v>14</v>
      </c>
      <c r="G1861" s="10" t="s">
        <v>520</v>
      </c>
      <c r="H1861" s="20" t="s">
        <v>948</v>
      </c>
      <c r="I1861" s="20" t="s">
        <v>2847</v>
      </c>
      <c r="J1861" s="20" t="s">
        <v>2958</v>
      </c>
      <c r="K1861" s="20" t="s">
        <v>2859</v>
      </c>
      <c r="L1861" s="20" t="s">
        <v>515</v>
      </c>
      <c r="M1861" s="21">
        <v>160</v>
      </c>
      <c r="N1861" s="22">
        <v>4</v>
      </c>
      <c r="O1861" s="23">
        <v>0</v>
      </c>
      <c r="P1861" s="24">
        <v>570</v>
      </c>
      <c r="Q1861" s="25">
        <f t="shared" si="155"/>
        <v>3.5625</v>
      </c>
      <c r="R1861" s="12">
        <v>0</v>
      </c>
      <c r="S1861" s="12">
        <v>0</v>
      </c>
      <c r="U1861" s="18" t="str">
        <f t="shared" si="156"/>
        <v>未勝利</v>
      </c>
      <c r="X1861" s="12" t="str">
        <f>IF(OR(C1861="櫃間牧場",C1861="特捜フジ"),"hit",IF(OR(C1861="土井牧場",C1861="土井ムギムギ牧場",C1861="むぎむぎ",C1861="むぎ"),"doi",IF(OR(C1861="阪神",C1861="タイガースファーム"),"han",IF(OR(C1861="健康牧場",C1861="ＯＫ牧場"),"oke",VLOOKUP(C1861,[1]Owner!$A:$B,2,FALSE)))))</f>
        <v>doi</v>
      </c>
    </row>
    <row r="1862" spans="1:24" ht="11.15" customHeight="1" x14ac:dyDescent="0.65">
      <c r="A1862" s="19" t="str">
        <f t="shared" si="154"/>
        <v>1314心平04</v>
      </c>
      <c r="B1862" s="10" t="s">
        <v>5133</v>
      </c>
      <c r="C1862" s="20" t="s">
        <v>4402</v>
      </c>
      <c r="D1862" s="11">
        <v>4</v>
      </c>
      <c r="E1862" s="20" t="s">
        <v>5105</v>
      </c>
      <c r="F1862" s="10" t="s">
        <v>4766</v>
      </c>
      <c r="G1862" s="10" t="s">
        <v>4767</v>
      </c>
      <c r="H1862" s="20" t="s">
        <v>5106</v>
      </c>
      <c r="I1862" s="20" t="s">
        <v>1567</v>
      </c>
      <c r="J1862" s="20" t="s">
        <v>5107</v>
      </c>
      <c r="K1862" s="20" t="s">
        <v>5108</v>
      </c>
      <c r="L1862" s="20" t="s">
        <v>4869</v>
      </c>
      <c r="M1862" s="21">
        <v>50</v>
      </c>
      <c r="N1862" s="22">
        <v>5</v>
      </c>
      <c r="O1862" s="23">
        <v>1</v>
      </c>
      <c r="P1862" s="24">
        <v>570</v>
      </c>
      <c r="Q1862" s="25">
        <f t="shared" si="155"/>
        <v>11.4</v>
      </c>
      <c r="R1862" s="12">
        <v>0</v>
      </c>
      <c r="S1862" s="12">
        <v>0</v>
      </c>
      <c r="U1862" s="18" t="str">
        <f t="shared" si="156"/>
        <v>一勝</v>
      </c>
      <c r="X1862" s="12" t="str">
        <f>IF(OR(C1862="櫃間牧場",C1862="特捜フジ"),"hit",IF(OR(C1862="土井牧場",C1862="土井ムギムギ牧場",C1862="むぎむぎ",C1862="むぎ"),"doi",IF(OR(C1862="阪神",C1862="タイガースファーム"),"han",IF(OR(C1862="健康牧場",C1862="ＯＫ牧場"),"oke",VLOOKUP(C1862,[1]Owner!$A:$B,2,FALSE)))))</f>
        <v>hsi</v>
      </c>
    </row>
    <row r="1863" spans="1:24" ht="11.15" customHeight="1" x14ac:dyDescent="0.65">
      <c r="A1863" s="19" t="str">
        <f t="shared" si="154"/>
        <v>0102戸田08</v>
      </c>
      <c r="B1863" s="10" t="s">
        <v>1206</v>
      </c>
      <c r="C1863" s="20" t="s">
        <v>320</v>
      </c>
      <c r="D1863" s="31">
        <v>8</v>
      </c>
      <c r="E1863" s="20" t="s">
        <v>1411</v>
      </c>
      <c r="F1863" s="10" t="s">
        <v>14</v>
      </c>
      <c r="G1863" s="10" t="s">
        <v>15</v>
      </c>
      <c r="H1863" s="20" t="s">
        <v>1092</v>
      </c>
      <c r="I1863" s="20" t="s">
        <v>38</v>
      </c>
      <c r="J1863" s="20" t="s">
        <v>1412</v>
      </c>
      <c r="N1863" s="22">
        <v>5</v>
      </c>
      <c r="O1863" s="23">
        <v>1</v>
      </c>
      <c r="P1863" s="24">
        <v>570</v>
      </c>
      <c r="Q1863" s="25" t="str">
        <f t="shared" si="155"/>
        <v/>
      </c>
      <c r="R1863" s="12">
        <v>0</v>
      </c>
      <c r="S1863" s="12">
        <v>0</v>
      </c>
      <c r="U1863" s="18" t="str">
        <f t="shared" si="156"/>
        <v>一勝</v>
      </c>
      <c r="X1863" s="12" t="str">
        <f>IF(OR(C1863="櫃間牧場",C1863="特捜フジ"),"hit",IF(OR(C1863="土井牧場",C1863="土井ムギムギ牧場",C1863="むぎむぎ",C1863="むぎ"),"doi",IF(OR(C1863="阪神",C1863="タイガースファーム"),"han",IF(OR(C1863="健康牧場",C1863="ＯＫ牧場"),"oke",VLOOKUP(C1863,[1]Owner!$A:$B,2,FALSE)))))</f>
        <v>tod</v>
      </c>
    </row>
    <row r="1864" spans="1:24" ht="11.15" customHeight="1" x14ac:dyDescent="0.65">
      <c r="A1864" s="19" t="str">
        <f t="shared" si="154"/>
        <v>0102福石04</v>
      </c>
      <c r="B1864" s="10" t="s">
        <v>1206</v>
      </c>
      <c r="C1864" s="20" t="s">
        <v>913</v>
      </c>
      <c r="D1864" s="31">
        <v>4</v>
      </c>
      <c r="E1864" s="20" t="s">
        <v>1445</v>
      </c>
      <c r="F1864" s="10" t="s">
        <v>14</v>
      </c>
      <c r="G1864" s="10" t="s">
        <v>15</v>
      </c>
      <c r="H1864" s="20" t="s">
        <v>1321</v>
      </c>
      <c r="I1864" s="20" t="s">
        <v>38</v>
      </c>
      <c r="J1864" s="20" t="s">
        <v>1446</v>
      </c>
      <c r="N1864" s="22">
        <v>6</v>
      </c>
      <c r="O1864" s="23">
        <v>1</v>
      </c>
      <c r="P1864" s="24">
        <v>570</v>
      </c>
      <c r="Q1864" s="25" t="str">
        <f t="shared" si="155"/>
        <v/>
      </c>
      <c r="R1864" s="12">
        <v>0</v>
      </c>
      <c r="S1864" s="12">
        <v>0</v>
      </c>
      <c r="U1864" s="18" t="str">
        <f t="shared" si="156"/>
        <v>一勝</v>
      </c>
      <c r="X1864" s="12" t="str">
        <f>IF(OR(C1864="櫃間牧場",C1864="特捜フジ"),"hit",IF(OR(C1864="土井牧場",C1864="土井ムギムギ牧場",C1864="むぎむぎ",C1864="むぎ"),"doi",IF(OR(C1864="阪神",C1864="タイガースファーム"),"han",IF(OR(C1864="健康牧場",C1864="ＯＫ牧場"),"oke",VLOOKUP(C1864,[1]Owner!$A:$B,2,FALSE)))))</f>
        <v>fuk</v>
      </c>
    </row>
    <row r="1865" spans="1:24" ht="11.15" customHeight="1" x14ac:dyDescent="0.65">
      <c r="A1865" s="19" t="str">
        <f t="shared" si="154"/>
        <v>0708福石10</v>
      </c>
      <c r="B1865" s="10" t="s">
        <v>2844</v>
      </c>
      <c r="C1865" s="20" t="s">
        <v>913</v>
      </c>
      <c r="D1865" s="11">
        <v>10</v>
      </c>
      <c r="E1865" s="20" t="s">
        <v>3107</v>
      </c>
      <c r="F1865" s="10" t="s">
        <v>2279</v>
      </c>
      <c r="G1865" s="10" t="s">
        <v>510</v>
      </c>
      <c r="H1865" s="20" t="s">
        <v>2388</v>
      </c>
      <c r="I1865" s="20" t="s">
        <v>3108</v>
      </c>
      <c r="J1865" s="20" t="s">
        <v>3109</v>
      </c>
      <c r="K1865" s="20" t="s">
        <v>3110</v>
      </c>
      <c r="L1865" s="20" t="s">
        <v>3111</v>
      </c>
      <c r="M1865" s="21">
        <v>-80</v>
      </c>
      <c r="N1865" s="22">
        <v>8</v>
      </c>
      <c r="O1865" s="23">
        <v>1</v>
      </c>
      <c r="P1865" s="24">
        <v>570</v>
      </c>
      <c r="Q1865" s="25">
        <f t="shared" si="155"/>
        <v>57</v>
      </c>
      <c r="R1865" s="12">
        <v>0</v>
      </c>
      <c r="S1865" s="12">
        <v>0</v>
      </c>
      <c r="U1865" s="18" t="str">
        <f t="shared" si="156"/>
        <v>一勝</v>
      </c>
      <c r="X1865" s="12" t="str">
        <f>IF(OR(C1865="櫃間牧場",C1865="特捜フジ"),"hit",IF(OR(C1865="土井牧場",C1865="土井ムギムギ牧場",C1865="むぎむぎ",C1865="むぎ"),"doi",IF(OR(C1865="阪神",C1865="タイガースファーム"),"han",IF(OR(C1865="健康牧場",C1865="ＯＫ牧場"),"oke",VLOOKUP(C1865,[1]Owner!$A:$B,2,FALSE)))))</f>
        <v>fuk</v>
      </c>
    </row>
    <row r="1866" spans="1:24" ht="11.15" customHeight="1" x14ac:dyDescent="0.65">
      <c r="A1866" s="19" t="str">
        <f t="shared" si="154"/>
        <v>2122心平04</v>
      </c>
      <c r="B1866" s="10" t="s">
        <v>8826</v>
      </c>
      <c r="C1866" s="20" t="s">
        <v>8310</v>
      </c>
      <c r="D1866" s="11">
        <v>4</v>
      </c>
      <c r="E1866" s="20" t="s">
        <v>8738</v>
      </c>
      <c r="F1866" s="10" t="s">
        <v>29</v>
      </c>
      <c r="G1866" s="10" t="s">
        <v>4408</v>
      </c>
      <c r="H1866" s="20" t="s">
        <v>4414</v>
      </c>
      <c r="I1866" s="20" t="s">
        <v>2231</v>
      </c>
      <c r="J1866" s="20" t="s">
        <v>8893</v>
      </c>
      <c r="K1866" s="20" t="s">
        <v>8894</v>
      </c>
      <c r="L1866" s="20" t="s">
        <v>8874</v>
      </c>
      <c r="M1866" s="32">
        <v>4</v>
      </c>
      <c r="N1866" s="22">
        <v>4</v>
      </c>
      <c r="O1866" s="23">
        <v>0</v>
      </c>
      <c r="P1866" s="24">
        <v>566</v>
      </c>
      <c r="Q1866" s="25">
        <v>17.780769230769231</v>
      </c>
      <c r="U1866" s="18" t="str">
        <f t="shared" si="156"/>
        <v>未勝利</v>
      </c>
      <c r="V1866" s="12" t="s">
        <v>8985</v>
      </c>
      <c r="W1866" s="12" t="s">
        <v>9103</v>
      </c>
      <c r="X1866" s="12" t="str">
        <f>IF(OR(C1866="櫃間牧場",C1866="特捜フジ"),"hit",IF(OR(C1866="土井牧場",C1866="土井ムギムギ牧場",C1866="むぎむぎ",C1866="むぎ"),"doi",IF(OR(C1866="阪神",C1866="タイガースファーム"),"han",IF(OR(C1866="健康牧場",C1866="ＯＫ牧場"),"oke",VLOOKUP(C1866,[1]Owner!$A:$B,2,FALSE)))))</f>
        <v>hsi</v>
      </c>
    </row>
    <row r="1867" spans="1:24" ht="11.15" customHeight="1" x14ac:dyDescent="0.65">
      <c r="A1867" s="19" t="str">
        <f t="shared" si="154"/>
        <v>1112村山05</v>
      </c>
      <c r="B1867" s="10" t="s">
        <v>4369</v>
      </c>
      <c r="C1867" s="20" t="s">
        <v>4339</v>
      </c>
      <c r="D1867" s="11">
        <v>5</v>
      </c>
      <c r="E1867" s="20" t="s">
        <v>4346</v>
      </c>
      <c r="F1867" s="10" t="s">
        <v>3910</v>
      </c>
      <c r="G1867" s="10" t="s">
        <v>3906</v>
      </c>
      <c r="H1867" s="20" t="s">
        <v>4148</v>
      </c>
      <c r="I1867" s="20" t="s">
        <v>2231</v>
      </c>
      <c r="J1867" s="20" t="s">
        <v>2680</v>
      </c>
      <c r="K1867" s="20" t="s">
        <v>4347</v>
      </c>
      <c r="L1867" s="20" t="s">
        <v>3959</v>
      </c>
      <c r="M1867" s="21">
        <v>75</v>
      </c>
      <c r="N1867" s="22">
        <v>4</v>
      </c>
      <c r="O1867" s="23">
        <v>0</v>
      </c>
      <c r="P1867" s="24">
        <v>565</v>
      </c>
      <c r="Q1867" s="25">
        <f>IF(M1867="","",IF(M1867&lt;=0,P1867/10,P1867/M1867))</f>
        <v>7.5333333333333332</v>
      </c>
      <c r="R1867" s="12">
        <v>0</v>
      </c>
      <c r="S1867" s="12">
        <v>0</v>
      </c>
      <c r="U1867" s="18" t="str">
        <f t="shared" si="156"/>
        <v>未勝利</v>
      </c>
      <c r="X1867" s="12" t="str">
        <f>IF(OR(C1867="櫃間牧場",C1867="特捜フジ"),"hit",IF(OR(C1867="土井牧場",C1867="土井ムギムギ牧場",C1867="むぎむぎ",C1867="むぎ"),"doi",IF(OR(C1867="阪神",C1867="タイガースファーム"),"han",IF(OR(C1867="健康牧場",C1867="ＯＫ牧場"),"oke",VLOOKUP(C1867,[1]Owner!$A:$B,2,FALSE)))))</f>
        <v>mur</v>
      </c>
    </row>
    <row r="1868" spans="1:24" ht="11.15" customHeight="1" x14ac:dyDescent="0.65">
      <c r="A1868" s="19" t="str">
        <f t="shared" si="154"/>
        <v>1920阪神07</v>
      </c>
      <c r="B1868" s="10" t="s">
        <v>7651</v>
      </c>
      <c r="C1868" s="20" t="s">
        <v>4398</v>
      </c>
      <c r="D1868" s="11">
        <v>7</v>
      </c>
      <c r="E1868" s="20" t="s">
        <v>7745</v>
      </c>
      <c r="F1868" s="10" t="s">
        <v>4772</v>
      </c>
      <c r="G1868" s="10" t="s">
        <v>5335</v>
      </c>
      <c r="H1868" s="20" t="s">
        <v>4792</v>
      </c>
      <c r="I1868" s="20" t="s">
        <v>2231</v>
      </c>
      <c r="J1868" s="20" t="s">
        <v>5056</v>
      </c>
      <c r="L1868" s="20" t="s">
        <v>1913</v>
      </c>
      <c r="M1868" s="32">
        <v>7</v>
      </c>
      <c r="N1868" s="22">
        <v>2</v>
      </c>
      <c r="O1868" s="23">
        <v>1</v>
      </c>
      <c r="P1868" s="24">
        <v>561</v>
      </c>
      <c r="Q1868" s="25">
        <v>11.556043956043956</v>
      </c>
      <c r="R1868" s="12">
        <v>0</v>
      </c>
      <c r="S1868" s="12">
        <v>0</v>
      </c>
      <c r="T1868" s="12">
        <v>0</v>
      </c>
      <c r="U1868" s="18" t="str">
        <f t="shared" si="156"/>
        <v>一勝</v>
      </c>
      <c r="V1868" s="12" t="s">
        <v>7992</v>
      </c>
      <c r="W1868" s="12" t="s">
        <v>8123</v>
      </c>
      <c r="X1868" s="12" t="str">
        <f>IF(OR(C1868="櫃間牧場",C1868="特捜フジ"),"hit",IF(OR(C1868="土井牧場",C1868="土井ムギムギ牧場",C1868="むぎむぎ",C1868="むぎ"),"doi",IF(OR(C1868="阪神",C1868="タイガースファーム"),"han",IF(OR(C1868="健康牧場",C1868="ＯＫ牧場"),"oke",VLOOKUP(C1868,[1]Owner!$A:$B,2,FALSE)))))</f>
        <v>han</v>
      </c>
    </row>
    <row r="1869" spans="1:24" ht="11.15" customHeight="1" x14ac:dyDescent="0.65">
      <c r="A1869" s="19" t="str">
        <f t="shared" si="154"/>
        <v>9798貴仁03</v>
      </c>
      <c r="B1869" s="10" t="s">
        <v>11</v>
      </c>
      <c r="C1869" s="20" t="s">
        <v>216</v>
      </c>
      <c r="D1869" s="31">
        <v>3</v>
      </c>
      <c r="E1869" s="20" t="s">
        <v>223</v>
      </c>
      <c r="F1869" s="10" t="s">
        <v>14</v>
      </c>
      <c r="G1869" s="10" t="s">
        <v>15</v>
      </c>
      <c r="H1869" s="20" t="s">
        <v>224</v>
      </c>
      <c r="I1869" s="20" t="s">
        <v>225</v>
      </c>
      <c r="J1869" s="20" t="s">
        <v>226</v>
      </c>
      <c r="N1869" s="22">
        <v>4</v>
      </c>
      <c r="O1869" s="23">
        <v>1</v>
      </c>
      <c r="P1869" s="24">
        <v>561</v>
      </c>
      <c r="Q1869" s="25" t="str">
        <f>IF(M1869="","",IF(M1869&lt;=0,P1869/10,P1869/M1869))</f>
        <v/>
      </c>
      <c r="R1869" s="12">
        <v>0</v>
      </c>
      <c r="S1869" s="12">
        <v>0</v>
      </c>
      <c r="U1869" s="18" t="str">
        <f t="shared" si="156"/>
        <v>一勝</v>
      </c>
      <c r="X1869" s="12" t="str">
        <f>IF(OR(C1869="櫃間牧場",C1869="特捜フジ"),"hit",IF(OR(C1869="土井牧場",C1869="土井ムギムギ牧場",C1869="むぎむぎ",C1869="むぎ"),"doi",IF(OR(C1869="阪神",C1869="タイガースファーム"),"han",IF(OR(C1869="健康牧場",C1869="ＯＫ牧場"),"oke",VLOOKUP(C1869,[1]Owner!$A:$B,2,FALSE)))))</f>
        <v>hta</v>
      </c>
    </row>
    <row r="1870" spans="1:24" ht="11.15" customHeight="1" x14ac:dyDescent="0.65">
      <c r="A1870" s="19" t="str">
        <f t="shared" si="154"/>
        <v>9798貴仁05</v>
      </c>
      <c r="B1870" s="10" t="s">
        <v>11</v>
      </c>
      <c r="C1870" s="20" t="s">
        <v>216</v>
      </c>
      <c r="D1870" s="31">
        <v>5</v>
      </c>
      <c r="E1870" s="20" t="s">
        <v>229</v>
      </c>
      <c r="F1870" s="10" t="s">
        <v>29</v>
      </c>
      <c r="G1870" s="10" t="s">
        <v>33</v>
      </c>
      <c r="H1870" s="20" t="s">
        <v>84</v>
      </c>
      <c r="I1870" s="20" t="s">
        <v>225</v>
      </c>
      <c r="J1870" s="20" t="s">
        <v>230</v>
      </c>
      <c r="N1870" s="22">
        <v>4</v>
      </c>
      <c r="O1870" s="23">
        <v>1</v>
      </c>
      <c r="P1870" s="24">
        <v>561</v>
      </c>
      <c r="Q1870" s="25" t="str">
        <f>IF(M1870="","",IF(M1870&lt;=0,P1870/10,P1870/M1870))</f>
        <v/>
      </c>
      <c r="R1870" s="12">
        <v>0</v>
      </c>
      <c r="S1870" s="12">
        <v>0</v>
      </c>
      <c r="U1870" s="18" t="str">
        <f t="shared" si="156"/>
        <v>一勝</v>
      </c>
      <c r="X1870" s="12" t="str">
        <f>IF(OR(C1870="櫃間牧場",C1870="特捜フジ"),"hit",IF(OR(C1870="土井牧場",C1870="土井ムギムギ牧場",C1870="むぎむぎ",C1870="むぎ"),"doi",IF(OR(C1870="阪神",C1870="タイガースファーム"),"han",IF(OR(C1870="健康牧場",C1870="ＯＫ牧場"),"oke",VLOOKUP(C1870,[1]Owner!$A:$B,2,FALSE)))))</f>
        <v>hta</v>
      </c>
    </row>
    <row r="1871" spans="1:24" ht="11.15" customHeight="1" x14ac:dyDescent="0.65">
      <c r="A1871" s="19" t="str">
        <f t="shared" si="154"/>
        <v>0001心平05</v>
      </c>
      <c r="B1871" s="10" t="s">
        <v>963</v>
      </c>
      <c r="C1871" s="20" t="s">
        <v>186</v>
      </c>
      <c r="D1871" s="31">
        <v>5</v>
      </c>
      <c r="E1871" s="20" t="s">
        <v>1063</v>
      </c>
      <c r="F1871" s="10" t="s">
        <v>14</v>
      </c>
      <c r="G1871" s="10" t="s">
        <v>15</v>
      </c>
      <c r="H1871" s="20" t="s">
        <v>839</v>
      </c>
      <c r="I1871" s="20" t="s">
        <v>1064</v>
      </c>
      <c r="J1871" s="20" t="s">
        <v>954</v>
      </c>
      <c r="N1871" s="22">
        <v>5</v>
      </c>
      <c r="O1871" s="23">
        <v>1</v>
      </c>
      <c r="P1871" s="24">
        <v>561</v>
      </c>
      <c r="Q1871" s="25" t="str">
        <f>IF(M1871="","",IF(M1871&lt;=0,P1871/10,P1871/M1871))</f>
        <v/>
      </c>
      <c r="R1871" s="12">
        <v>0</v>
      </c>
      <c r="S1871" s="12">
        <v>0</v>
      </c>
      <c r="U1871" s="18" t="str">
        <f t="shared" si="156"/>
        <v>一勝</v>
      </c>
      <c r="X1871" s="12" t="str">
        <f>IF(OR(C1871="櫃間牧場",C1871="特捜フジ"),"hit",IF(OR(C1871="土井牧場",C1871="土井ムギムギ牧場",C1871="むぎむぎ",C1871="むぎ"),"doi",IF(OR(C1871="阪神",C1871="タイガースファーム"),"han",IF(OR(C1871="健康牧場",C1871="ＯＫ牧場"),"oke",VLOOKUP(C1871,[1]Owner!$A:$B,2,FALSE)))))</f>
        <v>hsi</v>
      </c>
    </row>
    <row r="1872" spans="1:24" ht="11.15" customHeight="1" x14ac:dyDescent="0.65">
      <c r="A1872" s="19" t="str">
        <f t="shared" si="154"/>
        <v>1314むぎ06</v>
      </c>
      <c r="B1872" s="10" t="s">
        <v>5133</v>
      </c>
      <c r="C1872" s="20" t="s">
        <v>4396</v>
      </c>
      <c r="D1872" s="11">
        <v>6</v>
      </c>
      <c r="E1872" s="20" t="s">
        <v>4870</v>
      </c>
      <c r="F1872" s="10" t="s">
        <v>4772</v>
      </c>
      <c r="G1872" s="10" t="s">
        <v>4767</v>
      </c>
      <c r="H1872" s="20" t="s">
        <v>4871</v>
      </c>
      <c r="I1872" s="20" t="s">
        <v>1832</v>
      </c>
      <c r="J1872" s="20" t="s">
        <v>4872</v>
      </c>
      <c r="K1872" s="20" t="s">
        <v>4873</v>
      </c>
      <c r="L1872" s="20" t="s">
        <v>4869</v>
      </c>
      <c r="M1872" s="21">
        <v>0</v>
      </c>
      <c r="N1872" s="22">
        <v>5</v>
      </c>
      <c r="O1872" s="23">
        <v>1</v>
      </c>
      <c r="P1872" s="24">
        <v>560</v>
      </c>
      <c r="Q1872" s="25">
        <f>IF(M1872="","",IF(M1872&lt;=0,P1872/10,P1872/M1872))</f>
        <v>56</v>
      </c>
      <c r="R1872" s="12">
        <v>0</v>
      </c>
      <c r="S1872" s="12">
        <v>0</v>
      </c>
      <c r="U1872" s="18" t="str">
        <f t="shared" si="156"/>
        <v>一勝</v>
      </c>
      <c r="X1872" s="12" t="str">
        <f>IF(OR(C1872="櫃間牧場",C1872="特捜フジ"),"hit",IF(OR(C1872="土井牧場",C1872="土井ムギムギ牧場",C1872="むぎむぎ",C1872="むぎ"),"doi",IF(OR(C1872="阪神",C1872="タイガースファーム"),"han",IF(OR(C1872="健康牧場",C1872="ＯＫ牧場"),"oke",VLOOKUP(C1872,[1]Owner!$A:$B,2,FALSE)))))</f>
        <v>doi</v>
      </c>
    </row>
    <row r="1873" spans="1:24" ht="11.15" customHeight="1" x14ac:dyDescent="0.65">
      <c r="A1873" s="19" t="str">
        <f t="shared" si="154"/>
        <v>2223健太05</v>
      </c>
      <c r="B1873" s="10" t="s">
        <v>9192</v>
      </c>
      <c r="C1873" s="20" t="s">
        <v>9226</v>
      </c>
      <c r="D1873" s="11">
        <v>5</v>
      </c>
      <c r="E1873" s="20" t="s">
        <v>9231</v>
      </c>
      <c r="F1873" s="10" t="s">
        <v>4413</v>
      </c>
      <c r="G1873" s="10" t="s">
        <v>33</v>
      </c>
      <c r="H1873" s="20" t="s">
        <v>4436</v>
      </c>
      <c r="I1873" s="20" t="s">
        <v>5235</v>
      </c>
      <c r="J1873" s="20" t="s">
        <v>6750</v>
      </c>
      <c r="K1873" s="20" t="s">
        <v>9454</v>
      </c>
      <c r="L1873" s="20" t="s">
        <v>1913</v>
      </c>
      <c r="M1873" s="32">
        <v>9</v>
      </c>
      <c r="N1873" s="22">
        <v>5</v>
      </c>
      <c r="O1873" s="23">
        <v>0</v>
      </c>
      <c r="P1873" s="24">
        <v>560</v>
      </c>
      <c r="Q1873" s="25">
        <v>68.888888888888886</v>
      </c>
      <c r="U1873" s="18" t="str">
        <f t="shared" si="156"/>
        <v>未勝利</v>
      </c>
      <c r="V1873" s="12" t="s">
        <v>9661</v>
      </c>
      <c r="W1873" s="12" t="s">
        <v>9524</v>
      </c>
      <c r="X1873" s="12" t="str">
        <f>IF(OR(C1873="櫃間牧場",C1873="特捜フジ"),"hit",IF(OR(C1873="土井牧場",C1873="土井ムギムギ牧場",C1873="むぎむぎ",C1873="むぎ"),"doi",IF(OR(C1873="阪神",C1873="タイガースファーム"),"han",IF(OR(C1873="健康牧場",C1873="ＯＫ牧場"),"oke",VLOOKUP(C1873,[1]Owner!$A:$B,2,FALSE)))))</f>
        <v>tke</v>
      </c>
    </row>
    <row r="1874" spans="1:24" ht="11.15" customHeight="1" x14ac:dyDescent="0.65">
      <c r="A1874" s="19" t="str">
        <f t="shared" si="154"/>
        <v>1112福石09</v>
      </c>
      <c r="B1874" s="10" t="s">
        <v>4369</v>
      </c>
      <c r="C1874" s="20" t="s">
        <v>4167</v>
      </c>
      <c r="D1874" s="11">
        <v>9</v>
      </c>
      <c r="E1874" s="20" t="s">
        <v>4190</v>
      </c>
      <c r="F1874" s="10" t="s">
        <v>3905</v>
      </c>
      <c r="G1874" s="10" t="s">
        <v>3906</v>
      </c>
      <c r="H1874" s="20" t="s">
        <v>4191</v>
      </c>
      <c r="I1874" s="20" t="s">
        <v>2720</v>
      </c>
      <c r="J1874" s="20" t="s">
        <v>4192</v>
      </c>
      <c r="K1874" s="20" t="s">
        <v>4193</v>
      </c>
      <c r="L1874" s="20" t="s">
        <v>4194</v>
      </c>
      <c r="M1874" s="21">
        <v>30</v>
      </c>
      <c r="N1874" s="22">
        <v>9</v>
      </c>
      <c r="O1874" s="23">
        <v>0</v>
      </c>
      <c r="P1874" s="24">
        <v>560</v>
      </c>
      <c r="Q1874" s="25">
        <f>IF(M1874="","",IF(M1874&lt;=0,P1874/10,P1874/M1874))</f>
        <v>18.666666666666668</v>
      </c>
      <c r="R1874" s="12">
        <v>0</v>
      </c>
      <c r="S1874" s="12">
        <v>0</v>
      </c>
      <c r="U1874" s="18" t="str">
        <f t="shared" si="156"/>
        <v>未勝利</v>
      </c>
      <c r="X1874" s="12" t="str">
        <f>IF(OR(C1874="櫃間牧場",C1874="特捜フジ"),"hit",IF(OR(C1874="土井牧場",C1874="土井ムギムギ牧場",C1874="むぎむぎ",C1874="むぎ"),"doi",IF(OR(C1874="阪神",C1874="タイガースファーム"),"han",IF(OR(C1874="健康牧場",C1874="ＯＫ牧場"),"oke",VLOOKUP(C1874,[1]Owner!$A:$B,2,FALSE)))))</f>
        <v>fuk</v>
      </c>
    </row>
    <row r="1875" spans="1:24" ht="11.15" customHeight="1" x14ac:dyDescent="0.65">
      <c r="A1875" s="19" t="str">
        <f t="shared" si="154"/>
        <v>0304戸田10</v>
      </c>
      <c r="B1875" s="10" t="s">
        <v>1713</v>
      </c>
      <c r="C1875" s="20" t="s">
        <v>320</v>
      </c>
      <c r="D1875" s="31">
        <v>10</v>
      </c>
      <c r="E1875" s="20" t="s">
        <v>1886</v>
      </c>
      <c r="F1875" s="10" t="s">
        <v>14</v>
      </c>
      <c r="G1875" s="10" t="s">
        <v>15</v>
      </c>
      <c r="H1875" s="20" t="s">
        <v>1887</v>
      </c>
      <c r="I1875" s="20" t="s">
        <v>38</v>
      </c>
      <c r="J1875" s="20" t="s">
        <v>1888</v>
      </c>
      <c r="M1875" s="21">
        <v>0</v>
      </c>
      <c r="N1875" s="22">
        <v>3</v>
      </c>
      <c r="O1875" s="23">
        <v>0</v>
      </c>
      <c r="P1875" s="24">
        <v>555</v>
      </c>
      <c r="Q1875" s="25">
        <f>IF(M1875="","",IF(M1875&lt;=0,P1875/10,P1875/M1875))</f>
        <v>55.5</v>
      </c>
      <c r="R1875" s="12">
        <v>0</v>
      </c>
      <c r="S1875" s="12">
        <v>0</v>
      </c>
      <c r="U1875" s="18" t="str">
        <f t="shared" si="156"/>
        <v>未勝利</v>
      </c>
      <c r="X1875" s="12" t="str">
        <f>IF(OR(C1875="櫃間牧場",C1875="特捜フジ"),"hit",IF(OR(C1875="土井牧場",C1875="土井ムギムギ牧場",C1875="むぎむぎ",C1875="むぎ"),"doi",IF(OR(C1875="阪神",C1875="タイガースファーム"),"han",IF(OR(C1875="健康牧場",C1875="ＯＫ牧場"),"oke",VLOOKUP(C1875,[1]Owner!$A:$B,2,FALSE)))))</f>
        <v>tod</v>
      </c>
    </row>
    <row r="1876" spans="1:24" ht="11.15" customHeight="1" x14ac:dyDescent="0.65">
      <c r="A1876" s="19" t="str">
        <f t="shared" si="154"/>
        <v>1314健太09</v>
      </c>
      <c r="B1876" s="10" t="s">
        <v>5133</v>
      </c>
      <c r="C1876" s="20" t="s">
        <v>4401</v>
      </c>
      <c r="D1876" s="11">
        <v>9</v>
      </c>
      <c r="E1876" s="20" t="s">
        <v>5095</v>
      </c>
      <c r="F1876" s="10" t="s">
        <v>4766</v>
      </c>
      <c r="G1876" s="10" t="s">
        <v>4767</v>
      </c>
      <c r="H1876" s="20" t="s">
        <v>4792</v>
      </c>
      <c r="I1876" s="20" t="s">
        <v>2231</v>
      </c>
      <c r="J1876" s="20" t="s">
        <v>1460</v>
      </c>
      <c r="K1876" s="20" t="s">
        <v>4994</v>
      </c>
      <c r="L1876" s="20" t="s">
        <v>4869</v>
      </c>
      <c r="M1876" s="21">
        <v>70</v>
      </c>
      <c r="N1876" s="22">
        <v>4</v>
      </c>
      <c r="O1876" s="23">
        <v>0</v>
      </c>
      <c r="P1876" s="24">
        <v>555</v>
      </c>
      <c r="Q1876" s="25">
        <f>IF(M1876="","",IF(M1876&lt;=0,P1876/10,P1876/M1876))</f>
        <v>7.9285714285714288</v>
      </c>
      <c r="R1876" s="12">
        <v>0</v>
      </c>
      <c r="S1876" s="12">
        <v>0</v>
      </c>
      <c r="U1876" s="18" t="str">
        <f t="shared" si="156"/>
        <v>未勝利</v>
      </c>
      <c r="X1876" s="12" t="str">
        <f>IF(OR(C1876="櫃間牧場",C1876="特捜フジ"),"hit",IF(OR(C1876="土井牧場",C1876="土井ムギムギ牧場",C1876="むぎむぎ",C1876="むぎ"),"doi",IF(OR(C1876="阪神",C1876="タイガースファーム"),"han",IF(OR(C1876="健康牧場",C1876="ＯＫ牧場"),"oke",VLOOKUP(C1876,[1]Owner!$A:$B,2,FALSE)))))</f>
        <v>tke</v>
      </c>
    </row>
    <row r="1877" spans="1:24" ht="11.15" customHeight="1" x14ac:dyDescent="0.65">
      <c r="A1877" s="19" t="str">
        <f t="shared" si="154"/>
        <v>1516心平03</v>
      </c>
      <c r="B1877" s="10" t="s">
        <v>5510</v>
      </c>
      <c r="C1877" s="20" t="s">
        <v>4011</v>
      </c>
      <c r="D1877" s="11">
        <v>3</v>
      </c>
      <c r="E1877" s="20" t="s">
        <v>5527</v>
      </c>
      <c r="F1877" s="10" t="s">
        <v>3905</v>
      </c>
      <c r="G1877" s="10" t="s">
        <v>3906</v>
      </c>
      <c r="H1877" s="20" t="s">
        <v>5666</v>
      </c>
      <c r="I1877" s="20" t="s">
        <v>2231</v>
      </c>
      <c r="J1877" s="20" t="s">
        <v>5722</v>
      </c>
      <c r="K1877" s="20" t="s">
        <v>5783</v>
      </c>
      <c r="L1877" s="20" t="s">
        <v>5818</v>
      </c>
      <c r="M1877" s="21">
        <v>110</v>
      </c>
      <c r="N1877" s="22">
        <v>10</v>
      </c>
      <c r="O1877" s="23">
        <v>0</v>
      </c>
      <c r="P1877" s="24">
        <v>555</v>
      </c>
      <c r="Q1877" s="25">
        <f>IF(M1877="","",IF(M1877&lt;=0,P1877/10,P1877/M1877))</f>
        <v>5.0454545454545459</v>
      </c>
      <c r="R1877" s="12">
        <v>0</v>
      </c>
      <c r="S1877" s="12">
        <v>0</v>
      </c>
      <c r="U1877" s="18" t="str">
        <f t="shared" si="156"/>
        <v>未勝利</v>
      </c>
      <c r="X1877" s="12" t="str">
        <f>IF(OR(C1877="櫃間牧場",C1877="特捜フジ"),"hit",IF(OR(C1877="土井牧場",C1877="土井ムギムギ牧場",C1877="むぎむぎ",C1877="むぎ"),"doi",IF(OR(C1877="阪神",C1877="タイガースファーム"),"han",IF(OR(C1877="健康牧場",C1877="ＯＫ牧場"),"oke",VLOOKUP(C1877,[1]Owner!$A:$B,2,FALSE)))))</f>
        <v>hsi</v>
      </c>
    </row>
    <row r="1878" spans="1:24" ht="11.15" customHeight="1" x14ac:dyDescent="0.65">
      <c r="A1878" s="19" t="str">
        <f t="shared" si="154"/>
        <v>2223高橋01</v>
      </c>
      <c r="B1878" s="10" t="s">
        <v>9192</v>
      </c>
      <c r="C1878" s="20" t="s">
        <v>9258</v>
      </c>
      <c r="D1878" s="11">
        <v>1</v>
      </c>
      <c r="E1878" s="20" t="s">
        <v>9259</v>
      </c>
      <c r="F1878" s="10" t="s">
        <v>4407</v>
      </c>
      <c r="G1878" s="10" t="s">
        <v>4408</v>
      </c>
      <c r="H1878" s="20" t="s">
        <v>9351</v>
      </c>
      <c r="I1878" s="20" t="s">
        <v>8317</v>
      </c>
      <c r="J1878" s="20" t="s">
        <v>4697</v>
      </c>
      <c r="K1878" s="20" t="s">
        <v>2378</v>
      </c>
      <c r="L1878" s="20" t="s">
        <v>1913</v>
      </c>
      <c r="M1878" s="32">
        <v>5</v>
      </c>
      <c r="N1878" s="22">
        <v>6</v>
      </c>
      <c r="O1878" s="23">
        <v>0</v>
      </c>
      <c r="P1878" s="24">
        <v>553</v>
      </c>
      <c r="Q1878" s="25">
        <v>42.7</v>
      </c>
      <c r="U1878" s="18" t="str">
        <f t="shared" si="156"/>
        <v>未勝利</v>
      </c>
      <c r="V1878" s="12" t="s">
        <v>9677</v>
      </c>
      <c r="W1878" s="12" t="s">
        <v>9549</v>
      </c>
      <c r="X1878" s="12" t="str">
        <f>IF(OR(C1878="櫃間牧場",C1878="特捜フジ"),"hit",IF(OR(C1878="土井牧場",C1878="土井ムギムギ牧場",C1878="むぎむぎ",C1878="むぎ"),"doi",IF(OR(C1878="阪神",C1878="タイガースファーム"),"han",IF(OR(C1878="健康牧場",C1878="ＯＫ牧場"),"oke",VLOOKUP(C1878,[1]Owner!$A:$B,2,FALSE)))))</f>
        <v>tkh</v>
      </c>
    </row>
    <row r="1879" spans="1:24" ht="11.15" customHeight="1" x14ac:dyDescent="0.65">
      <c r="A1879" s="19" t="str">
        <f t="shared" si="154"/>
        <v>2223川上04</v>
      </c>
      <c r="B1879" s="10" t="s">
        <v>9192</v>
      </c>
      <c r="C1879" s="20" t="s">
        <v>4672</v>
      </c>
      <c r="D1879" s="11">
        <v>4</v>
      </c>
      <c r="E1879" s="20" t="s">
        <v>9219</v>
      </c>
      <c r="F1879" s="10" t="s">
        <v>4413</v>
      </c>
      <c r="G1879" s="10" t="s">
        <v>4408</v>
      </c>
      <c r="H1879" s="20" t="s">
        <v>9351</v>
      </c>
      <c r="I1879" s="20" t="s">
        <v>8317</v>
      </c>
      <c r="J1879" s="20" t="s">
        <v>8377</v>
      </c>
      <c r="K1879" s="20" t="s">
        <v>791</v>
      </c>
      <c r="L1879" s="20" t="s">
        <v>1913</v>
      </c>
      <c r="M1879" s="32">
        <v>7</v>
      </c>
      <c r="N1879" s="22">
        <v>1</v>
      </c>
      <c r="O1879" s="23">
        <v>1</v>
      </c>
      <c r="P1879" s="24">
        <v>550</v>
      </c>
      <c r="Q1879" s="25">
        <v>351.53061224489795</v>
      </c>
      <c r="U1879" s="18" t="str">
        <f t="shared" si="156"/>
        <v>一勝</v>
      </c>
      <c r="V1879" s="12" t="s">
        <v>9651</v>
      </c>
      <c r="W1879" s="12" t="s">
        <v>9513</v>
      </c>
      <c r="X1879" s="12" t="str">
        <f>IF(OR(C1879="櫃間牧場",C1879="特捜フジ"),"hit",IF(OR(C1879="土井牧場",C1879="土井ムギムギ牧場",C1879="むぎむぎ",C1879="むぎ"),"doi",IF(OR(C1879="阪神",C1879="タイガースファーム"),"han",IF(OR(C1879="健康牧場",C1879="ＯＫ牧場"),"oke",VLOOKUP(C1879,[1]Owner!$A:$B,2,FALSE)))))</f>
        <v>kaw</v>
      </c>
    </row>
    <row r="1880" spans="1:24" ht="11.15" customHeight="1" x14ac:dyDescent="0.65">
      <c r="A1880" s="19" t="str">
        <f t="shared" si="154"/>
        <v>2324柏倉03</v>
      </c>
      <c r="B1880" s="10" t="s">
        <v>9878</v>
      </c>
      <c r="C1880" s="20" t="s">
        <v>9205</v>
      </c>
      <c r="D1880" s="11">
        <v>3</v>
      </c>
      <c r="E1880" s="20" t="s">
        <v>9761</v>
      </c>
      <c r="F1880" s="10" t="s">
        <v>4407</v>
      </c>
      <c r="G1880" s="10" t="s">
        <v>4408</v>
      </c>
      <c r="H1880" s="20" t="s">
        <v>9341</v>
      </c>
      <c r="I1880" s="20" t="s">
        <v>4547</v>
      </c>
      <c r="J1880" s="20" t="s">
        <v>9920</v>
      </c>
      <c r="K1880" s="20" t="s">
        <v>8323</v>
      </c>
      <c r="L1880" s="20" t="s">
        <v>1913</v>
      </c>
      <c r="M1880" s="37">
        <v>8</v>
      </c>
      <c r="N1880" s="22">
        <v>1</v>
      </c>
      <c r="O1880" s="23">
        <v>1</v>
      </c>
      <c r="P1880" s="24">
        <v>550</v>
      </c>
      <c r="Q1880" s="25">
        <f>IF(M1880="","",IF(M1880&lt;=0,P1880/10,P1880/M1880))</f>
        <v>68.75</v>
      </c>
      <c r="U1880" s="18" t="str">
        <f t="shared" si="156"/>
        <v>一勝</v>
      </c>
      <c r="V1880" s="12" t="s">
        <v>10014</v>
      </c>
      <c r="W1880" s="12" t="s">
        <v>10052</v>
      </c>
      <c r="X1880" s="12" t="str">
        <f>IF(OR(C1880="櫃間牧場",C1880="特捜フジ"),"hit",IF(OR(C1880="土井牧場",C1880="土井ムギムギ牧場",C1880="むぎむぎ",C1880="むぎ"),"doi",IF(OR(C1880="阪神",C1880="タイガースファーム"),"han",IF(OR(C1880="健康牧場",C1880="ＯＫ牧場"),"oke",VLOOKUP(C1880,[1]Owner!$A:$B,2,FALSE)))))</f>
        <v>kas</v>
      </c>
    </row>
    <row r="1881" spans="1:24" ht="11.15" customHeight="1" x14ac:dyDescent="0.65">
      <c r="A1881" s="19" t="str">
        <f t="shared" si="154"/>
        <v>0405戸田04</v>
      </c>
      <c r="B1881" s="10" t="s">
        <v>1951</v>
      </c>
      <c r="C1881" s="20" t="s">
        <v>320</v>
      </c>
      <c r="D1881" s="31">
        <v>4</v>
      </c>
      <c r="E1881" s="20" t="s">
        <v>2155</v>
      </c>
      <c r="F1881" s="10" t="s">
        <v>14</v>
      </c>
      <c r="G1881" s="10" t="s">
        <v>510</v>
      </c>
      <c r="H1881" s="20" t="s">
        <v>1291</v>
      </c>
      <c r="I1881" s="20" t="s">
        <v>38</v>
      </c>
      <c r="J1881" s="20" t="s">
        <v>2156</v>
      </c>
      <c r="K1881" s="20" t="s">
        <v>1278</v>
      </c>
      <c r="L1881" s="20" t="s">
        <v>515</v>
      </c>
      <c r="M1881" s="21">
        <v>70</v>
      </c>
      <c r="N1881" s="22">
        <v>2</v>
      </c>
      <c r="O1881" s="23">
        <v>1</v>
      </c>
      <c r="P1881" s="24">
        <v>550</v>
      </c>
      <c r="Q1881" s="25">
        <f>IF(M1881="","",IF(M1881&lt;=0,P1881/10,P1881/M1881))</f>
        <v>7.8571428571428568</v>
      </c>
      <c r="R1881" s="12">
        <v>0</v>
      </c>
      <c r="S1881" s="12">
        <v>0</v>
      </c>
      <c r="U1881" s="18" t="str">
        <f t="shared" si="156"/>
        <v>一勝</v>
      </c>
      <c r="X1881" s="12" t="str">
        <f>IF(OR(C1881="櫃間牧場",C1881="特捜フジ"),"hit",IF(OR(C1881="土井牧場",C1881="土井ムギムギ牧場",C1881="むぎむぎ",C1881="むぎ"),"doi",IF(OR(C1881="阪神",C1881="タイガースファーム"),"han",IF(OR(C1881="健康牧場",C1881="ＯＫ牧場"),"oke",VLOOKUP(C1881,[1]Owner!$A:$B,2,FALSE)))))</f>
        <v>tod</v>
      </c>
    </row>
    <row r="1882" spans="1:24" ht="11.15" customHeight="1" x14ac:dyDescent="0.65">
      <c r="A1882" s="19" t="str">
        <f t="shared" si="154"/>
        <v>2324ＯＫ02</v>
      </c>
      <c r="B1882" s="10" t="s">
        <v>9878</v>
      </c>
      <c r="C1882" s="20" t="s">
        <v>9193</v>
      </c>
      <c r="D1882" s="11">
        <v>2</v>
      </c>
      <c r="E1882" s="20" t="s">
        <v>9750</v>
      </c>
      <c r="F1882" s="10" t="s">
        <v>4407</v>
      </c>
      <c r="G1882" s="10" t="s">
        <v>4408</v>
      </c>
      <c r="H1882" s="20" t="s">
        <v>9342</v>
      </c>
      <c r="I1882" s="20" t="s">
        <v>1755</v>
      </c>
      <c r="J1882" s="20" t="s">
        <v>9915</v>
      </c>
      <c r="K1882" s="20" t="s">
        <v>4415</v>
      </c>
      <c r="L1882" s="20" t="s">
        <v>4416</v>
      </c>
      <c r="M1882" s="37">
        <v>9</v>
      </c>
      <c r="N1882" s="22">
        <v>2</v>
      </c>
      <c r="O1882" s="23">
        <v>1</v>
      </c>
      <c r="P1882" s="24">
        <v>550</v>
      </c>
      <c r="Q1882" s="25">
        <f>IF(M1882="","",IF(M1882&lt;=0,P1882/10,P1882/M1882))</f>
        <v>61.111111111111114</v>
      </c>
      <c r="U1882" s="18" t="str">
        <f t="shared" si="156"/>
        <v>一勝</v>
      </c>
      <c r="V1882" s="12" t="s">
        <v>10003</v>
      </c>
      <c r="W1882" s="12" t="s">
        <v>10043</v>
      </c>
      <c r="X1882" s="12" t="str">
        <f>IF(OR(C1882="櫃間牧場",C1882="特捜フジ"),"hit",IF(OR(C1882="土井牧場",C1882="土井ムギムギ牧場",C1882="むぎむぎ",C1882="むぎ"),"doi",IF(OR(C1882="阪神",C1882="タイガースファーム"),"han",IF(OR(C1882="健康牧場",C1882="ＯＫ牧場"),"oke",VLOOKUP(C1882,[1]Owner!$A:$B,2,FALSE)))))</f>
        <v>oke</v>
      </c>
    </row>
    <row r="1883" spans="1:24" ht="11.15" customHeight="1" x14ac:dyDescent="0.65">
      <c r="A1883" s="19" t="str">
        <f t="shared" si="154"/>
        <v>2324ＯＫ06</v>
      </c>
      <c r="B1883" s="10" t="s">
        <v>9878</v>
      </c>
      <c r="C1883" s="20" t="s">
        <v>9193</v>
      </c>
      <c r="D1883" s="11">
        <v>6</v>
      </c>
      <c r="E1883" s="20" t="s">
        <v>9754</v>
      </c>
      <c r="F1883" s="10" t="s">
        <v>4407</v>
      </c>
      <c r="G1883" s="10" t="s">
        <v>4408</v>
      </c>
      <c r="H1883" s="20" t="s">
        <v>8868</v>
      </c>
      <c r="I1883" s="20" t="s">
        <v>5981</v>
      </c>
      <c r="J1883" s="20" t="s">
        <v>7365</v>
      </c>
      <c r="K1883" s="20" t="s">
        <v>9457</v>
      </c>
      <c r="L1883" s="20" t="s">
        <v>1913</v>
      </c>
      <c r="M1883" s="37">
        <v>7</v>
      </c>
      <c r="N1883" s="22">
        <v>2</v>
      </c>
      <c r="O1883" s="23">
        <v>1</v>
      </c>
      <c r="P1883" s="24">
        <v>550</v>
      </c>
      <c r="Q1883" s="25">
        <f>IF(M1883="","",IF(M1883&lt;=0,P1883/10,P1883/M1883))</f>
        <v>78.571428571428569</v>
      </c>
      <c r="U1883" s="18" t="str">
        <f t="shared" si="156"/>
        <v>一勝</v>
      </c>
      <c r="V1883" s="12" t="s">
        <v>10007</v>
      </c>
      <c r="W1883" s="12" t="s">
        <v>10046</v>
      </c>
      <c r="X1883" s="12" t="str">
        <f>IF(OR(C1883="櫃間牧場",C1883="特捜フジ"),"hit",IF(OR(C1883="土井牧場",C1883="土井ムギムギ牧場",C1883="むぎむぎ",C1883="むぎ"),"doi",IF(OR(C1883="阪神",C1883="タイガースファーム"),"han",IF(OR(C1883="健康牧場",C1883="ＯＫ牧場"),"oke",VLOOKUP(C1883,[1]Owner!$A:$B,2,FALSE)))))</f>
        <v>oke</v>
      </c>
    </row>
    <row r="1884" spans="1:24" ht="11.15" customHeight="1" x14ac:dyDescent="0.65">
      <c r="A1884" s="19" t="str">
        <f t="shared" si="154"/>
        <v>0405土井02</v>
      </c>
      <c r="B1884" s="10" t="s">
        <v>1951</v>
      </c>
      <c r="C1884" s="20" t="s">
        <v>1601</v>
      </c>
      <c r="D1884" s="31">
        <v>2</v>
      </c>
      <c r="E1884" s="20" t="s">
        <v>2112</v>
      </c>
      <c r="F1884" s="10" t="s">
        <v>14</v>
      </c>
      <c r="G1884" s="10" t="s">
        <v>520</v>
      </c>
      <c r="H1884" s="20" t="s">
        <v>1321</v>
      </c>
      <c r="I1884" s="20" t="s">
        <v>1995</v>
      </c>
      <c r="J1884" s="20" t="s">
        <v>2113</v>
      </c>
      <c r="K1884" s="20" t="s">
        <v>804</v>
      </c>
      <c r="L1884" s="20" t="s">
        <v>82</v>
      </c>
      <c r="M1884" s="21">
        <v>50</v>
      </c>
      <c r="N1884" s="22">
        <v>3</v>
      </c>
      <c r="O1884" s="23">
        <v>1</v>
      </c>
      <c r="P1884" s="24">
        <v>550</v>
      </c>
      <c r="Q1884" s="25">
        <f>IF(M1884="","",IF(M1884&lt;=0,P1884/10,P1884/M1884))</f>
        <v>11</v>
      </c>
      <c r="R1884" s="12">
        <v>0</v>
      </c>
      <c r="S1884" s="12">
        <v>0</v>
      </c>
      <c r="U1884" s="18" t="str">
        <f t="shared" si="156"/>
        <v>一勝</v>
      </c>
      <c r="X1884" s="12" t="str">
        <f>IF(OR(C1884="櫃間牧場",C1884="特捜フジ"),"hit",IF(OR(C1884="土井牧場",C1884="土井ムギムギ牧場",C1884="むぎむぎ",C1884="むぎ"),"doi",IF(OR(C1884="阪神",C1884="タイガースファーム"),"han",IF(OR(C1884="健康牧場",C1884="ＯＫ牧場"),"oke",VLOOKUP(C1884,[1]Owner!$A:$B,2,FALSE)))))</f>
        <v>doi</v>
      </c>
    </row>
    <row r="1885" spans="1:24" ht="11.15" customHeight="1" x14ac:dyDescent="0.65">
      <c r="A1885" s="19" t="str">
        <f t="shared" si="154"/>
        <v>2223寺本08</v>
      </c>
      <c r="B1885" s="10" t="s">
        <v>9192</v>
      </c>
      <c r="C1885" s="20" t="s">
        <v>9269</v>
      </c>
      <c r="D1885" s="11">
        <v>8</v>
      </c>
      <c r="E1885" s="20" t="s">
        <v>9277</v>
      </c>
      <c r="F1885" s="10" t="s">
        <v>4407</v>
      </c>
      <c r="G1885" s="10" t="s">
        <v>4421</v>
      </c>
      <c r="H1885" s="20" t="s">
        <v>9364</v>
      </c>
      <c r="I1885" s="20" t="s">
        <v>5235</v>
      </c>
      <c r="J1885" s="20" t="s">
        <v>9420</v>
      </c>
      <c r="K1885" s="20" t="s">
        <v>9461</v>
      </c>
      <c r="L1885" s="20" t="s">
        <v>9485</v>
      </c>
      <c r="M1885" s="32">
        <v>4</v>
      </c>
      <c r="N1885" s="22">
        <v>3</v>
      </c>
      <c r="O1885" s="23">
        <v>1</v>
      </c>
      <c r="P1885" s="24">
        <v>550</v>
      </c>
      <c r="Q1885" s="25">
        <v>290.17857142857144</v>
      </c>
      <c r="U1885" s="18" t="str">
        <f t="shared" si="156"/>
        <v>一勝</v>
      </c>
      <c r="V1885" s="12" t="s">
        <v>9694</v>
      </c>
      <c r="W1885" s="12" t="s">
        <v>9566</v>
      </c>
      <c r="X1885" s="12" t="str">
        <f>IF(OR(C1885="櫃間牧場",C1885="特捜フジ"),"hit",IF(OR(C1885="土井牧場",C1885="土井ムギムギ牧場",C1885="むぎむぎ",C1885="むぎ"),"doi",IF(OR(C1885="阪神",C1885="タイガースファーム"),"han",IF(OR(C1885="健康牧場",C1885="ＯＫ牧場"),"oke",VLOOKUP(C1885,[1]Owner!$A:$B,2,FALSE)))))</f>
        <v>ter</v>
      </c>
    </row>
    <row r="1886" spans="1:24" ht="11.15" customHeight="1" x14ac:dyDescent="0.65">
      <c r="A1886" s="19" t="str">
        <f t="shared" si="154"/>
        <v>9798竹島05</v>
      </c>
      <c r="B1886" s="10" t="s">
        <v>11</v>
      </c>
      <c r="C1886" s="20" t="s">
        <v>251</v>
      </c>
      <c r="D1886" s="31">
        <v>5</v>
      </c>
      <c r="E1886" s="20" t="s">
        <v>264</v>
      </c>
      <c r="F1886" s="10" t="s">
        <v>29</v>
      </c>
      <c r="G1886" s="10" t="s">
        <v>15</v>
      </c>
      <c r="H1886" s="20" t="s">
        <v>232</v>
      </c>
      <c r="I1886" s="20" t="s">
        <v>265</v>
      </c>
      <c r="J1886" s="20" t="s">
        <v>266</v>
      </c>
      <c r="N1886" s="22">
        <v>4</v>
      </c>
      <c r="O1886" s="23">
        <v>0</v>
      </c>
      <c r="P1886" s="24">
        <v>550</v>
      </c>
      <c r="Q1886" s="25" t="str">
        <f t="shared" ref="Q1886:Q1897" si="157">IF(M1886="","",IF(M1886&lt;=0,P1886/10,P1886/M1886))</f>
        <v/>
      </c>
      <c r="R1886" s="12">
        <v>0</v>
      </c>
      <c r="S1886" s="12">
        <v>0</v>
      </c>
      <c r="U1886" s="18" t="str">
        <f t="shared" si="156"/>
        <v>未勝利</v>
      </c>
      <c r="X1886" s="12" t="str">
        <f>IF(OR(C1886="櫃間牧場",C1886="特捜フジ"),"hit",IF(OR(C1886="土井牧場",C1886="土井ムギムギ牧場",C1886="むぎむぎ",C1886="むぎ"),"doi",IF(OR(C1886="阪神",C1886="タイガースファーム"),"han",IF(OR(C1886="健康牧場",C1886="ＯＫ牧場"),"oke",VLOOKUP(C1886,[1]Owner!$A:$B,2,FALSE)))))</f>
        <v>tak</v>
      </c>
    </row>
    <row r="1887" spans="1:24" ht="11.15" customHeight="1" x14ac:dyDescent="0.65">
      <c r="A1887" s="19" t="str">
        <f t="shared" si="154"/>
        <v>1314村山06</v>
      </c>
      <c r="B1887" s="10" t="s">
        <v>5133</v>
      </c>
      <c r="C1887" s="20" t="s">
        <v>4399</v>
      </c>
      <c r="D1887" s="11">
        <v>6</v>
      </c>
      <c r="E1887" s="20" t="s">
        <v>4811</v>
      </c>
      <c r="F1887" s="10" t="s">
        <v>4766</v>
      </c>
      <c r="G1887" s="10" t="s">
        <v>4767</v>
      </c>
      <c r="H1887" s="20" t="s">
        <v>4812</v>
      </c>
      <c r="I1887" s="20" t="s">
        <v>2720</v>
      </c>
      <c r="J1887" s="20" t="s">
        <v>4813</v>
      </c>
      <c r="K1887" s="20" t="s">
        <v>4814</v>
      </c>
      <c r="L1887" s="20" t="s">
        <v>4815</v>
      </c>
      <c r="M1887" s="21">
        <v>50</v>
      </c>
      <c r="N1887" s="22">
        <v>5</v>
      </c>
      <c r="O1887" s="23">
        <v>1</v>
      </c>
      <c r="P1887" s="24">
        <v>550</v>
      </c>
      <c r="Q1887" s="25">
        <f t="shared" si="157"/>
        <v>11</v>
      </c>
      <c r="R1887" s="12">
        <v>0</v>
      </c>
      <c r="S1887" s="12">
        <v>0</v>
      </c>
      <c r="U1887" s="18" t="str">
        <f t="shared" si="156"/>
        <v>一勝</v>
      </c>
      <c r="X1887" s="12" t="str">
        <f>IF(OR(C1887="櫃間牧場",C1887="特捜フジ"),"hit",IF(OR(C1887="土井牧場",C1887="土井ムギムギ牧場",C1887="むぎむぎ",C1887="むぎ"),"doi",IF(OR(C1887="阪神",C1887="タイガースファーム"),"han",IF(OR(C1887="健康牧場",C1887="ＯＫ牧場"),"oke",VLOOKUP(C1887,[1]Owner!$A:$B,2,FALSE)))))</f>
        <v>mur</v>
      </c>
    </row>
    <row r="1888" spans="1:24" ht="11.15" customHeight="1" x14ac:dyDescent="0.65">
      <c r="A1888" s="19" t="str">
        <f t="shared" si="154"/>
        <v>1011光生10</v>
      </c>
      <c r="B1888" s="10" t="s">
        <v>3649</v>
      </c>
      <c r="C1888" s="20" t="s">
        <v>3144</v>
      </c>
      <c r="D1888" s="11">
        <v>10</v>
      </c>
      <c r="E1888" s="20" t="s">
        <v>3862</v>
      </c>
      <c r="F1888" s="10" t="s">
        <v>14</v>
      </c>
      <c r="G1888" s="10" t="s">
        <v>520</v>
      </c>
      <c r="H1888" s="20" t="s">
        <v>2077</v>
      </c>
      <c r="I1888" s="20" t="s">
        <v>3280</v>
      </c>
      <c r="J1888" s="20" t="s">
        <v>3863</v>
      </c>
      <c r="K1888" s="20" t="s">
        <v>3864</v>
      </c>
      <c r="L1888" s="20" t="s">
        <v>3865</v>
      </c>
      <c r="M1888" s="21">
        <v>20</v>
      </c>
      <c r="N1888" s="22">
        <v>6</v>
      </c>
      <c r="O1888" s="23">
        <v>1</v>
      </c>
      <c r="P1888" s="24">
        <v>550</v>
      </c>
      <c r="Q1888" s="25">
        <f t="shared" si="157"/>
        <v>27.5</v>
      </c>
      <c r="R1888" s="12">
        <v>0</v>
      </c>
      <c r="S1888" s="12">
        <v>0</v>
      </c>
      <c r="U1888" s="18" t="str">
        <f t="shared" si="156"/>
        <v>一勝</v>
      </c>
      <c r="X1888" s="12" t="str">
        <f>IF(OR(C1888="櫃間牧場",C1888="特捜フジ"),"hit",IF(OR(C1888="土井牧場",C1888="土井ムギムギ牧場",C1888="むぎむぎ",C1888="むぎ"),"doi",IF(OR(C1888="阪神",C1888="タイガースファーム"),"han",IF(OR(C1888="健康牧場",C1888="ＯＫ牧場"),"oke",VLOOKUP(C1888,[1]Owner!$A:$B,2,FALSE)))))</f>
        <v>ymi</v>
      </c>
    </row>
    <row r="1889" spans="1:24" ht="11.15" customHeight="1" x14ac:dyDescent="0.65">
      <c r="A1889" s="19" t="str">
        <f t="shared" si="154"/>
        <v>1415阪神08</v>
      </c>
      <c r="B1889" s="10" t="s">
        <v>5140</v>
      </c>
      <c r="C1889" s="28" t="s">
        <v>4756</v>
      </c>
      <c r="D1889" s="29">
        <v>8</v>
      </c>
      <c r="E1889" s="20" t="s">
        <v>5200</v>
      </c>
      <c r="F1889" s="10" t="s">
        <v>5142</v>
      </c>
      <c r="G1889" s="10" t="s">
        <v>5295</v>
      </c>
      <c r="H1889" s="20" t="s">
        <v>5319</v>
      </c>
      <c r="I1889" s="20" t="s">
        <v>2438</v>
      </c>
      <c r="J1889" s="20" t="s">
        <v>4909</v>
      </c>
      <c r="K1889" s="20" t="s">
        <v>5454</v>
      </c>
      <c r="L1889" s="20" t="s">
        <v>1913</v>
      </c>
      <c r="M1889" s="21">
        <v>70</v>
      </c>
      <c r="N1889" s="22">
        <v>6</v>
      </c>
      <c r="O1889" s="23">
        <v>1</v>
      </c>
      <c r="P1889" s="24">
        <v>550</v>
      </c>
      <c r="Q1889" s="25">
        <f t="shared" si="157"/>
        <v>7.8571428571428568</v>
      </c>
      <c r="R1889" s="12">
        <v>0</v>
      </c>
      <c r="S1889" s="12">
        <v>0</v>
      </c>
      <c r="U1889" s="18" t="str">
        <f t="shared" si="156"/>
        <v>一勝</v>
      </c>
      <c r="X1889" s="12" t="str">
        <f>IF(OR(C1889="櫃間牧場",C1889="特捜フジ"),"hit",IF(OR(C1889="土井牧場",C1889="土井ムギムギ牧場",C1889="むぎむぎ",C1889="むぎ"),"doi",IF(OR(C1889="阪神",C1889="タイガースファーム"),"han",IF(OR(C1889="健康牧場",C1889="ＯＫ牧場"),"oke",VLOOKUP(C1889,[1]Owner!$A:$B,2,FALSE)))))</f>
        <v>han</v>
      </c>
    </row>
    <row r="1890" spans="1:24" ht="11.15" customHeight="1" x14ac:dyDescent="0.65">
      <c r="A1890" s="19" t="str">
        <f t="shared" si="154"/>
        <v>1314阪神01</v>
      </c>
      <c r="B1890" s="10" t="s">
        <v>5133</v>
      </c>
      <c r="C1890" s="20" t="s">
        <v>4398</v>
      </c>
      <c r="D1890" s="11">
        <v>1</v>
      </c>
      <c r="E1890" s="20" t="s">
        <v>5054</v>
      </c>
      <c r="F1890" s="10" t="s">
        <v>4766</v>
      </c>
      <c r="G1890" s="10" t="s">
        <v>4767</v>
      </c>
      <c r="H1890" s="20" t="s">
        <v>4905</v>
      </c>
      <c r="I1890" s="20" t="s">
        <v>2720</v>
      </c>
      <c r="J1890" s="20" t="s">
        <v>1953</v>
      </c>
      <c r="K1890" s="20" t="s">
        <v>4979</v>
      </c>
      <c r="L1890" s="20" t="s">
        <v>4202</v>
      </c>
      <c r="M1890" s="21">
        <v>30</v>
      </c>
      <c r="N1890" s="22">
        <v>11</v>
      </c>
      <c r="O1890" s="23">
        <v>0</v>
      </c>
      <c r="P1890" s="24">
        <v>550</v>
      </c>
      <c r="Q1890" s="25">
        <f t="shared" si="157"/>
        <v>18.333333333333332</v>
      </c>
      <c r="R1890" s="12">
        <v>0</v>
      </c>
      <c r="S1890" s="12">
        <v>0</v>
      </c>
      <c r="U1890" s="18" t="str">
        <f t="shared" si="156"/>
        <v>未勝利</v>
      </c>
      <c r="X1890" s="12" t="str">
        <f>IF(OR(C1890="櫃間牧場",C1890="特捜フジ"),"hit",IF(OR(C1890="土井牧場",C1890="土井ムギムギ牧場",C1890="むぎむぎ",C1890="むぎ"),"doi",IF(OR(C1890="阪神",C1890="タイガースファーム"),"han",IF(OR(C1890="健康牧場",C1890="ＯＫ牧場"),"oke",VLOOKUP(C1890,[1]Owner!$A:$B,2,FALSE)))))</f>
        <v>han</v>
      </c>
    </row>
    <row r="1891" spans="1:24" ht="11.15" customHeight="1" x14ac:dyDescent="0.65">
      <c r="A1891" s="19" t="str">
        <f t="shared" si="154"/>
        <v>1718村山05</v>
      </c>
      <c r="B1891" s="10" t="s">
        <v>6476</v>
      </c>
      <c r="C1891" s="20" t="s">
        <v>4372</v>
      </c>
      <c r="D1891" s="11">
        <v>5</v>
      </c>
      <c r="E1891" s="20" t="s">
        <v>6542</v>
      </c>
      <c r="F1891" s="10" t="s">
        <v>5142</v>
      </c>
      <c r="G1891" s="10" t="s">
        <v>5295</v>
      </c>
      <c r="H1891" s="20" t="s">
        <v>6666</v>
      </c>
      <c r="I1891" s="20" t="s">
        <v>2231</v>
      </c>
      <c r="J1891" s="20" t="s">
        <v>6740</v>
      </c>
      <c r="K1891" s="20" t="s">
        <v>5446</v>
      </c>
      <c r="L1891" s="20" t="s">
        <v>1913</v>
      </c>
      <c r="M1891" s="21">
        <v>130</v>
      </c>
      <c r="N1891" s="22">
        <v>5</v>
      </c>
      <c r="O1891" s="23">
        <v>0</v>
      </c>
      <c r="P1891" s="24">
        <v>545</v>
      </c>
      <c r="Q1891" s="25">
        <f t="shared" si="157"/>
        <v>4.1923076923076925</v>
      </c>
      <c r="R1891" s="12">
        <v>0</v>
      </c>
      <c r="S1891" s="12">
        <v>0</v>
      </c>
      <c r="U1891" s="18" t="str">
        <f t="shared" si="156"/>
        <v>未勝利</v>
      </c>
      <c r="V1891" s="12" t="s">
        <v>6972</v>
      </c>
      <c r="W1891" s="12" t="s">
        <v>6830</v>
      </c>
      <c r="X1891" s="12" t="str">
        <f>IF(OR(C1891="櫃間牧場",C1891="特捜フジ"),"hit",IF(OR(C1891="土井牧場",C1891="土井ムギムギ牧場",C1891="むぎむぎ",C1891="むぎ"),"doi",IF(OR(C1891="阪神",C1891="タイガースファーム"),"han",IF(OR(C1891="健康牧場",C1891="ＯＫ牧場"),"oke",VLOOKUP(C1891,[1]Owner!$A:$B,2,FALSE)))))</f>
        <v>mur</v>
      </c>
    </row>
    <row r="1892" spans="1:24" ht="11.15" customHeight="1" x14ac:dyDescent="0.65">
      <c r="A1892" s="19" t="str">
        <f t="shared" si="154"/>
        <v>0102特捜03</v>
      </c>
      <c r="B1892" s="10" t="s">
        <v>1206</v>
      </c>
      <c r="C1892" s="20" t="s">
        <v>1376</v>
      </c>
      <c r="D1892" s="31">
        <v>3</v>
      </c>
      <c r="E1892" s="20" t="s">
        <v>1380</v>
      </c>
      <c r="F1892" s="10" t="s">
        <v>14</v>
      </c>
      <c r="G1892" s="10" t="s">
        <v>33</v>
      </c>
      <c r="H1892" s="20" t="s">
        <v>979</v>
      </c>
      <c r="I1892" s="20" t="s">
        <v>85</v>
      </c>
      <c r="J1892" s="20" t="s">
        <v>631</v>
      </c>
      <c r="N1892" s="22">
        <v>5</v>
      </c>
      <c r="O1892" s="23">
        <v>0</v>
      </c>
      <c r="P1892" s="24">
        <v>544</v>
      </c>
      <c r="Q1892" s="25" t="str">
        <f t="shared" si="157"/>
        <v/>
      </c>
      <c r="R1892" s="12">
        <v>0</v>
      </c>
      <c r="S1892" s="12">
        <v>0</v>
      </c>
      <c r="U1892" s="18" t="str">
        <f t="shared" si="156"/>
        <v>未勝利</v>
      </c>
      <c r="X1892" s="12" t="str">
        <f>IF(OR(C1892="櫃間牧場",C1892="特捜フジ"),"hit",IF(OR(C1892="土井牧場",C1892="土井ムギムギ牧場",C1892="むぎむぎ",C1892="むぎ"),"doi",IF(OR(C1892="阪神",C1892="タイガースファーム"),"han",IF(OR(C1892="健康牧場",C1892="ＯＫ牧場"),"oke",VLOOKUP(C1892,[1]Owner!$A:$B,2,FALSE)))))</f>
        <v>hit</v>
      </c>
    </row>
    <row r="1893" spans="1:24" ht="11.15" customHeight="1" x14ac:dyDescent="0.65">
      <c r="A1893" s="19" t="str">
        <f t="shared" si="154"/>
        <v>1718むぎ06</v>
      </c>
      <c r="B1893" s="10" t="s">
        <v>6476</v>
      </c>
      <c r="C1893" s="20" t="s">
        <v>4396</v>
      </c>
      <c r="D1893" s="11">
        <v>6</v>
      </c>
      <c r="E1893" s="20" t="s">
        <v>6586</v>
      </c>
      <c r="F1893" s="10" t="s">
        <v>5144</v>
      </c>
      <c r="G1893" s="10" t="s">
        <v>5293</v>
      </c>
      <c r="H1893" s="20" t="s">
        <v>5320</v>
      </c>
      <c r="I1893" s="20" t="s">
        <v>3165</v>
      </c>
      <c r="J1893" s="20" t="s">
        <v>4016</v>
      </c>
      <c r="K1893" s="20" t="s">
        <v>2378</v>
      </c>
      <c r="L1893" s="20" t="s">
        <v>1913</v>
      </c>
      <c r="M1893" s="21">
        <v>120</v>
      </c>
      <c r="N1893" s="22">
        <v>3</v>
      </c>
      <c r="O1893" s="23">
        <v>0</v>
      </c>
      <c r="P1893" s="24">
        <v>540</v>
      </c>
      <c r="Q1893" s="25">
        <f t="shared" si="157"/>
        <v>4.5</v>
      </c>
      <c r="R1893" s="12">
        <v>0</v>
      </c>
      <c r="S1893" s="12">
        <v>0</v>
      </c>
      <c r="U1893" s="18" t="str">
        <f t="shared" si="156"/>
        <v>未勝利</v>
      </c>
      <c r="V1893" s="12" t="s">
        <v>7004</v>
      </c>
      <c r="W1893" s="12" t="s">
        <v>6871</v>
      </c>
      <c r="X1893" s="12" t="str">
        <f>IF(OR(C1893="櫃間牧場",C1893="特捜フジ"),"hit",IF(OR(C1893="土井牧場",C1893="土井ムギムギ牧場",C1893="むぎむぎ",C1893="むぎ"),"doi",IF(OR(C1893="阪神",C1893="タイガースファーム"),"han",IF(OR(C1893="健康牧場",C1893="ＯＫ牧場"),"oke",VLOOKUP(C1893,[1]Owner!$A:$B,2,FALSE)))))</f>
        <v>doi</v>
      </c>
    </row>
    <row r="1894" spans="1:24" ht="11.15" customHeight="1" x14ac:dyDescent="0.65">
      <c r="A1894" s="19" t="str">
        <f t="shared" si="154"/>
        <v>1112むぎ06</v>
      </c>
      <c r="B1894" s="10" t="s">
        <v>4369</v>
      </c>
      <c r="C1894" s="20" t="s">
        <v>4316</v>
      </c>
      <c r="D1894" s="11">
        <v>6</v>
      </c>
      <c r="E1894" s="20" t="s">
        <v>4328</v>
      </c>
      <c r="F1894" s="10" t="s">
        <v>3905</v>
      </c>
      <c r="G1894" s="10" t="s">
        <v>3906</v>
      </c>
      <c r="H1894" s="20" t="s">
        <v>4154</v>
      </c>
      <c r="I1894" s="20" t="s">
        <v>2402</v>
      </c>
      <c r="J1894" s="20" t="s">
        <v>4329</v>
      </c>
      <c r="L1894" s="20" t="s">
        <v>4330</v>
      </c>
      <c r="M1894" s="21">
        <v>25</v>
      </c>
      <c r="N1894" s="22">
        <v>7</v>
      </c>
      <c r="O1894" s="23">
        <v>0</v>
      </c>
      <c r="P1894" s="24">
        <v>540</v>
      </c>
      <c r="Q1894" s="25">
        <f t="shared" si="157"/>
        <v>21.6</v>
      </c>
      <c r="R1894" s="12">
        <v>0</v>
      </c>
      <c r="S1894" s="12">
        <v>0</v>
      </c>
      <c r="U1894" s="18" t="str">
        <f t="shared" si="156"/>
        <v>未勝利</v>
      </c>
      <c r="X1894" s="12" t="str">
        <f>IF(OR(C1894="櫃間牧場",C1894="特捜フジ"),"hit",IF(OR(C1894="土井牧場",C1894="土井ムギムギ牧場",C1894="むぎむぎ",C1894="むぎ"),"doi",IF(OR(C1894="阪神",C1894="タイガースファーム"),"han",IF(OR(C1894="健康牧場",C1894="ＯＫ牧場"),"oke",VLOOKUP(C1894,[1]Owner!$A:$B,2,FALSE)))))</f>
        <v>doi</v>
      </c>
    </row>
    <row r="1895" spans="1:24" ht="11.15" customHeight="1" x14ac:dyDescent="0.65">
      <c r="A1895" s="19" t="str">
        <f t="shared" si="154"/>
        <v>1213福石06</v>
      </c>
      <c r="B1895" s="10" t="s">
        <v>4405</v>
      </c>
      <c r="C1895" s="20" t="s">
        <v>4741</v>
      </c>
      <c r="D1895" s="11">
        <v>6</v>
      </c>
      <c r="E1895" s="20" t="s">
        <v>4720</v>
      </c>
      <c r="F1895" s="10" t="s">
        <v>4407</v>
      </c>
      <c r="G1895" s="10" t="s">
        <v>4421</v>
      </c>
      <c r="H1895" s="20" t="s">
        <v>4721</v>
      </c>
      <c r="I1895" s="20" t="s">
        <v>1551</v>
      </c>
      <c r="J1895" s="20" t="s">
        <v>3730</v>
      </c>
      <c r="K1895" s="20" t="s">
        <v>791</v>
      </c>
      <c r="L1895" s="20" t="s">
        <v>1913</v>
      </c>
      <c r="M1895" s="21">
        <v>30</v>
      </c>
      <c r="N1895" s="22">
        <v>8</v>
      </c>
      <c r="O1895" s="23">
        <v>0</v>
      </c>
      <c r="P1895" s="24">
        <v>540</v>
      </c>
      <c r="Q1895" s="25">
        <f t="shared" si="157"/>
        <v>18</v>
      </c>
      <c r="R1895" s="12">
        <v>0</v>
      </c>
      <c r="S1895" s="12">
        <v>0</v>
      </c>
      <c r="U1895" s="18" t="str">
        <f t="shared" si="156"/>
        <v>未勝利</v>
      </c>
      <c r="X1895" s="12" t="str">
        <f>IF(OR(C1895="櫃間牧場",C1895="特捜フジ"),"hit",IF(OR(C1895="土井牧場",C1895="土井ムギムギ牧場",C1895="むぎむぎ",C1895="むぎ"),"doi",IF(OR(C1895="阪神",C1895="タイガースファーム"),"han",IF(OR(C1895="健康牧場",C1895="ＯＫ牧場"),"oke",VLOOKUP(C1895,[1]Owner!$A:$B,2,FALSE)))))</f>
        <v>fuk</v>
      </c>
    </row>
    <row r="1896" spans="1:24" ht="11.15" customHeight="1" x14ac:dyDescent="0.65">
      <c r="A1896" s="19" t="str">
        <f t="shared" si="154"/>
        <v>1617心平07</v>
      </c>
      <c r="B1896" s="10" t="s">
        <v>5840</v>
      </c>
      <c r="C1896" s="20" t="s">
        <v>4760</v>
      </c>
      <c r="D1896" s="11">
        <v>7</v>
      </c>
      <c r="E1896" s="20" t="s">
        <v>5862</v>
      </c>
      <c r="F1896" s="10" t="s">
        <v>5848</v>
      </c>
      <c r="G1896" s="10" t="s">
        <v>5996</v>
      </c>
      <c r="H1896" s="20" t="s">
        <v>5998</v>
      </c>
      <c r="I1896" s="20" t="s">
        <v>1755</v>
      </c>
      <c r="J1896" s="20" t="s">
        <v>6016</v>
      </c>
      <c r="K1896" s="20" t="s">
        <v>6140</v>
      </c>
      <c r="L1896" s="20" t="s">
        <v>1913</v>
      </c>
      <c r="M1896" s="21">
        <v>70</v>
      </c>
      <c r="N1896" s="22">
        <v>8</v>
      </c>
      <c r="O1896" s="23">
        <v>0</v>
      </c>
      <c r="P1896" s="24">
        <v>540</v>
      </c>
      <c r="Q1896" s="25">
        <f t="shared" si="157"/>
        <v>7.7142857142857144</v>
      </c>
      <c r="R1896" s="12">
        <v>0</v>
      </c>
      <c r="S1896" s="12">
        <v>0</v>
      </c>
      <c r="U1896" s="18" t="str">
        <f t="shared" si="156"/>
        <v>未勝利</v>
      </c>
      <c r="X1896" s="12" t="str">
        <f>IF(OR(C1896="櫃間牧場",C1896="特捜フジ"),"hit",IF(OR(C1896="土井牧場",C1896="土井ムギムギ牧場",C1896="むぎむぎ",C1896="むぎ"),"doi",IF(OR(C1896="阪神",C1896="タイガースファーム"),"han",IF(OR(C1896="健康牧場",C1896="ＯＫ牧場"),"oke",VLOOKUP(C1896,[1]Owner!$A:$B,2,FALSE)))))</f>
        <v>hsi</v>
      </c>
    </row>
    <row r="1897" spans="1:24" ht="11.15" customHeight="1" x14ac:dyDescent="0.65">
      <c r="A1897" s="19" t="str">
        <f t="shared" si="154"/>
        <v>2324西原09</v>
      </c>
      <c r="B1897" s="10" t="s">
        <v>9878</v>
      </c>
      <c r="C1897" s="20" t="s">
        <v>4737</v>
      </c>
      <c r="D1897" s="11">
        <v>9</v>
      </c>
      <c r="E1897" s="20" t="s">
        <v>9836</v>
      </c>
      <c r="F1897" s="10" t="s">
        <v>4413</v>
      </c>
      <c r="G1897" s="10" t="s">
        <v>4408</v>
      </c>
      <c r="H1897" s="20" t="s">
        <v>9342</v>
      </c>
      <c r="I1897" s="20" t="s">
        <v>5930</v>
      </c>
      <c r="J1897" s="20" t="s">
        <v>4577</v>
      </c>
      <c r="K1897" s="20" t="s">
        <v>9987</v>
      </c>
      <c r="L1897" s="20" t="s">
        <v>1913</v>
      </c>
      <c r="M1897" s="37">
        <v>6</v>
      </c>
      <c r="N1897" s="22">
        <v>5</v>
      </c>
      <c r="O1897" s="23">
        <v>0</v>
      </c>
      <c r="P1897" s="24">
        <v>538</v>
      </c>
      <c r="Q1897" s="25">
        <f t="shared" si="157"/>
        <v>89.666666666666671</v>
      </c>
      <c r="U1897" s="18" t="str">
        <f t="shared" si="156"/>
        <v>未勝利</v>
      </c>
      <c r="V1897" s="12" t="s">
        <v>10186</v>
      </c>
      <c r="W1897" s="12" t="s">
        <v>10114</v>
      </c>
      <c r="X1897" s="12" t="str">
        <f>IF(OR(C1897="櫃間牧場",C1897="特捜フジ"),"hit",IF(OR(C1897="土井牧場",C1897="土井ムギムギ牧場",C1897="むぎむぎ",C1897="むぎ"),"doi",IF(OR(C1897="阪神",C1897="タイガースファーム"),"han",IF(OR(C1897="健康牧場",C1897="ＯＫ牧場"),"oke",VLOOKUP(C1897,[1]Owner!$A:$B,2,FALSE)))))</f>
        <v>nis</v>
      </c>
    </row>
    <row r="1898" spans="1:24" ht="11.15" customHeight="1" x14ac:dyDescent="0.65">
      <c r="A1898" s="19" t="str">
        <f t="shared" si="154"/>
        <v>2021ＯＫ07</v>
      </c>
      <c r="B1898" s="10" t="s">
        <v>8314</v>
      </c>
      <c r="C1898" s="20" t="s">
        <v>8308</v>
      </c>
      <c r="D1898" s="11">
        <v>7</v>
      </c>
      <c r="E1898" s="20" t="s">
        <v>8185</v>
      </c>
      <c r="F1898" s="10" t="s">
        <v>4478</v>
      </c>
      <c r="G1898" s="10" t="s">
        <v>15</v>
      </c>
      <c r="H1898" s="20" t="s">
        <v>8320</v>
      </c>
      <c r="I1898" s="20" t="s">
        <v>3819</v>
      </c>
      <c r="J1898" s="20" t="s">
        <v>4909</v>
      </c>
      <c r="K1898" s="20" t="s">
        <v>8315</v>
      </c>
      <c r="L1898" s="20" t="s">
        <v>1913</v>
      </c>
      <c r="M1898" s="32">
        <v>4</v>
      </c>
      <c r="N1898" s="22">
        <v>8</v>
      </c>
      <c r="O1898" s="23">
        <v>0</v>
      </c>
      <c r="P1898" s="24">
        <v>537</v>
      </c>
      <c r="Q1898" s="25">
        <v>-11.553846153846154</v>
      </c>
      <c r="R1898" s="12">
        <v>0</v>
      </c>
      <c r="S1898" s="12">
        <v>0</v>
      </c>
      <c r="T1898" s="12">
        <v>0</v>
      </c>
      <c r="U1898" s="18" t="str">
        <f t="shared" si="156"/>
        <v>未勝利</v>
      </c>
      <c r="V1898" s="12" t="s">
        <v>8609</v>
      </c>
      <c r="W1898" s="12" t="s">
        <v>8469</v>
      </c>
      <c r="X1898" s="12" t="str">
        <f>IF(OR(C1898="櫃間牧場",C1898="特捜フジ"),"hit",IF(OR(C1898="土井牧場",C1898="土井ムギムギ牧場",C1898="むぎむぎ",C1898="むぎ"),"doi",IF(OR(C1898="阪神",C1898="タイガースファーム"),"han",IF(OR(C1898="健康牧場",C1898="ＯＫ牧場"),"oke",VLOOKUP(C1898,[1]Owner!$A:$B,2,FALSE)))))</f>
        <v>oke</v>
      </c>
    </row>
    <row r="1899" spans="1:24" ht="11.15" customHeight="1" x14ac:dyDescent="0.65">
      <c r="A1899" s="19" t="str">
        <f t="shared" si="154"/>
        <v>2122柏倉10</v>
      </c>
      <c r="B1899" s="10" t="s">
        <v>8826</v>
      </c>
      <c r="C1899" s="20" t="s">
        <v>7652</v>
      </c>
      <c r="D1899" s="11">
        <v>10</v>
      </c>
      <c r="E1899" s="20" t="s">
        <v>8714</v>
      </c>
      <c r="F1899" s="10" t="s">
        <v>4478</v>
      </c>
      <c r="G1899" s="10" t="s">
        <v>4408</v>
      </c>
      <c r="H1899" s="20" t="s">
        <v>8866</v>
      </c>
      <c r="I1899" s="20" t="s">
        <v>4547</v>
      </c>
      <c r="J1899" s="20" t="s">
        <v>8867</v>
      </c>
      <c r="K1899" s="20" t="s">
        <v>8323</v>
      </c>
      <c r="L1899" s="20" t="s">
        <v>1913</v>
      </c>
      <c r="M1899" s="32">
        <v>8</v>
      </c>
      <c r="N1899" s="22">
        <v>9</v>
      </c>
      <c r="O1899" s="23">
        <v>0</v>
      </c>
      <c r="P1899" s="24">
        <v>537</v>
      </c>
      <c r="Q1899" s="25">
        <v>6.8480769230769223</v>
      </c>
      <c r="U1899" s="18" t="str">
        <f t="shared" si="156"/>
        <v>未勝利</v>
      </c>
      <c r="V1899" s="12" t="s">
        <v>8970</v>
      </c>
      <c r="W1899" s="12" t="s">
        <v>9081</v>
      </c>
      <c r="X1899" s="12" t="str">
        <f>IF(OR(C1899="櫃間牧場",C1899="特捜フジ"),"hit",IF(OR(C1899="土井牧場",C1899="土井ムギムギ牧場",C1899="むぎむぎ",C1899="むぎ"),"doi",IF(OR(C1899="阪神",C1899="タイガースファーム"),"han",IF(OR(C1899="健康牧場",C1899="ＯＫ牧場"),"oke",VLOOKUP(C1899,[1]Owner!$A:$B,2,FALSE)))))</f>
        <v>kas</v>
      </c>
    </row>
    <row r="1900" spans="1:24" ht="11.15" customHeight="1" x14ac:dyDescent="0.65">
      <c r="A1900" s="19" t="str">
        <f t="shared" si="154"/>
        <v>1011健太05</v>
      </c>
      <c r="B1900" s="10" t="s">
        <v>3649</v>
      </c>
      <c r="C1900" s="20" t="s">
        <v>156</v>
      </c>
      <c r="D1900" s="11">
        <v>5</v>
      </c>
      <c r="E1900" s="20" t="s">
        <v>3670</v>
      </c>
      <c r="F1900" s="10" t="s">
        <v>14</v>
      </c>
      <c r="G1900" s="10" t="s">
        <v>520</v>
      </c>
      <c r="H1900" s="20" t="s">
        <v>860</v>
      </c>
      <c r="I1900" s="20" t="s">
        <v>2231</v>
      </c>
      <c r="J1900" s="20" t="s">
        <v>3671</v>
      </c>
      <c r="K1900" s="20" t="s">
        <v>2355</v>
      </c>
      <c r="L1900" s="20" t="s">
        <v>1913</v>
      </c>
      <c r="M1900" s="21">
        <v>65</v>
      </c>
      <c r="N1900" s="22">
        <v>4</v>
      </c>
      <c r="O1900" s="23">
        <v>0</v>
      </c>
      <c r="P1900" s="24">
        <v>535</v>
      </c>
      <c r="Q1900" s="25">
        <f>IF(M1900="","",IF(M1900&lt;=0,P1900/10,P1900/M1900))</f>
        <v>8.2307692307692299</v>
      </c>
      <c r="R1900" s="12">
        <v>0</v>
      </c>
      <c r="S1900" s="12">
        <v>0</v>
      </c>
      <c r="U1900" s="18" t="str">
        <f t="shared" si="156"/>
        <v>未勝利</v>
      </c>
      <c r="X1900" s="12" t="str">
        <f>IF(OR(C1900="櫃間牧場",C1900="特捜フジ"),"hit",IF(OR(C1900="土井牧場",C1900="土井ムギムギ牧場",C1900="むぎむぎ",C1900="むぎ"),"doi",IF(OR(C1900="阪神",C1900="タイガースファーム"),"han",IF(OR(C1900="健康牧場",C1900="ＯＫ牧場"),"oke",VLOOKUP(C1900,[1]Owner!$A:$B,2,FALSE)))))</f>
        <v>tke</v>
      </c>
    </row>
    <row r="1901" spans="1:24" ht="11.15" customHeight="1" x14ac:dyDescent="0.65">
      <c r="A1901" s="19" t="str">
        <f t="shared" si="154"/>
        <v>2223川上07</v>
      </c>
      <c r="B1901" s="10" t="s">
        <v>9192</v>
      </c>
      <c r="C1901" s="20" t="s">
        <v>4672</v>
      </c>
      <c r="D1901" s="11">
        <v>7</v>
      </c>
      <c r="E1901" s="20" t="s">
        <v>9222</v>
      </c>
      <c r="F1901" s="10" t="s">
        <v>4413</v>
      </c>
      <c r="G1901" s="10" t="s">
        <v>4421</v>
      </c>
      <c r="H1901" s="20" t="s">
        <v>9352</v>
      </c>
      <c r="I1901" s="20" t="s">
        <v>9378</v>
      </c>
      <c r="J1901" s="20" t="s">
        <v>9398</v>
      </c>
      <c r="K1901" s="20" t="s">
        <v>3929</v>
      </c>
      <c r="L1901" s="20" t="s">
        <v>4651</v>
      </c>
      <c r="M1901" s="32">
        <v>0</v>
      </c>
      <c r="N1901" s="22">
        <v>4</v>
      </c>
      <c r="O1901" s="23">
        <v>0</v>
      </c>
      <c r="P1901" s="24">
        <v>535</v>
      </c>
      <c r="Q1901" s="25">
        <v>796.78571428571422</v>
      </c>
      <c r="U1901" s="18" t="str">
        <f t="shared" si="156"/>
        <v>未勝利</v>
      </c>
      <c r="V1901" s="12" t="s">
        <v>9654</v>
      </c>
      <c r="W1901" s="12" t="s">
        <v>9516</v>
      </c>
      <c r="X1901" s="12" t="str">
        <f>IF(OR(C1901="櫃間牧場",C1901="特捜フジ"),"hit",IF(OR(C1901="土井牧場",C1901="土井ムギムギ牧場",C1901="むぎむぎ",C1901="むぎ"),"doi",IF(OR(C1901="阪神",C1901="タイガースファーム"),"han",IF(OR(C1901="健康牧場",C1901="ＯＫ牧場"),"oke",VLOOKUP(C1901,[1]Owner!$A:$B,2,FALSE)))))</f>
        <v>kaw</v>
      </c>
    </row>
    <row r="1902" spans="1:24" ht="11.15" customHeight="1" x14ac:dyDescent="0.65">
      <c r="A1902" s="19" t="str">
        <f t="shared" si="154"/>
        <v>0405西原05</v>
      </c>
      <c r="B1902" s="10" t="s">
        <v>1951</v>
      </c>
      <c r="C1902" s="20" t="s">
        <v>2175</v>
      </c>
      <c r="D1902" s="31">
        <v>5</v>
      </c>
      <c r="E1902" s="20" t="s">
        <v>2185</v>
      </c>
      <c r="F1902" s="10" t="s">
        <v>29</v>
      </c>
      <c r="G1902" s="10" t="s">
        <v>510</v>
      </c>
      <c r="H1902" s="20" t="s">
        <v>836</v>
      </c>
      <c r="I1902" s="20" t="s">
        <v>1832</v>
      </c>
      <c r="J1902" s="20" t="s">
        <v>2186</v>
      </c>
      <c r="K1902" s="20" t="s">
        <v>2187</v>
      </c>
      <c r="L1902" s="20" t="s">
        <v>2188</v>
      </c>
      <c r="M1902" s="21">
        <v>30</v>
      </c>
      <c r="N1902" s="22">
        <v>6</v>
      </c>
      <c r="O1902" s="23">
        <v>0</v>
      </c>
      <c r="P1902" s="24">
        <v>535</v>
      </c>
      <c r="Q1902" s="25">
        <f t="shared" ref="Q1902:Q1910" si="158">IF(M1902="","",IF(M1902&lt;=0,P1902/10,P1902/M1902))</f>
        <v>17.833333333333332</v>
      </c>
      <c r="R1902" s="12">
        <v>0</v>
      </c>
      <c r="S1902" s="12">
        <v>0</v>
      </c>
      <c r="U1902" s="18" t="str">
        <f t="shared" si="156"/>
        <v>未勝利</v>
      </c>
      <c r="X1902" s="12" t="str">
        <f>IF(OR(C1902="櫃間牧場",C1902="特捜フジ"),"hit",IF(OR(C1902="土井牧場",C1902="土井ムギムギ牧場",C1902="むぎむぎ",C1902="むぎ"),"doi",IF(OR(C1902="阪神",C1902="タイガースファーム"),"han",IF(OR(C1902="健康牧場",C1902="ＯＫ牧場"),"oke",VLOOKUP(C1902,[1]Owner!$A:$B,2,FALSE)))))</f>
        <v>nis</v>
      </c>
    </row>
    <row r="1903" spans="1:24" ht="11.15" customHeight="1" x14ac:dyDescent="0.65">
      <c r="A1903" s="19" t="str">
        <f t="shared" si="154"/>
        <v>1314福石10</v>
      </c>
      <c r="B1903" s="10" t="s">
        <v>5133</v>
      </c>
      <c r="C1903" s="20" t="s">
        <v>4884</v>
      </c>
      <c r="D1903" s="11">
        <v>10</v>
      </c>
      <c r="E1903" s="20" t="s">
        <v>4908</v>
      </c>
      <c r="F1903" s="10" t="s">
        <v>4766</v>
      </c>
      <c r="G1903" s="10" t="s">
        <v>4774</v>
      </c>
      <c r="H1903" s="20" t="s">
        <v>4821</v>
      </c>
      <c r="I1903" s="20" t="s">
        <v>2720</v>
      </c>
      <c r="J1903" s="20" t="s">
        <v>4909</v>
      </c>
      <c r="K1903" s="20" t="s">
        <v>4810</v>
      </c>
      <c r="L1903" s="20" t="s">
        <v>1913</v>
      </c>
      <c r="M1903" s="21">
        <v>90</v>
      </c>
      <c r="N1903" s="22">
        <v>3</v>
      </c>
      <c r="O1903" s="23">
        <v>0</v>
      </c>
      <c r="P1903" s="24">
        <v>530</v>
      </c>
      <c r="Q1903" s="25">
        <f t="shared" si="158"/>
        <v>5.8888888888888893</v>
      </c>
      <c r="R1903" s="12">
        <v>0</v>
      </c>
      <c r="S1903" s="12">
        <v>0</v>
      </c>
      <c r="U1903" s="18" t="str">
        <f t="shared" si="156"/>
        <v>未勝利</v>
      </c>
      <c r="X1903" s="12" t="str">
        <f>IF(OR(C1903="櫃間牧場",C1903="特捜フジ"),"hit",IF(OR(C1903="土井牧場",C1903="土井ムギムギ牧場",C1903="むぎむぎ",C1903="むぎ"),"doi",IF(OR(C1903="阪神",C1903="タイガースファーム"),"han",IF(OR(C1903="健康牧場",C1903="ＯＫ牧場"),"oke",VLOOKUP(C1903,[1]Owner!$A:$B,2,FALSE)))))</f>
        <v>fuk</v>
      </c>
    </row>
    <row r="1904" spans="1:24" ht="11.15" customHeight="1" x14ac:dyDescent="0.65">
      <c r="A1904" s="19" t="str">
        <f t="shared" si="154"/>
        <v>1112阪神02</v>
      </c>
      <c r="B1904" s="10" t="s">
        <v>4369</v>
      </c>
      <c r="C1904" s="20" t="s">
        <v>4137</v>
      </c>
      <c r="D1904" s="11">
        <v>2</v>
      </c>
      <c r="E1904" s="20" t="s">
        <v>4140</v>
      </c>
      <c r="F1904" s="10" t="s">
        <v>3910</v>
      </c>
      <c r="G1904" s="10" t="s">
        <v>3906</v>
      </c>
      <c r="H1904" s="20" t="s">
        <v>3927</v>
      </c>
      <c r="I1904" s="20" t="s">
        <v>3165</v>
      </c>
      <c r="J1904" s="20" t="s">
        <v>4141</v>
      </c>
      <c r="K1904" s="20" t="s">
        <v>3980</v>
      </c>
      <c r="L1904" s="20" t="s">
        <v>1913</v>
      </c>
      <c r="M1904" s="21">
        <v>40</v>
      </c>
      <c r="N1904" s="22">
        <v>4</v>
      </c>
      <c r="O1904" s="23">
        <v>0</v>
      </c>
      <c r="P1904" s="24">
        <v>530</v>
      </c>
      <c r="Q1904" s="25">
        <f t="shared" si="158"/>
        <v>13.25</v>
      </c>
      <c r="R1904" s="12">
        <v>0</v>
      </c>
      <c r="S1904" s="12">
        <v>0</v>
      </c>
      <c r="U1904" s="18" t="str">
        <f t="shared" si="156"/>
        <v>未勝利</v>
      </c>
      <c r="X1904" s="12" t="str">
        <f>IF(OR(C1904="櫃間牧場",C1904="特捜フジ"),"hit",IF(OR(C1904="土井牧場",C1904="土井ムギムギ牧場",C1904="むぎむぎ",C1904="むぎ"),"doi",IF(OR(C1904="阪神",C1904="タイガースファーム"),"han",IF(OR(C1904="健康牧場",C1904="ＯＫ牧場"),"oke",VLOOKUP(C1904,[1]Owner!$A:$B,2,FALSE)))))</f>
        <v>han</v>
      </c>
    </row>
    <row r="1905" spans="1:24" ht="11.15" customHeight="1" x14ac:dyDescent="0.65">
      <c r="A1905" s="19" t="str">
        <f t="shared" si="154"/>
        <v>1819播磨02</v>
      </c>
      <c r="B1905" s="10" t="s">
        <v>7067</v>
      </c>
      <c r="C1905" s="20" t="s">
        <v>4761</v>
      </c>
      <c r="D1905" s="11">
        <v>2</v>
      </c>
      <c r="E1905" s="20" t="s">
        <v>7089</v>
      </c>
      <c r="F1905" s="10" t="s">
        <v>4413</v>
      </c>
      <c r="G1905" s="10" t="s">
        <v>4421</v>
      </c>
      <c r="H1905" s="20" t="s">
        <v>4436</v>
      </c>
      <c r="I1905" s="20" t="s">
        <v>6718</v>
      </c>
      <c r="J1905" s="20" t="s">
        <v>3708</v>
      </c>
      <c r="K1905" s="20" t="s">
        <v>2378</v>
      </c>
      <c r="L1905" s="20" t="s">
        <v>1913</v>
      </c>
      <c r="M1905" s="21">
        <v>110</v>
      </c>
      <c r="N1905" s="22">
        <v>4</v>
      </c>
      <c r="O1905" s="23">
        <v>0</v>
      </c>
      <c r="P1905" s="24">
        <v>530</v>
      </c>
      <c r="Q1905" s="25">
        <f t="shared" si="158"/>
        <v>4.8181818181818183</v>
      </c>
      <c r="R1905" s="12">
        <v>0</v>
      </c>
      <c r="S1905" s="12">
        <v>0</v>
      </c>
      <c r="T1905" s="12">
        <v>0</v>
      </c>
      <c r="U1905" s="18" t="str">
        <f t="shared" si="156"/>
        <v>未勝利</v>
      </c>
      <c r="V1905" s="12" t="s">
        <v>7460</v>
      </c>
      <c r="W1905" s="12" t="s">
        <v>7598</v>
      </c>
      <c r="X1905" s="12" t="str">
        <f>IF(OR(C1905="櫃間牧場",C1905="特捜フジ"),"hit",IF(OR(C1905="土井牧場",C1905="土井ムギムギ牧場",C1905="むぎむぎ",C1905="むぎ"),"doi",IF(OR(C1905="阪神",C1905="タイガースファーム"),"han",IF(OR(C1905="健康牧場",C1905="ＯＫ牧場"),"oke",VLOOKUP(C1905,[1]Owner!$A:$B,2,FALSE)))))</f>
        <v>har</v>
      </c>
    </row>
    <row r="1906" spans="1:24" ht="11.15" customHeight="1" x14ac:dyDescent="0.65">
      <c r="A1906" s="19" t="str">
        <f t="shared" si="154"/>
        <v>1112大類04</v>
      </c>
      <c r="B1906" s="10" t="s">
        <v>4369</v>
      </c>
      <c r="C1906" s="20" t="s">
        <v>3948</v>
      </c>
      <c r="D1906" s="11">
        <v>4</v>
      </c>
      <c r="E1906" s="20" t="s">
        <v>3960</v>
      </c>
      <c r="F1906" s="10" t="s">
        <v>3910</v>
      </c>
      <c r="G1906" s="10" t="s">
        <v>3906</v>
      </c>
      <c r="H1906" s="20" t="s">
        <v>3961</v>
      </c>
      <c r="I1906" s="20" t="s">
        <v>2231</v>
      </c>
      <c r="J1906" s="20" t="s">
        <v>3879</v>
      </c>
      <c r="K1906" s="20" t="s">
        <v>3962</v>
      </c>
      <c r="L1906" s="20" t="s">
        <v>3922</v>
      </c>
      <c r="M1906" s="21">
        <v>60</v>
      </c>
      <c r="N1906" s="22">
        <v>5</v>
      </c>
      <c r="O1906" s="23">
        <v>0</v>
      </c>
      <c r="P1906" s="24">
        <v>530</v>
      </c>
      <c r="Q1906" s="25">
        <f t="shared" si="158"/>
        <v>8.8333333333333339</v>
      </c>
      <c r="R1906" s="12">
        <v>0</v>
      </c>
      <c r="S1906" s="12">
        <v>0</v>
      </c>
      <c r="U1906" s="18" t="str">
        <f t="shared" si="156"/>
        <v>未勝利</v>
      </c>
      <c r="X1906" s="12" t="str">
        <f>IF(OR(C1906="櫃間牧場",C1906="特捜フジ"),"hit",IF(OR(C1906="土井牧場",C1906="土井ムギムギ牧場",C1906="むぎむぎ",C1906="むぎ"),"doi",IF(OR(C1906="阪神",C1906="タイガースファーム"),"han",IF(OR(C1906="健康牧場",C1906="ＯＫ牧場"),"oke",VLOOKUP(C1906,[1]Owner!$A:$B,2,FALSE)))))</f>
        <v>oru</v>
      </c>
    </row>
    <row r="1907" spans="1:24" ht="11.15" customHeight="1" x14ac:dyDescent="0.65">
      <c r="A1907" s="19" t="str">
        <f t="shared" si="154"/>
        <v>1314心平06</v>
      </c>
      <c r="B1907" s="10" t="s">
        <v>5133</v>
      </c>
      <c r="C1907" s="20" t="s">
        <v>4402</v>
      </c>
      <c r="D1907" s="11">
        <v>6</v>
      </c>
      <c r="E1907" s="20" t="s">
        <v>5112</v>
      </c>
      <c r="F1907" s="10" t="s">
        <v>4772</v>
      </c>
      <c r="G1907" s="10" t="s">
        <v>4774</v>
      </c>
      <c r="H1907" s="20" t="s">
        <v>5113</v>
      </c>
      <c r="I1907" s="20" t="s">
        <v>26</v>
      </c>
      <c r="J1907" s="20" t="s">
        <v>5114</v>
      </c>
      <c r="K1907" s="20" t="s">
        <v>5115</v>
      </c>
      <c r="L1907" s="20" t="s">
        <v>5116</v>
      </c>
      <c r="M1907" s="21">
        <v>20</v>
      </c>
      <c r="N1907" s="22">
        <v>7</v>
      </c>
      <c r="O1907" s="23">
        <v>0</v>
      </c>
      <c r="P1907" s="24">
        <v>530</v>
      </c>
      <c r="Q1907" s="25">
        <f t="shared" si="158"/>
        <v>26.5</v>
      </c>
      <c r="R1907" s="12">
        <v>0</v>
      </c>
      <c r="S1907" s="12">
        <v>0</v>
      </c>
      <c r="U1907" s="18" t="str">
        <f t="shared" si="156"/>
        <v>未勝利</v>
      </c>
      <c r="X1907" s="12" t="str">
        <f>IF(OR(C1907="櫃間牧場",C1907="特捜フジ"),"hit",IF(OR(C1907="土井牧場",C1907="土井ムギムギ牧場",C1907="むぎむぎ",C1907="むぎ"),"doi",IF(OR(C1907="阪神",C1907="タイガースファーム"),"han",IF(OR(C1907="健康牧場",C1907="ＯＫ牧場"),"oke",VLOOKUP(C1907,[1]Owner!$A:$B,2,FALSE)))))</f>
        <v>hsi</v>
      </c>
    </row>
    <row r="1908" spans="1:24" ht="11.15" customHeight="1" x14ac:dyDescent="0.65">
      <c r="A1908" s="19" t="str">
        <f t="shared" si="154"/>
        <v>1011タイ10</v>
      </c>
      <c r="B1908" s="10" t="s">
        <v>3649</v>
      </c>
      <c r="C1908" s="20" t="s">
        <v>3696</v>
      </c>
      <c r="D1908" s="11">
        <v>10</v>
      </c>
      <c r="E1908" s="20" t="s">
        <v>3714</v>
      </c>
      <c r="F1908" s="10" t="s">
        <v>14</v>
      </c>
      <c r="G1908" s="10" t="s">
        <v>520</v>
      </c>
      <c r="H1908" s="20" t="s">
        <v>3715</v>
      </c>
      <c r="I1908" s="20" t="s">
        <v>3716</v>
      </c>
      <c r="J1908" s="20" t="s">
        <v>3473</v>
      </c>
      <c r="K1908" s="20" t="s">
        <v>2747</v>
      </c>
      <c r="L1908" s="20" t="s">
        <v>3474</v>
      </c>
      <c r="M1908" s="21">
        <v>20</v>
      </c>
      <c r="N1908" s="22">
        <v>7</v>
      </c>
      <c r="O1908" s="23">
        <v>0</v>
      </c>
      <c r="P1908" s="24">
        <v>530</v>
      </c>
      <c r="Q1908" s="25">
        <f t="shared" si="158"/>
        <v>26.5</v>
      </c>
      <c r="R1908" s="12">
        <v>0</v>
      </c>
      <c r="S1908" s="12">
        <v>0</v>
      </c>
      <c r="U1908" s="18" t="str">
        <f t="shared" si="156"/>
        <v>未勝利</v>
      </c>
      <c r="X1908" s="12" t="str">
        <f>IF(OR(C1908="櫃間牧場",C1908="特捜フジ"),"hit",IF(OR(C1908="土井牧場",C1908="土井ムギムギ牧場",C1908="むぎむぎ",C1908="むぎ"),"doi",IF(OR(C1908="阪神",C1908="タイガースファーム"),"han",IF(OR(C1908="健康牧場",C1908="ＯＫ牧場"),"oke",VLOOKUP(C1908,[1]Owner!$A:$B,2,FALSE)))))</f>
        <v>han</v>
      </c>
    </row>
    <row r="1909" spans="1:24" ht="11.15" customHeight="1" x14ac:dyDescent="0.65">
      <c r="A1909" s="19" t="str">
        <f t="shared" si="154"/>
        <v>1415健太10</v>
      </c>
      <c r="B1909" s="10" t="s">
        <v>5140</v>
      </c>
      <c r="C1909" s="28" t="s">
        <v>4758</v>
      </c>
      <c r="D1909" s="29">
        <v>10</v>
      </c>
      <c r="E1909" s="20" t="s">
        <v>5162</v>
      </c>
      <c r="F1909" s="10" t="s">
        <v>5144</v>
      </c>
      <c r="G1909" s="10" t="s">
        <v>5293</v>
      </c>
      <c r="H1909" s="20" t="s">
        <v>5311</v>
      </c>
      <c r="I1909" s="20" t="s">
        <v>2231</v>
      </c>
      <c r="J1909" s="20" t="s">
        <v>4509</v>
      </c>
      <c r="K1909" s="20" t="s">
        <v>791</v>
      </c>
      <c r="L1909" s="20" t="s">
        <v>5485</v>
      </c>
      <c r="M1909" s="21">
        <v>100</v>
      </c>
      <c r="N1909" s="22">
        <v>5</v>
      </c>
      <c r="O1909" s="23">
        <v>0</v>
      </c>
      <c r="P1909" s="24">
        <v>525</v>
      </c>
      <c r="Q1909" s="25">
        <f t="shared" si="158"/>
        <v>5.25</v>
      </c>
      <c r="R1909" s="12">
        <v>0</v>
      </c>
      <c r="S1909" s="12">
        <v>0</v>
      </c>
      <c r="U1909" s="18" t="str">
        <f t="shared" si="156"/>
        <v>未勝利</v>
      </c>
      <c r="X1909" s="12" t="str">
        <f>IF(OR(C1909="櫃間牧場",C1909="特捜フジ"),"hit",IF(OR(C1909="土井牧場",C1909="土井ムギムギ牧場",C1909="むぎむぎ",C1909="むぎ"),"doi",IF(OR(C1909="阪神",C1909="タイガースファーム"),"han",IF(OR(C1909="健康牧場",C1909="ＯＫ牧場"),"oke",VLOOKUP(C1909,[1]Owner!$A:$B,2,FALSE)))))</f>
        <v>tke</v>
      </c>
    </row>
    <row r="1910" spans="1:24" ht="11.15" customHeight="1" x14ac:dyDescent="0.65">
      <c r="A1910" s="19" t="str">
        <f t="shared" si="154"/>
        <v>1415みど10</v>
      </c>
      <c r="B1910" s="10" t="s">
        <v>5140</v>
      </c>
      <c r="C1910" s="28" t="s">
        <v>4754</v>
      </c>
      <c r="D1910" s="29">
        <v>10</v>
      </c>
      <c r="E1910" s="20" t="s">
        <v>5262</v>
      </c>
      <c r="F1910" s="10" t="s">
        <v>5142</v>
      </c>
      <c r="G1910" s="10" t="s">
        <v>5293</v>
      </c>
      <c r="H1910" s="20" t="s">
        <v>5299</v>
      </c>
      <c r="I1910" s="20" t="s">
        <v>3165</v>
      </c>
      <c r="J1910" s="20" t="s">
        <v>3958</v>
      </c>
      <c r="K1910" s="20" t="s">
        <v>2378</v>
      </c>
      <c r="L1910" s="20" t="s">
        <v>5485</v>
      </c>
      <c r="M1910" s="21">
        <v>120</v>
      </c>
      <c r="N1910" s="22">
        <v>7</v>
      </c>
      <c r="O1910" s="23">
        <v>0</v>
      </c>
      <c r="P1910" s="24">
        <v>525</v>
      </c>
      <c r="Q1910" s="25">
        <f t="shared" si="158"/>
        <v>4.375</v>
      </c>
      <c r="R1910" s="12">
        <v>0</v>
      </c>
      <c r="S1910" s="12">
        <v>0</v>
      </c>
      <c r="U1910" s="18" t="str">
        <f t="shared" si="156"/>
        <v>未勝利</v>
      </c>
      <c r="X1910" s="12" t="str">
        <f>IF(OR(C1910="櫃間牧場",C1910="特捜フジ"),"hit",IF(OR(C1910="土井牧場",C1910="土井ムギムギ牧場",C1910="むぎむぎ",C1910="むぎ"),"doi",IF(OR(C1910="阪神",C1910="タイガースファーム"),"han",IF(OR(C1910="健康牧場",C1910="ＯＫ牧場"),"oke",VLOOKUP(C1910,[1]Owner!$A:$B,2,FALSE)))))</f>
        <v>mid</v>
      </c>
    </row>
    <row r="1911" spans="1:24" ht="11.15" customHeight="1" x14ac:dyDescent="0.65">
      <c r="A1911" s="19" t="str">
        <f t="shared" si="154"/>
        <v>2122高橋01</v>
      </c>
      <c r="B1911" s="10" t="s">
        <v>8826</v>
      </c>
      <c r="C1911" s="20" t="s">
        <v>8745</v>
      </c>
      <c r="D1911" s="11">
        <v>1</v>
      </c>
      <c r="E1911" s="20" t="s">
        <v>8746</v>
      </c>
      <c r="F1911" s="10" t="s">
        <v>4478</v>
      </c>
      <c r="G1911" s="10" t="s">
        <v>4408</v>
      </c>
      <c r="H1911" s="20" t="s">
        <v>8868</v>
      </c>
      <c r="I1911" s="20" t="s">
        <v>2231</v>
      </c>
      <c r="J1911" s="20" t="s">
        <v>5056</v>
      </c>
      <c r="K1911" s="20" t="s">
        <v>791</v>
      </c>
      <c r="L1911" s="20" t="s">
        <v>1913</v>
      </c>
      <c r="M1911" s="32">
        <v>10</v>
      </c>
      <c r="N1911" s="22">
        <v>1</v>
      </c>
      <c r="O1911" s="23">
        <v>1</v>
      </c>
      <c r="P1911" s="24">
        <v>520</v>
      </c>
      <c r="Q1911" s="25">
        <v>11.4</v>
      </c>
      <c r="U1911" s="18" t="str">
        <f t="shared" si="156"/>
        <v>一勝</v>
      </c>
      <c r="V1911" s="12" t="s">
        <v>8992</v>
      </c>
      <c r="W1911" s="12" t="s">
        <v>9110</v>
      </c>
      <c r="X1911" s="12" t="str">
        <f>IF(OR(C1911="櫃間牧場",C1911="特捜フジ"),"hit",IF(OR(C1911="土井牧場",C1911="土井ムギムギ牧場",C1911="むぎむぎ",C1911="むぎ"),"doi",IF(OR(C1911="阪神",C1911="タイガースファーム"),"han",IF(OR(C1911="健康牧場",C1911="ＯＫ牧場"),"oke",VLOOKUP(C1911,[1]Owner!$A:$B,2,FALSE)))))</f>
        <v>tkh</v>
      </c>
    </row>
    <row r="1912" spans="1:24" ht="11.15" customHeight="1" x14ac:dyDescent="0.65">
      <c r="A1912" s="19" t="str">
        <f t="shared" si="154"/>
        <v>2122阪神05</v>
      </c>
      <c r="B1912" s="10" t="s">
        <v>8826</v>
      </c>
      <c r="C1912" s="20" t="s">
        <v>4398</v>
      </c>
      <c r="D1912" s="11">
        <v>5</v>
      </c>
      <c r="E1912" s="20" t="s">
        <v>8780</v>
      </c>
      <c r="F1912" s="10" t="s">
        <v>4478</v>
      </c>
      <c r="G1912" s="10" t="s">
        <v>4421</v>
      </c>
      <c r="H1912" s="20" t="s">
        <v>435</v>
      </c>
      <c r="I1912" s="20" t="s">
        <v>4547</v>
      </c>
      <c r="J1912" s="20" t="s">
        <v>8923</v>
      </c>
      <c r="K1912" s="20" t="s">
        <v>2378</v>
      </c>
      <c r="L1912" s="20" t="s">
        <v>1913</v>
      </c>
      <c r="M1912" s="32">
        <v>8</v>
      </c>
      <c r="N1912" s="22">
        <v>1</v>
      </c>
      <c r="O1912" s="23">
        <v>1</v>
      </c>
      <c r="P1912" s="24">
        <v>520</v>
      </c>
      <c r="Q1912" s="25">
        <v>6.75</v>
      </c>
      <c r="U1912" s="18" t="str">
        <f t="shared" si="156"/>
        <v>一勝</v>
      </c>
      <c r="V1912" s="12" t="s">
        <v>9026</v>
      </c>
      <c r="W1912" s="12" t="s">
        <v>9141</v>
      </c>
      <c r="X1912" s="12" t="str">
        <f>IF(OR(C1912="櫃間牧場",C1912="特捜フジ"),"hit",IF(OR(C1912="土井牧場",C1912="土井ムギムギ牧場",C1912="むぎむぎ",C1912="むぎ"),"doi",IF(OR(C1912="阪神",C1912="タイガースファーム"),"han",IF(OR(C1912="健康牧場",C1912="ＯＫ牧場"),"oke",VLOOKUP(C1912,[1]Owner!$A:$B,2,FALSE)))))</f>
        <v>han</v>
      </c>
    </row>
    <row r="1913" spans="1:24" ht="11.15" customHeight="1" x14ac:dyDescent="0.65">
      <c r="A1913" s="19" t="str">
        <f t="shared" si="154"/>
        <v>2122村山08</v>
      </c>
      <c r="B1913" s="10" t="s">
        <v>8826</v>
      </c>
      <c r="C1913" s="20" t="s">
        <v>7658</v>
      </c>
      <c r="D1913" s="11">
        <v>8</v>
      </c>
      <c r="E1913" s="20" t="s">
        <v>8823</v>
      </c>
      <c r="F1913" s="10" t="s">
        <v>4478</v>
      </c>
      <c r="G1913" s="10" t="s">
        <v>4408</v>
      </c>
      <c r="H1913" s="20" t="s">
        <v>8843</v>
      </c>
      <c r="I1913" s="20" t="s">
        <v>6718</v>
      </c>
      <c r="J1913" s="20" t="s">
        <v>8844</v>
      </c>
      <c r="K1913" s="20" t="s">
        <v>5446</v>
      </c>
      <c r="L1913" s="20" t="s">
        <v>1913</v>
      </c>
      <c r="M1913" s="32">
        <v>7</v>
      </c>
      <c r="N1913" s="22">
        <v>3</v>
      </c>
      <c r="O1913" s="23">
        <v>1</v>
      </c>
      <c r="P1913" s="24">
        <v>520</v>
      </c>
      <c r="Q1913" s="25">
        <v>5.5714285714285712</v>
      </c>
      <c r="U1913" s="18" t="str">
        <f t="shared" si="156"/>
        <v>一勝</v>
      </c>
      <c r="V1913" s="12" t="s">
        <v>9059</v>
      </c>
      <c r="W1913" s="12" t="s">
        <v>9184</v>
      </c>
      <c r="X1913" s="12" t="str">
        <f>IF(OR(C1913="櫃間牧場",C1913="特捜フジ"),"hit",IF(OR(C1913="土井牧場",C1913="土井ムギムギ牧場",C1913="むぎむぎ",C1913="むぎ"),"doi",IF(OR(C1913="阪神",C1913="タイガースファーム"),"han",IF(OR(C1913="健康牧場",C1913="ＯＫ牧場"),"oke",VLOOKUP(C1913,[1]Owner!$A:$B,2,FALSE)))))</f>
        <v>mur</v>
      </c>
    </row>
    <row r="1914" spans="1:24" ht="11.15" customHeight="1" x14ac:dyDescent="0.65">
      <c r="A1914" s="19" t="str">
        <f t="shared" si="154"/>
        <v>0203杉田09</v>
      </c>
      <c r="B1914" s="10" t="s">
        <v>1480</v>
      </c>
      <c r="C1914" s="20" t="s">
        <v>1337</v>
      </c>
      <c r="D1914" s="31">
        <v>9</v>
      </c>
      <c r="E1914" s="20" t="s">
        <v>1597</v>
      </c>
      <c r="F1914" s="10" t="s">
        <v>14</v>
      </c>
      <c r="G1914" s="10" t="s">
        <v>15</v>
      </c>
      <c r="H1914" s="20" t="s">
        <v>334</v>
      </c>
      <c r="I1914" s="20" t="s">
        <v>1598</v>
      </c>
      <c r="J1914" s="20" t="s">
        <v>1599</v>
      </c>
      <c r="N1914" s="22">
        <v>4</v>
      </c>
      <c r="O1914" s="23">
        <v>0</v>
      </c>
      <c r="P1914" s="24">
        <v>520</v>
      </c>
      <c r="Q1914" s="25" t="str">
        <f>IF(M1914="","",IF(M1914&lt;=0,P1914/10,P1914/M1914))</f>
        <v/>
      </c>
      <c r="R1914" s="12">
        <v>0</v>
      </c>
      <c r="S1914" s="12">
        <v>0</v>
      </c>
      <c r="U1914" s="18" t="str">
        <f t="shared" si="156"/>
        <v>未勝利</v>
      </c>
      <c r="X1914" s="12" t="str">
        <f>IF(OR(C1914="櫃間牧場",C1914="特捜フジ"),"hit",IF(OR(C1914="土井牧場",C1914="土井ムギムギ牧場",C1914="むぎむぎ",C1914="むぎ"),"doi",IF(OR(C1914="阪神",C1914="タイガースファーム"),"han",IF(OR(C1914="健康牧場",C1914="ＯＫ牧場"),"oke",VLOOKUP(C1914,[1]Owner!$A:$B,2,FALSE)))))</f>
        <v>sug</v>
      </c>
    </row>
    <row r="1915" spans="1:24" ht="11.15" customHeight="1" x14ac:dyDescent="0.65">
      <c r="A1915" s="19" t="str">
        <f t="shared" si="154"/>
        <v>2122播磨02</v>
      </c>
      <c r="B1915" s="10" t="s">
        <v>8826</v>
      </c>
      <c r="C1915" s="20" t="s">
        <v>8311</v>
      </c>
      <c r="D1915" s="11">
        <v>2</v>
      </c>
      <c r="E1915" s="20" t="s">
        <v>8767</v>
      </c>
      <c r="F1915" s="10" t="s">
        <v>4478</v>
      </c>
      <c r="G1915" s="10" t="s">
        <v>4408</v>
      </c>
      <c r="H1915" s="20" t="s">
        <v>565</v>
      </c>
      <c r="I1915" s="20" t="s">
        <v>2231</v>
      </c>
      <c r="J1915" s="20" t="s">
        <v>8914</v>
      </c>
      <c r="K1915" s="20" t="s">
        <v>3023</v>
      </c>
      <c r="L1915" s="20" t="s">
        <v>8874</v>
      </c>
      <c r="M1915" s="32">
        <v>9</v>
      </c>
      <c r="N1915" s="22">
        <v>5</v>
      </c>
      <c r="O1915" s="23">
        <v>1</v>
      </c>
      <c r="P1915" s="24">
        <v>520</v>
      </c>
      <c r="Q1915" s="25">
        <v>6.5555555555555554</v>
      </c>
      <c r="U1915" s="18" t="str">
        <f t="shared" si="156"/>
        <v>一勝</v>
      </c>
      <c r="V1915" s="12" t="s">
        <v>9013</v>
      </c>
      <c r="W1915" s="12" t="s">
        <v>9129</v>
      </c>
      <c r="X1915" s="12" t="str">
        <f>IF(OR(C1915="櫃間牧場",C1915="特捜フジ"),"hit",IF(OR(C1915="土井牧場",C1915="土井ムギムギ牧場",C1915="むぎむぎ",C1915="むぎ"),"doi",IF(OR(C1915="阪神",C1915="タイガースファーム"),"han",IF(OR(C1915="健康牧場",C1915="ＯＫ牧場"),"oke",VLOOKUP(C1915,[1]Owner!$A:$B,2,FALSE)))))</f>
        <v>har</v>
      </c>
    </row>
    <row r="1916" spans="1:24" ht="11.15" customHeight="1" x14ac:dyDescent="0.65">
      <c r="A1916" s="19" t="str">
        <f t="shared" si="154"/>
        <v>1415光生10</v>
      </c>
      <c r="B1916" s="10" t="s">
        <v>5140</v>
      </c>
      <c r="C1916" s="28" t="s">
        <v>4755</v>
      </c>
      <c r="D1916" s="29">
        <v>10</v>
      </c>
      <c r="E1916" s="20" t="s">
        <v>5252</v>
      </c>
      <c r="F1916" s="10" t="s">
        <v>5142</v>
      </c>
      <c r="G1916" s="10" t="s">
        <v>5293</v>
      </c>
      <c r="H1916" s="20" t="s">
        <v>5358</v>
      </c>
      <c r="I1916" s="20" t="s">
        <v>5100</v>
      </c>
      <c r="J1916" s="20" t="s">
        <v>2877</v>
      </c>
      <c r="K1916" s="20" t="s">
        <v>1836</v>
      </c>
      <c r="L1916" s="20" t="s">
        <v>2439</v>
      </c>
      <c r="M1916" s="21">
        <v>0</v>
      </c>
      <c r="N1916" s="22">
        <v>6</v>
      </c>
      <c r="O1916" s="23">
        <v>0</v>
      </c>
      <c r="P1916" s="24">
        <v>520</v>
      </c>
      <c r="Q1916" s="25">
        <f>IF(M1916="","",IF(M1916&lt;=0,P1916/10,P1916/M1916))</f>
        <v>52</v>
      </c>
      <c r="R1916" s="12">
        <v>0</v>
      </c>
      <c r="S1916" s="12">
        <v>0</v>
      </c>
      <c r="U1916" s="18" t="str">
        <f t="shared" si="156"/>
        <v>未勝利</v>
      </c>
      <c r="X1916" s="12" t="str">
        <f>IF(OR(C1916="櫃間牧場",C1916="特捜フジ"),"hit",IF(OR(C1916="土井牧場",C1916="土井ムギムギ牧場",C1916="むぎむぎ",C1916="むぎ"),"doi",IF(OR(C1916="阪神",C1916="タイガースファーム"),"han",IF(OR(C1916="健康牧場",C1916="ＯＫ牧場"),"oke",VLOOKUP(C1916,[1]Owner!$A:$B,2,FALSE)))))</f>
        <v>ymi</v>
      </c>
    </row>
    <row r="1917" spans="1:24" ht="11.15" customHeight="1" x14ac:dyDescent="0.65">
      <c r="A1917" s="19" t="str">
        <f t="shared" si="154"/>
        <v>2021成田09</v>
      </c>
      <c r="B1917" s="10" t="s">
        <v>8314</v>
      </c>
      <c r="C1917" s="20" t="s">
        <v>7656</v>
      </c>
      <c r="D1917" s="11">
        <v>9</v>
      </c>
      <c r="E1917" s="20" t="s">
        <v>8237</v>
      </c>
      <c r="F1917" s="10" t="s">
        <v>4478</v>
      </c>
      <c r="G1917" s="10" t="s">
        <v>15</v>
      </c>
      <c r="H1917" s="20" t="s">
        <v>8350</v>
      </c>
      <c r="I1917" s="20" t="s">
        <v>1755</v>
      </c>
      <c r="J1917" s="20" t="s">
        <v>8390</v>
      </c>
      <c r="K1917" s="20" t="s">
        <v>8391</v>
      </c>
      <c r="L1917" s="20" t="s">
        <v>1913</v>
      </c>
      <c r="M1917" s="32">
        <v>7</v>
      </c>
      <c r="N1917" s="22">
        <v>5</v>
      </c>
      <c r="O1917" s="23">
        <v>0</v>
      </c>
      <c r="P1917" s="24">
        <v>517</v>
      </c>
      <c r="Q1917" s="25">
        <v>0.55164835164835202</v>
      </c>
      <c r="R1917" s="12">
        <v>0</v>
      </c>
      <c r="S1917" s="12">
        <v>0</v>
      </c>
      <c r="T1917" s="12">
        <v>0</v>
      </c>
      <c r="U1917" s="18" t="str">
        <f t="shared" si="156"/>
        <v>未勝利</v>
      </c>
      <c r="V1917" s="12" t="s">
        <v>8633</v>
      </c>
      <c r="W1917" s="12" t="s">
        <v>8521</v>
      </c>
      <c r="X1917" s="12" t="str">
        <f>IF(OR(C1917="櫃間牧場",C1917="特捜フジ"),"hit",IF(OR(C1917="土井牧場",C1917="土井ムギムギ牧場",C1917="むぎむぎ",C1917="むぎ"),"doi",IF(OR(C1917="阪神",C1917="タイガースファーム"),"han",IF(OR(C1917="健康牧場",C1917="ＯＫ牧場"),"oke",VLOOKUP(C1917,[1]Owner!$A:$B,2,FALSE)))))</f>
        <v>nar</v>
      </c>
    </row>
    <row r="1918" spans="1:24" ht="11.15" customHeight="1" x14ac:dyDescent="0.65">
      <c r="A1918" s="19" t="str">
        <f t="shared" si="154"/>
        <v>1314健太08</v>
      </c>
      <c r="B1918" s="10" t="s">
        <v>5133</v>
      </c>
      <c r="C1918" s="20" t="s">
        <v>4401</v>
      </c>
      <c r="D1918" s="11">
        <v>8</v>
      </c>
      <c r="E1918" s="20" t="s">
        <v>5090</v>
      </c>
      <c r="F1918" s="10" t="s">
        <v>4766</v>
      </c>
      <c r="G1918" s="10" t="s">
        <v>4767</v>
      </c>
      <c r="H1918" s="20" t="s">
        <v>5091</v>
      </c>
      <c r="I1918" s="20" t="s">
        <v>2231</v>
      </c>
      <c r="J1918" s="20" t="s">
        <v>5092</v>
      </c>
      <c r="K1918" s="20" t="s">
        <v>5093</v>
      </c>
      <c r="L1918" s="20" t="s">
        <v>5094</v>
      </c>
      <c r="M1918" s="21">
        <v>20</v>
      </c>
      <c r="N1918" s="22">
        <v>3</v>
      </c>
      <c r="O1918" s="23">
        <v>0</v>
      </c>
      <c r="P1918" s="24">
        <v>515</v>
      </c>
      <c r="Q1918" s="25">
        <f>IF(M1918="","",IF(M1918&lt;=0,P1918/10,P1918/M1918))</f>
        <v>25.75</v>
      </c>
      <c r="R1918" s="12">
        <v>0</v>
      </c>
      <c r="S1918" s="12">
        <v>0</v>
      </c>
      <c r="U1918" s="18" t="str">
        <f t="shared" si="156"/>
        <v>未勝利</v>
      </c>
      <c r="X1918" s="12" t="str">
        <f>IF(OR(C1918="櫃間牧場",C1918="特捜フジ"),"hit",IF(OR(C1918="土井牧場",C1918="土井ムギムギ牧場",C1918="むぎむぎ",C1918="むぎ"),"doi",IF(OR(C1918="阪神",C1918="タイガースファーム"),"han",IF(OR(C1918="健康牧場",C1918="ＯＫ牧場"),"oke",VLOOKUP(C1918,[1]Owner!$A:$B,2,FALSE)))))</f>
        <v>tke</v>
      </c>
    </row>
    <row r="1919" spans="1:24" ht="11.15" customHeight="1" x14ac:dyDescent="0.65">
      <c r="A1919" s="19" t="str">
        <f t="shared" si="154"/>
        <v>1819永之09</v>
      </c>
      <c r="B1919" s="10" t="s">
        <v>7067</v>
      </c>
      <c r="C1919" s="20" t="s">
        <v>5135</v>
      </c>
      <c r="D1919" s="11">
        <v>9</v>
      </c>
      <c r="E1919" s="20" t="s">
        <v>7116</v>
      </c>
      <c r="F1919" s="10" t="s">
        <v>4413</v>
      </c>
      <c r="G1919" s="10" t="s">
        <v>5335</v>
      </c>
      <c r="H1919" s="20" t="s">
        <v>7227</v>
      </c>
      <c r="I1919" s="20" t="s">
        <v>2231</v>
      </c>
      <c r="J1919" s="20" t="s">
        <v>7293</v>
      </c>
      <c r="K1919" s="20" t="s">
        <v>2378</v>
      </c>
      <c r="L1919" s="20" t="s">
        <v>1913</v>
      </c>
      <c r="M1919" s="21">
        <v>120</v>
      </c>
      <c r="N1919" s="22">
        <v>3</v>
      </c>
      <c r="O1919" s="23">
        <v>0</v>
      </c>
      <c r="P1919" s="24">
        <v>515</v>
      </c>
      <c r="Q1919" s="25">
        <f>IF(M1919="","",IF(M1919&lt;=0,P1919/10,P1919/M1919))</f>
        <v>4.291666666666667</v>
      </c>
      <c r="R1919" s="12">
        <v>0</v>
      </c>
      <c r="S1919" s="12">
        <v>0</v>
      </c>
      <c r="T1919" s="12">
        <v>0</v>
      </c>
      <c r="U1919" s="18" t="str">
        <f t="shared" si="156"/>
        <v>未勝利</v>
      </c>
      <c r="V1919" s="12" t="s">
        <v>7460</v>
      </c>
      <c r="W1919" s="12" t="s">
        <v>7599</v>
      </c>
      <c r="X1919" s="12" t="str">
        <f>IF(OR(C1919="櫃間牧場",C1919="特捜フジ"),"hit",IF(OR(C1919="土井牧場",C1919="土井ムギムギ牧場",C1919="むぎむぎ",C1919="むぎ"),"doi",IF(OR(C1919="阪神",C1919="タイガースファーム"),"han",IF(OR(C1919="健康牧場",C1919="ＯＫ牧場"),"oke",VLOOKUP(C1919,[1]Owner!$A:$B,2,FALSE)))))</f>
        <v>yhi</v>
      </c>
    </row>
    <row r="1920" spans="1:24" ht="11.15" customHeight="1" x14ac:dyDescent="0.65">
      <c r="A1920" s="19" t="str">
        <f t="shared" si="154"/>
        <v>1112松山07</v>
      </c>
      <c r="B1920" s="10" t="s">
        <v>4369</v>
      </c>
      <c r="C1920" s="20" t="s">
        <v>4233</v>
      </c>
      <c r="D1920" s="11">
        <v>7</v>
      </c>
      <c r="E1920" s="20" t="s">
        <v>4249</v>
      </c>
      <c r="F1920" s="10" t="s">
        <v>3905</v>
      </c>
      <c r="G1920" s="10" t="s">
        <v>3906</v>
      </c>
      <c r="H1920" s="20" t="s">
        <v>669</v>
      </c>
      <c r="I1920" s="20" t="s">
        <v>2231</v>
      </c>
      <c r="J1920" s="20" t="s">
        <v>1306</v>
      </c>
      <c r="K1920" s="20" t="s">
        <v>4250</v>
      </c>
      <c r="L1920" s="20" t="s">
        <v>4211</v>
      </c>
      <c r="M1920" s="21">
        <v>60</v>
      </c>
      <c r="N1920" s="22">
        <v>5</v>
      </c>
      <c r="O1920" s="23">
        <v>0</v>
      </c>
      <c r="P1920" s="24">
        <v>515</v>
      </c>
      <c r="Q1920" s="25">
        <f>IF(M1920="","",IF(M1920&lt;=0,P1920/10,P1920/M1920))</f>
        <v>8.5833333333333339</v>
      </c>
      <c r="R1920" s="12">
        <v>0</v>
      </c>
      <c r="S1920" s="12">
        <v>0</v>
      </c>
      <c r="U1920" s="18" t="str">
        <f t="shared" si="156"/>
        <v>未勝利</v>
      </c>
      <c r="X1920" s="12" t="str">
        <f>IF(OR(C1920="櫃間牧場",C1920="特捜フジ"),"hit",IF(OR(C1920="土井牧場",C1920="土井ムギムギ牧場",C1920="むぎむぎ",C1920="むぎ"),"doi",IF(OR(C1920="阪神",C1920="タイガースファーム"),"han",IF(OR(C1920="健康牧場",C1920="ＯＫ牧場"),"oke",VLOOKUP(C1920,[1]Owner!$A:$B,2,FALSE)))))</f>
        <v>mat</v>
      </c>
    </row>
    <row r="1921" spans="1:24" ht="11.15" customHeight="1" x14ac:dyDescent="0.65">
      <c r="A1921" s="19" t="str">
        <f t="shared" si="154"/>
        <v>1617むぎ07</v>
      </c>
      <c r="B1921" s="10" t="s">
        <v>5840</v>
      </c>
      <c r="C1921" s="20" t="s">
        <v>4396</v>
      </c>
      <c r="D1921" s="11">
        <v>7</v>
      </c>
      <c r="E1921" s="20" t="s">
        <v>5972</v>
      </c>
      <c r="F1921" s="10" t="s">
        <v>5845</v>
      </c>
      <c r="G1921" s="10" t="s">
        <v>5996</v>
      </c>
      <c r="H1921" s="20" t="s">
        <v>6082</v>
      </c>
      <c r="I1921" s="20" t="s">
        <v>3239</v>
      </c>
      <c r="J1921" s="20" t="s">
        <v>6116</v>
      </c>
      <c r="K1921" s="20" t="s">
        <v>791</v>
      </c>
      <c r="L1921" s="20" t="s">
        <v>6186</v>
      </c>
      <c r="M1921" s="21">
        <v>40</v>
      </c>
      <c r="N1921" s="22">
        <v>7</v>
      </c>
      <c r="O1921" s="23">
        <v>0</v>
      </c>
      <c r="P1921" s="24">
        <v>515</v>
      </c>
      <c r="Q1921" s="25">
        <f>IF(M1921="","",IF(M1921&lt;=0,P1921/10,P1921/M1921))</f>
        <v>12.875</v>
      </c>
      <c r="R1921" s="12">
        <v>0</v>
      </c>
      <c r="S1921" s="12">
        <v>0</v>
      </c>
      <c r="U1921" s="18" t="str">
        <f t="shared" si="156"/>
        <v>未勝利</v>
      </c>
      <c r="X1921" s="12" t="str">
        <f>IF(OR(C1921="櫃間牧場",C1921="特捜フジ"),"hit",IF(OR(C1921="土井牧場",C1921="土井ムギムギ牧場",C1921="むぎむぎ",C1921="むぎ"),"doi",IF(OR(C1921="阪神",C1921="タイガースファーム"),"han",IF(OR(C1921="健康牧場",C1921="ＯＫ牧場"),"oke",VLOOKUP(C1921,[1]Owner!$A:$B,2,FALSE)))))</f>
        <v>doi</v>
      </c>
    </row>
    <row r="1922" spans="1:24" ht="11.15" customHeight="1" x14ac:dyDescent="0.65">
      <c r="A1922" s="19" t="str">
        <f t="shared" ref="A1922:A1985" si="159">MID(B1922,3,2)&amp;MID(B1922,8,2)&amp;MID(C1922,1,2)&amp;TEXT(D1922,"00")</f>
        <v>2122健太01</v>
      </c>
      <c r="B1922" s="10" t="s">
        <v>8826</v>
      </c>
      <c r="C1922" s="20" t="s">
        <v>7654</v>
      </c>
      <c r="D1922" s="11">
        <v>1</v>
      </c>
      <c r="E1922" s="20" t="s">
        <v>8715</v>
      </c>
      <c r="F1922" s="10" t="s">
        <v>4478</v>
      </c>
      <c r="G1922" s="10" t="s">
        <v>4408</v>
      </c>
      <c r="H1922" s="20" t="s">
        <v>8868</v>
      </c>
      <c r="I1922" s="20" t="s">
        <v>2231</v>
      </c>
      <c r="J1922" s="20" t="s">
        <v>8869</v>
      </c>
      <c r="K1922" s="20" t="s">
        <v>8870</v>
      </c>
      <c r="L1922" s="20" t="s">
        <v>4202</v>
      </c>
      <c r="M1922" s="32">
        <v>10</v>
      </c>
      <c r="N1922" s="22">
        <v>7</v>
      </c>
      <c r="O1922" s="23">
        <v>0</v>
      </c>
      <c r="P1922" s="24">
        <v>513</v>
      </c>
      <c r="Q1922" s="25">
        <v>0.86769230769230776</v>
      </c>
      <c r="U1922" s="18" t="str">
        <f t="shared" ref="U1922:U1985" si="160">IF(S1922&gt;=1,"G1",IF(R1922&gt;=1,"重賞",IF(O1922&gt;=2,"二勝",IF(O1922=1,"一勝",IF(AND(O1922=0,N1922&gt;=1),"未勝利","未出走")))))</f>
        <v>未勝利</v>
      </c>
      <c r="V1922" s="12" t="s">
        <v>8971</v>
      </c>
      <c r="W1922" s="12" t="s">
        <v>9082</v>
      </c>
      <c r="X1922" s="12" t="str">
        <f>IF(OR(C1922="櫃間牧場",C1922="特捜フジ"),"hit",IF(OR(C1922="土井牧場",C1922="土井ムギムギ牧場",C1922="むぎむぎ",C1922="むぎ"),"doi",IF(OR(C1922="阪神",C1922="タイガースファーム"),"han",IF(OR(C1922="健康牧場",C1922="ＯＫ牧場"),"oke",VLOOKUP(C1922,[1]Owner!$A:$B,2,FALSE)))))</f>
        <v>tke</v>
      </c>
    </row>
    <row r="1923" spans="1:24" ht="11.15" customHeight="1" x14ac:dyDescent="0.65">
      <c r="A1923" s="19" t="str">
        <f t="shared" si="159"/>
        <v>9798貴仁02</v>
      </c>
      <c r="B1923" s="10" t="s">
        <v>11</v>
      </c>
      <c r="C1923" s="20" t="s">
        <v>216</v>
      </c>
      <c r="D1923" s="31">
        <v>2</v>
      </c>
      <c r="E1923" s="20" t="s">
        <v>220</v>
      </c>
      <c r="F1923" s="10" t="s">
        <v>14</v>
      </c>
      <c r="G1923" s="10" t="s">
        <v>15</v>
      </c>
      <c r="H1923" s="20" t="s">
        <v>221</v>
      </c>
      <c r="I1923" s="20" t="s">
        <v>17</v>
      </c>
      <c r="J1923" s="20" t="s">
        <v>222</v>
      </c>
      <c r="N1923" s="22">
        <v>1</v>
      </c>
      <c r="O1923" s="23">
        <v>1</v>
      </c>
      <c r="P1923" s="24">
        <v>510</v>
      </c>
      <c r="Q1923" s="25" t="str">
        <f>IF(M1923="","",IF(M1923&lt;=0,P1923/10,P1923/M1923))</f>
        <v/>
      </c>
      <c r="R1923" s="12">
        <v>0</v>
      </c>
      <c r="S1923" s="12">
        <v>0</v>
      </c>
      <c r="U1923" s="18" t="str">
        <f t="shared" si="160"/>
        <v>一勝</v>
      </c>
      <c r="X1923" s="12" t="str">
        <f>IF(OR(C1923="櫃間牧場",C1923="特捜フジ"),"hit",IF(OR(C1923="土井牧場",C1923="土井ムギムギ牧場",C1923="むぎむぎ",C1923="むぎ"),"doi",IF(OR(C1923="阪神",C1923="タイガースファーム"),"han",IF(OR(C1923="健康牧場",C1923="ＯＫ牧場"),"oke",VLOOKUP(C1923,[1]Owner!$A:$B,2,FALSE)))))</f>
        <v>hta</v>
      </c>
    </row>
    <row r="1924" spans="1:24" ht="11.15" customHeight="1" x14ac:dyDescent="0.65">
      <c r="A1924" s="19" t="str">
        <f t="shared" si="159"/>
        <v>9798戸田03</v>
      </c>
      <c r="B1924" s="10" t="s">
        <v>11</v>
      </c>
      <c r="C1924" s="20" t="s">
        <v>320</v>
      </c>
      <c r="D1924" s="31">
        <v>3</v>
      </c>
      <c r="E1924" s="20" t="s">
        <v>327</v>
      </c>
      <c r="F1924" s="10" t="s">
        <v>14</v>
      </c>
      <c r="G1924" s="10" t="s">
        <v>15</v>
      </c>
      <c r="H1924" s="20" t="s">
        <v>236</v>
      </c>
      <c r="I1924" s="20" t="s">
        <v>17</v>
      </c>
      <c r="J1924" s="20" t="s">
        <v>328</v>
      </c>
      <c r="N1924" s="22">
        <v>1</v>
      </c>
      <c r="O1924" s="23">
        <v>1</v>
      </c>
      <c r="P1924" s="24">
        <v>510</v>
      </c>
      <c r="Q1924" s="25" t="str">
        <f>IF(M1924="","",IF(M1924&lt;=0,P1924/10,P1924/M1924))</f>
        <v/>
      </c>
      <c r="R1924" s="12">
        <v>0</v>
      </c>
      <c r="S1924" s="12">
        <v>0</v>
      </c>
      <c r="U1924" s="18" t="str">
        <f t="shared" si="160"/>
        <v>一勝</v>
      </c>
      <c r="X1924" s="12" t="str">
        <f>IF(OR(C1924="櫃間牧場",C1924="特捜フジ"),"hit",IF(OR(C1924="土井牧場",C1924="土井ムギムギ牧場",C1924="むぎむぎ",C1924="むぎ"),"doi",IF(OR(C1924="阪神",C1924="タイガースファーム"),"han",IF(OR(C1924="健康牧場",C1924="ＯＫ牧場"),"oke",VLOOKUP(C1924,[1]Owner!$A:$B,2,FALSE)))))</f>
        <v>tod</v>
      </c>
    </row>
    <row r="1925" spans="1:24" ht="11.15" customHeight="1" x14ac:dyDescent="0.65">
      <c r="A1925" s="19" t="str">
        <f t="shared" si="159"/>
        <v>9900播磨06</v>
      </c>
      <c r="B1925" s="10" t="s">
        <v>683</v>
      </c>
      <c r="C1925" s="20" t="s">
        <v>626</v>
      </c>
      <c r="D1925" s="31">
        <v>6</v>
      </c>
      <c r="E1925" s="20" t="s">
        <v>901</v>
      </c>
      <c r="F1925" s="10" t="s">
        <v>14</v>
      </c>
      <c r="G1925" s="10" t="s">
        <v>15</v>
      </c>
      <c r="H1925" s="20" t="s">
        <v>902</v>
      </c>
      <c r="I1925" s="20" t="s">
        <v>38</v>
      </c>
      <c r="J1925" s="20" t="s">
        <v>226</v>
      </c>
      <c r="N1925" s="22">
        <v>1</v>
      </c>
      <c r="O1925" s="23">
        <v>1</v>
      </c>
      <c r="P1925" s="24">
        <v>510</v>
      </c>
      <c r="Q1925" s="25" t="str">
        <f>IF(M1925="","",IF(M1925&lt;=0,P1925/10,P1925/M1925))</f>
        <v/>
      </c>
      <c r="R1925" s="12">
        <v>0</v>
      </c>
      <c r="S1925" s="12">
        <v>0</v>
      </c>
      <c r="U1925" s="18" t="str">
        <f t="shared" si="160"/>
        <v>一勝</v>
      </c>
      <c r="X1925" s="12" t="str">
        <f>IF(OR(C1925="櫃間牧場",C1925="特捜フジ"),"hit",IF(OR(C1925="土井牧場",C1925="土井ムギムギ牧場",C1925="むぎむぎ",C1925="むぎ"),"doi",IF(OR(C1925="阪神",C1925="タイガースファーム"),"han",IF(OR(C1925="健康牧場",C1925="ＯＫ牧場"),"oke",VLOOKUP(C1925,[1]Owner!$A:$B,2,FALSE)))))</f>
        <v>har</v>
      </c>
    </row>
    <row r="1926" spans="1:24" ht="11.15" customHeight="1" x14ac:dyDescent="0.65">
      <c r="A1926" s="19" t="str">
        <f t="shared" si="159"/>
        <v>0102特捜05</v>
      </c>
      <c r="B1926" s="10" t="s">
        <v>1206</v>
      </c>
      <c r="C1926" s="20" t="s">
        <v>1376</v>
      </c>
      <c r="D1926" s="31">
        <v>5</v>
      </c>
      <c r="E1926" s="20" t="s">
        <v>1383</v>
      </c>
      <c r="F1926" s="10" t="s">
        <v>14</v>
      </c>
      <c r="G1926" s="10" t="s">
        <v>33</v>
      </c>
      <c r="H1926" s="20" t="s">
        <v>929</v>
      </c>
      <c r="I1926" s="20" t="s">
        <v>17</v>
      </c>
      <c r="J1926" s="20" t="s">
        <v>1384</v>
      </c>
      <c r="N1926" s="22">
        <v>1</v>
      </c>
      <c r="O1926" s="23">
        <v>1</v>
      </c>
      <c r="P1926" s="24">
        <v>510</v>
      </c>
      <c r="Q1926" s="25" t="str">
        <f>IF(M1926="","",IF(M1926&lt;=0,P1926/10,P1926/M1926))</f>
        <v/>
      </c>
      <c r="R1926" s="12">
        <v>0</v>
      </c>
      <c r="S1926" s="12">
        <v>0</v>
      </c>
      <c r="U1926" s="18" t="str">
        <f t="shared" si="160"/>
        <v>一勝</v>
      </c>
      <c r="X1926" s="12" t="str">
        <f>IF(OR(C1926="櫃間牧場",C1926="特捜フジ"),"hit",IF(OR(C1926="土井牧場",C1926="土井ムギムギ牧場",C1926="むぎむぎ",C1926="むぎ"),"doi",IF(OR(C1926="阪神",C1926="タイガースファーム"),"han",IF(OR(C1926="健康牧場",C1926="ＯＫ牧場"),"oke",VLOOKUP(C1926,[1]Owner!$A:$B,2,FALSE)))))</f>
        <v>hit</v>
      </c>
    </row>
    <row r="1927" spans="1:24" ht="11.15" customHeight="1" x14ac:dyDescent="0.65">
      <c r="A1927" s="19" t="str">
        <f t="shared" si="159"/>
        <v>0102福石03</v>
      </c>
      <c r="B1927" s="10" t="s">
        <v>1206</v>
      </c>
      <c r="C1927" s="20" t="s">
        <v>913</v>
      </c>
      <c r="D1927" s="31">
        <v>3</v>
      </c>
      <c r="E1927" s="20" t="s">
        <v>1443</v>
      </c>
      <c r="F1927" s="10" t="s">
        <v>14</v>
      </c>
      <c r="G1927" s="10" t="s">
        <v>15</v>
      </c>
      <c r="H1927" s="20" t="s">
        <v>600</v>
      </c>
      <c r="I1927" s="20" t="s">
        <v>17</v>
      </c>
      <c r="J1927" s="20" t="s">
        <v>1444</v>
      </c>
      <c r="N1927" s="22">
        <v>1</v>
      </c>
      <c r="O1927" s="23">
        <v>1</v>
      </c>
      <c r="P1927" s="24">
        <v>510</v>
      </c>
      <c r="Q1927" s="25" t="str">
        <f>IF(M1927="","",IF(M1927&lt;=0,P1927/10,P1927/M1927))</f>
        <v/>
      </c>
      <c r="R1927" s="12">
        <v>0</v>
      </c>
      <c r="S1927" s="12">
        <v>0</v>
      </c>
      <c r="U1927" s="18" t="str">
        <f t="shared" si="160"/>
        <v>一勝</v>
      </c>
      <c r="X1927" s="12" t="str">
        <f>IF(OR(C1927="櫃間牧場",C1927="特捜フジ"),"hit",IF(OR(C1927="土井牧場",C1927="土井ムギムギ牧場",C1927="むぎむぎ",C1927="むぎ"),"doi",IF(OR(C1927="阪神",C1927="タイガースファーム"),"han",IF(OR(C1927="健康牧場",C1927="ＯＫ牧場"),"oke",VLOOKUP(C1927,[1]Owner!$A:$B,2,FALSE)))))</f>
        <v>fuk</v>
      </c>
    </row>
    <row r="1928" spans="1:24" ht="11.15" customHeight="1" x14ac:dyDescent="0.65">
      <c r="A1928" s="19" t="str">
        <f t="shared" si="159"/>
        <v>1920むぎ02</v>
      </c>
      <c r="B1928" s="10" t="s">
        <v>7651</v>
      </c>
      <c r="C1928" s="20" t="s">
        <v>4396</v>
      </c>
      <c r="D1928" s="11">
        <v>2</v>
      </c>
      <c r="E1928" s="20" t="s">
        <v>7780</v>
      </c>
      <c r="F1928" s="10" t="s">
        <v>4766</v>
      </c>
      <c r="G1928" s="10" t="s">
        <v>5339</v>
      </c>
      <c r="H1928" s="20" t="s">
        <v>4896</v>
      </c>
      <c r="I1928" s="20" t="s">
        <v>6718</v>
      </c>
      <c r="J1928" s="20" t="s">
        <v>2935</v>
      </c>
      <c r="K1928" s="20" t="s">
        <v>4880</v>
      </c>
      <c r="L1928" s="20" t="s">
        <v>5042</v>
      </c>
      <c r="M1928" s="32">
        <v>4</v>
      </c>
      <c r="N1928" s="22">
        <v>1</v>
      </c>
      <c r="O1928" s="23">
        <v>1</v>
      </c>
      <c r="P1928" s="24">
        <v>510</v>
      </c>
      <c r="Q1928" s="25">
        <v>14.009615384615383</v>
      </c>
      <c r="R1928" s="12">
        <v>0</v>
      </c>
      <c r="S1928" s="12">
        <v>0</v>
      </c>
      <c r="T1928" s="12">
        <v>0</v>
      </c>
      <c r="U1928" s="18" t="str">
        <f t="shared" si="160"/>
        <v>一勝</v>
      </c>
      <c r="V1928" s="12" t="s">
        <v>8018</v>
      </c>
      <c r="W1928" s="12" t="s">
        <v>8158</v>
      </c>
      <c r="X1928" s="12" t="str">
        <f>IF(OR(C1928="櫃間牧場",C1928="特捜フジ"),"hit",IF(OR(C1928="土井牧場",C1928="土井ムギムギ牧場",C1928="むぎむぎ",C1928="むぎ"),"doi",IF(OR(C1928="阪神",C1928="タイガースファーム"),"han",IF(OR(C1928="健康牧場",C1928="ＯＫ牧場"),"oke",VLOOKUP(C1928,[1]Owner!$A:$B,2,FALSE)))))</f>
        <v>doi</v>
      </c>
    </row>
    <row r="1929" spans="1:24" ht="11.15" customHeight="1" x14ac:dyDescent="0.65">
      <c r="A1929" s="19" t="str">
        <f t="shared" si="159"/>
        <v>2021むぎ04</v>
      </c>
      <c r="B1929" s="10" t="s">
        <v>8314</v>
      </c>
      <c r="C1929" s="20" t="s">
        <v>4396</v>
      </c>
      <c r="D1929" s="11">
        <v>4</v>
      </c>
      <c r="E1929" s="20" t="s">
        <v>8291</v>
      </c>
      <c r="F1929" s="10" t="s">
        <v>29</v>
      </c>
      <c r="G1929" s="10" t="s">
        <v>33</v>
      </c>
      <c r="H1929" s="20" t="s">
        <v>8329</v>
      </c>
      <c r="I1929" s="20" t="s">
        <v>2231</v>
      </c>
      <c r="J1929" s="20" t="s">
        <v>6757</v>
      </c>
      <c r="K1929" s="20" t="s">
        <v>8447</v>
      </c>
      <c r="L1929" s="20" t="s">
        <v>1913</v>
      </c>
      <c r="M1929" s="32">
        <v>8</v>
      </c>
      <c r="N1929" s="22">
        <v>1</v>
      </c>
      <c r="O1929" s="23">
        <v>1</v>
      </c>
      <c r="P1929" s="24">
        <v>510</v>
      </c>
      <c r="Q1929" s="25">
        <v>7.3173076923076916</v>
      </c>
      <c r="R1929" s="12">
        <v>0</v>
      </c>
      <c r="S1929" s="12">
        <v>0</v>
      </c>
      <c r="T1929" s="12">
        <v>0</v>
      </c>
      <c r="U1929" s="18" t="str">
        <f t="shared" si="160"/>
        <v>一勝</v>
      </c>
      <c r="V1929" s="12" t="s">
        <v>8678</v>
      </c>
      <c r="W1929" s="12" t="s">
        <v>8576</v>
      </c>
      <c r="X1929" s="12" t="str">
        <f>IF(OR(C1929="櫃間牧場",C1929="特捜フジ"),"hit",IF(OR(C1929="土井牧場",C1929="土井ムギムギ牧場",C1929="むぎむぎ",C1929="むぎ"),"doi",IF(OR(C1929="阪神",C1929="タイガースファーム"),"han",IF(OR(C1929="健康牧場",C1929="ＯＫ牧場"),"oke",VLOOKUP(C1929,[1]Owner!$A:$B,2,FALSE)))))</f>
        <v>doi</v>
      </c>
    </row>
    <row r="1930" spans="1:24" ht="11.15" customHeight="1" x14ac:dyDescent="0.65">
      <c r="A1930" s="19" t="str">
        <f t="shared" si="159"/>
        <v>1920心平07</v>
      </c>
      <c r="B1930" s="10" t="s">
        <v>7651</v>
      </c>
      <c r="C1930" s="20" t="s">
        <v>4402</v>
      </c>
      <c r="D1930" s="11">
        <v>7</v>
      </c>
      <c r="E1930" s="20" t="s">
        <v>7705</v>
      </c>
      <c r="F1930" s="10" t="s">
        <v>4766</v>
      </c>
      <c r="G1930" s="10" t="s">
        <v>5335</v>
      </c>
      <c r="H1930" s="20" t="s">
        <v>7816</v>
      </c>
      <c r="I1930" s="20" t="s">
        <v>2231</v>
      </c>
      <c r="J1930" s="20" t="s">
        <v>5778</v>
      </c>
      <c r="K1930" s="20" t="s">
        <v>7846</v>
      </c>
      <c r="L1930" s="20" t="s">
        <v>4770</v>
      </c>
      <c r="M1930" s="32">
        <v>4</v>
      </c>
      <c r="N1930" s="22">
        <v>2</v>
      </c>
      <c r="O1930" s="23">
        <v>1</v>
      </c>
      <c r="P1930" s="24">
        <v>510</v>
      </c>
      <c r="Q1930" s="25">
        <v>7.1346153846153841</v>
      </c>
      <c r="R1930" s="12">
        <v>0</v>
      </c>
      <c r="S1930" s="12">
        <v>0</v>
      </c>
      <c r="T1930" s="12">
        <v>0</v>
      </c>
      <c r="U1930" s="18" t="str">
        <f t="shared" si="160"/>
        <v>一勝</v>
      </c>
      <c r="V1930" s="12" t="s">
        <v>7962</v>
      </c>
      <c r="W1930" s="12" t="s">
        <v>8083</v>
      </c>
      <c r="X1930" s="12" t="str">
        <f>IF(OR(C1930="櫃間牧場",C1930="特捜フジ"),"hit",IF(OR(C1930="土井牧場",C1930="土井ムギムギ牧場",C1930="むぎむぎ",C1930="むぎ"),"doi",IF(OR(C1930="阪神",C1930="タイガースファーム"),"han",IF(OR(C1930="健康牧場",C1930="ＯＫ牧場"),"oke",VLOOKUP(C1930,[1]Owner!$A:$B,2,FALSE)))))</f>
        <v>hsi</v>
      </c>
    </row>
    <row r="1931" spans="1:24" ht="11.15" customHeight="1" x14ac:dyDescent="0.65">
      <c r="A1931" s="19" t="str">
        <f t="shared" si="159"/>
        <v>9900竹島03</v>
      </c>
      <c r="B1931" s="10" t="s">
        <v>683</v>
      </c>
      <c r="C1931" s="20" t="s">
        <v>251</v>
      </c>
      <c r="D1931" s="31">
        <v>3</v>
      </c>
      <c r="E1931" s="20" t="s">
        <v>847</v>
      </c>
      <c r="F1931" s="10" t="s">
        <v>29</v>
      </c>
      <c r="G1931" s="10" t="s">
        <v>33</v>
      </c>
      <c r="H1931" s="20" t="s">
        <v>688</v>
      </c>
      <c r="I1931" s="20" t="s">
        <v>112</v>
      </c>
      <c r="J1931" s="20" t="s">
        <v>848</v>
      </c>
      <c r="N1931" s="22">
        <v>2</v>
      </c>
      <c r="O1931" s="23">
        <v>1</v>
      </c>
      <c r="P1931" s="24">
        <v>510</v>
      </c>
      <c r="Q1931" s="25" t="str">
        <f>IF(M1931="","",IF(M1931&lt;=0,P1931/10,P1931/M1931))</f>
        <v/>
      </c>
      <c r="R1931" s="12">
        <v>0</v>
      </c>
      <c r="S1931" s="12">
        <v>0</v>
      </c>
      <c r="U1931" s="18" t="str">
        <f t="shared" si="160"/>
        <v>一勝</v>
      </c>
      <c r="X1931" s="12" t="str">
        <f>IF(OR(C1931="櫃間牧場",C1931="特捜フジ"),"hit",IF(OR(C1931="土井牧場",C1931="土井ムギムギ牧場",C1931="むぎむぎ",C1931="むぎ"),"doi",IF(OR(C1931="阪神",C1931="タイガースファーム"),"han",IF(OR(C1931="健康牧場",C1931="ＯＫ牧場"),"oke",VLOOKUP(C1931,[1]Owner!$A:$B,2,FALSE)))))</f>
        <v>tak</v>
      </c>
    </row>
    <row r="1932" spans="1:24" ht="11.15" customHeight="1" x14ac:dyDescent="0.65">
      <c r="A1932" s="19" t="str">
        <f t="shared" si="159"/>
        <v>0102本木04</v>
      </c>
      <c r="B1932" s="10" t="s">
        <v>1206</v>
      </c>
      <c r="C1932" s="20" t="s">
        <v>1161</v>
      </c>
      <c r="D1932" s="31">
        <v>4</v>
      </c>
      <c r="E1932" s="20" t="s">
        <v>1464</v>
      </c>
      <c r="F1932" s="10" t="s">
        <v>14</v>
      </c>
      <c r="G1932" s="10" t="s">
        <v>33</v>
      </c>
      <c r="H1932" s="20" t="s">
        <v>1291</v>
      </c>
      <c r="I1932" s="20" t="s">
        <v>622</v>
      </c>
      <c r="J1932" s="20" t="s">
        <v>1465</v>
      </c>
      <c r="N1932" s="22">
        <v>2</v>
      </c>
      <c r="O1932" s="23">
        <v>1</v>
      </c>
      <c r="P1932" s="24">
        <v>510</v>
      </c>
      <c r="Q1932" s="25" t="str">
        <f>IF(M1932="","",IF(M1932&lt;=0,P1932/10,P1932/M1932))</f>
        <v/>
      </c>
      <c r="R1932" s="12">
        <v>0</v>
      </c>
      <c r="S1932" s="12">
        <v>0</v>
      </c>
      <c r="U1932" s="18" t="str">
        <f t="shared" si="160"/>
        <v>一勝</v>
      </c>
      <c r="X1932" s="12" t="str">
        <f>IF(OR(C1932="櫃間牧場",C1932="特捜フジ"),"hit",IF(OR(C1932="土井牧場",C1932="土井ムギムギ牧場",C1932="むぎむぎ",C1932="むぎ"),"doi",IF(OR(C1932="阪神",C1932="タイガースファーム"),"han",IF(OR(C1932="健康牧場",C1932="ＯＫ牧場"),"oke",VLOOKUP(C1932,[1]Owner!$A:$B,2,FALSE)))))</f>
        <v>mot</v>
      </c>
    </row>
    <row r="1933" spans="1:24" ht="11.15" customHeight="1" x14ac:dyDescent="0.65">
      <c r="A1933" s="19" t="str">
        <f t="shared" si="159"/>
        <v>2021村山03</v>
      </c>
      <c r="B1933" s="10" t="s">
        <v>8314</v>
      </c>
      <c r="C1933" s="20" t="s">
        <v>7658</v>
      </c>
      <c r="D1933" s="11">
        <v>3</v>
      </c>
      <c r="E1933" s="20" t="s">
        <v>8300</v>
      </c>
      <c r="F1933" s="10" t="s">
        <v>29</v>
      </c>
      <c r="G1933" s="10" t="s">
        <v>33</v>
      </c>
      <c r="H1933" s="20" t="s">
        <v>8318</v>
      </c>
      <c r="I1933" s="20" t="s">
        <v>2231</v>
      </c>
      <c r="J1933" s="20" t="s">
        <v>7929</v>
      </c>
      <c r="K1933" s="20" t="s">
        <v>4510</v>
      </c>
      <c r="L1933" s="20" t="s">
        <v>4484</v>
      </c>
      <c r="M1933" s="32">
        <v>6</v>
      </c>
      <c r="N1933" s="22">
        <v>2</v>
      </c>
      <c r="O1933" s="23">
        <v>1</v>
      </c>
      <c r="P1933" s="24">
        <v>510</v>
      </c>
      <c r="Q1933" s="25">
        <v>0.5064102564102565</v>
      </c>
      <c r="R1933" s="12">
        <v>0</v>
      </c>
      <c r="S1933" s="12">
        <v>0</v>
      </c>
      <c r="T1933" s="12">
        <v>0</v>
      </c>
      <c r="U1933" s="18" t="str">
        <f t="shared" si="160"/>
        <v>一勝</v>
      </c>
      <c r="V1933" s="12" t="s">
        <v>8687</v>
      </c>
      <c r="W1933" s="12" t="s">
        <v>8585</v>
      </c>
      <c r="X1933" s="12" t="str">
        <f>IF(OR(C1933="櫃間牧場",C1933="特捜フジ"),"hit",IF(OR(C1933="土井牧場",C1933="土井ムギムギ牧場",C1933="むぎむぎ",C1933="むぎ"),"doi",IF(OR(C1933="阪神",C1933="タイガースファーム"),"han",IF(OR(C1933="健康牧場",C1933="ＯＫ牧場"),"oke",VLOOKUP(C1933,[1]Owner!$A:$B,2,FALSE)))))</f>
        <v>mur</v>
      </c>
    </row>
    <row r="1934" spans="1:24" ht="11.15" customHeight="1" x14ac:dyDescent="0.65">
      <c r="A1934" s="19" t="str">
        <f t="shared" si="159"/>
        <v>2324健太10</v>
      </c>
      <c r="B1934" s="10" t="s">
        <v>9878</v>
      </c>
      <c r="C1934" s="20" t="s">
        <v>9226</v>
      </c>
      <c r="D1934" s="11">
        <v>10</v>
      </c>
      <c r="E1934" s="20" t="s">
        <v>9787</v>
      </c>
      <c r="F1934" s="10" t="s">
        <v>4407</v>
      </c>
      <c r="G1934" s="10" t="s">
        <v>4408</v>
      </c>
      <c r="H1934" s="20" t="s">
        <v>4414</v>
      </c>
      <c r="I1934" s="20" t="s">
        <v>1755</v>
      </c>
      <c r="J1934" s="20" t="s">
        <v>6047</v>
      </c>
      <c r="K1934" s="20" t="s">
        <v>2378</v>
      </c>
      <c r="L1934" s="20" t="s">
        <v>1913</v>
      </c>
      <c r="M1934" s="37">
        <v>8</v>
      </c>
      <c r="N1934" s="22">
        <v>2</v>
      </c>
      <c r="O1934" s="23">
        <v>0</v>
      </c>
      <c r="P1934" s="24">
        <v>510</v>
      </c>
      <c r="Q1934" s="25">
        <f>IF(M1934="","",IF(M1934&lt;=0,P1934/10,P1934/M1934))</f>
        <v>63.75</v>
      </c>
      <c r="U1934" s="18" t="str">
        <f t="shared" si="160"/>
        <v>未勝利</v>
      </c>
      <c r="V1934" s="12" t="s">
        <v>10041</v>
      </c>
      <c r="W1934" s="12" t="s">
        <v>10073</v>
      </c>
      <c r="X1934" s="12" t="str">
        <f>IF(OR(C1934="櫃間牧場",C1934="特捜フジ"),"hit",IF(OR(C1934="土井牧場",C1934="土井ムギムギ牧場",C1934="むぎむぎ",C1934="むぎ"),"doi",IF(OR(C1934="阪神",C1934="タイガースファーム"),"han",IF(OR(C1934="健康牧場",C1934="ＯＫ牧場"),"oke",VLOOKUP(C1934,[1]Owner!$A:$B,2,FALSE)))))</f>
        <v>tke</v>
      </c>
    </row>
    <row r="1935" spans="1:24" ht="11.15" customHeight="1" x14ac:dyDescent="0.65">
      <c r="A1935" s="19" t="str">
        <f t="shared" si="159"/>
        <v>9899健太03</v>
      </c>
      <c r="B1935" s="10" t="s">
        <v>377</v>
      </c>
      <c r="C1935" s="20" t="s">
        <v>156</v>
      </c>
      <c r="D1935" s="31">
        <v>3</v>
      </c>
      <c r="E1935" s="20" t="s">
        <v>499</v>
      </c>
      <c r="F1935" s="10" t="s">
        <v>29</v>
      </c>
      <c r="G1935" s="10" t="s">
        <v>15</v>
      </c>
      <c r="H1935" s="20" t="s">
        <v>371</v>
      </c>
      <c r="I1935" s="20" t="s">
        <v>500</v>
      </c>
      <c r="J1935" s="20" t="s">
        <v>501</v>
      </c>
      <c r="N1935" s="22">
        <v>3</v>
      </c>
      <c r="O1935" s="23">
        <v>1</v>
      </c>
      <c r="P1935" s="24">
        <v>510</v>
      </c>
      <c r="Q1935" s="25" t="str">
        <f>IF(M1935="","",IF(M1935&lt;=0,P1935/10,P1935/M1935))</f>
        <v/>
      </c>
      <c r="R1935" s="12">
        <v>0</v>
      </c>
      <c r="S1935" s="12">
        <v>0</v>
      </c>
      <c r="U1935" s="18" t="str">
        <f t="shared" si="160"/>
        <v>一勝</v>
      </c>
      <c r="X1935" s="12" t="str">
        <f>IF(OR(C1935="櫃間牧場",C1935="特捜フジ"),"hit",IF(OR(C1935="土井牧場",C1935="土井ムギムギ牧場",C1935="むぎむぎ",C1935="むぎ"),"doi",IF(OR(C1935="阪神",C1935="タイガースファーム"),"han",IF(OR(C1935="健康牧場",C1935="ＯＫ牧場"),"oke",VLOOKUP(C1935,[1]Owner!$A:$B,2,FALSE)))))</f>
        <v>tke</v>
      </c>
    </row>
    <row r="1936" spans="1:24" ht="11.15" customHeight="1" x14ac:dyDescent="0.65">
      <c r="A1936" s="19" t="str">
        <f t="shared" si="159"/>
        <v>9899播磨06</v>
      </c>
      <c r="B1936" s="10" t="s">
        <v>377</v>
      </c>
      <c r="C1936" s="20" t="s">
        <v>626</v>
      </c>
      <c r="D1936" s="31">
        <v>6</v>
      </c>
      <c r="E1936" s="20" t="s">
        <v>640</v>
      </c>
      <c r="F1936" s="10" t="s">
        <v>14</v>
      </c>
      <c r="G1936" s="10" t="s">
        <v>33</v>
      </c>
      <c r="H1936" s="20" t="s">
        <v>308</v>
      </c>
      <c r="I1936" s="20" t="s">
        <v>97</v>
      </c>
      <c r="J1936" s="20" t="s">
        <v>641</v>
      </c>
      <c r="N1936" s="22">
        <v>3</v>
      </c>
      <c r="O1936" s="23">
        <v>1</v>
      </c>
      <c r="P1936" s="24">
        <v>510</v>
      </c>
      <c r="Q1936" s="25" t="str">
        <f>IF(M1936="","",IF(M1936&lt;=0,P1936/10,P1936/M1936))</f>
        <v/>
      </c>
      <c r="R1936" s="12">
        <v>0</v>
      </c>
      <c r="S1936" s="12">
        <v>0</v>
      </c>
      <c r="U1936" s="18" t="str">
        <f t="shared" si="160"/>
        <v>一勝</v>
      </c>
      <c r="X1936" s="12" t="str">
        <f>IF(OR(C1936="櫃間牧場",C1936="特捜フジ"),"hit",IF(OR(C1936="土井牧場",C1936="土井ムギムギ牧場",C1936="むぎむぎ",C1936="むぎ"),"doi",IF(OR(C1936="阪神",C1936="タイガースファーム"),"han",IF(OR(C1936="健康牧場",C1936="ＯＫ牧場"),"oke",VLOOKUP(C1936,[1]Owner!$A:$B,2,FALSE)))))</f>
        <v>har</v>
      </c>
    </row>
    <row r="1937" spans="1:24" ht="11.15" customHeight="1" x14ac:dyDescent="0.65">
      <c r="A1937" s="19" t="str">
        <f t="shared" si="159"/>
        <v>0001播磨09</v>
      </c>
      <c r="B1937" s="10" t="s">
        <v>963</v>
      </c>
      <c r="C1937" s="20" t="s">
        <v>626</v>
      </c>
      <c r="D1937" s="31">
        <v>9</v>
      </c>
      <c r="E1937" s="20" t="s">
        <v>1133</v>
      </c>
      <c r="F1937" s="10" t="s">
        <v>14</v>
      </c>
      <c r="G1937" s="10" t="s">
        <v>15</v>
      </c>
      <c r="H1937" s="20" t="s">
        <v>1134</v>
      </c>
      <c r="I1937" s="20" t="s">
        <v>17</v>
      </c>
      <c r="J1937" s="20" t="s">
        <v>1135</v>
      </c>
      <c r="N1937" s="22">
        <v>3</v>
      </c>
      <c r="O1937" s="23">
        <v>1</v>
      </c>
      <c r="P1937" s="24">
        <v>510</v>
      </c>
      <c r="Q1937" s="25" t="str">
        <f>IF(M1937="","",IF(M1937&lt;=0,P1937/10,P1937/M1937))</f>
        <v/>
      </c>
      <c r="R1937" s="12">
        <v>0</v>
      </c>
      <c r="S1937" s="12">
        <v>0</v>
      </c>
      <c r="U1937" s="18" t="str">
        <f t="shared" si="160"/>
        <v>一勝</v>
      </c>
      <c r="X1937" s="12" t="str">
        <f>IF(OR(C1937="櫃間牧場",C1937="特捜フジ"),"hit",IF(OR(C1937="土井牧場",C1937="土井ムギムギ牧場",C1937="むぎむぎ",C1937="むぎ"),"doi",IF(OR(C1937="阪神",C1937="タイガースファーム"),"han",IF(OR(C1937="健康牧場",C1937="ＯＫ牧場"),"oke",VLOOKUP(C1937,[1]Owner!$A:$B,2,FALSE)))))</f>
        <v>har</v>
      </c>
    </row>
    <row r="1938" spans="1:24" ht="11.15" customHeight="1" x14ac:dyDescent="0.65">
      <c r="A1938" s="19" t="str">
        <f t="shared" si="159"/>
        <v>0506播磨09</v>
      </c>
      <c r="B1938" s="10" t="s">
        <v>2274</v>
      </c>
      <c r="C1938" s="20" t="s">
        <v>626</v>
      </c>
      <c r="D1938" s="11">
        <v>9</v>
      </c>
      <c r="E1938" s="20" t="s">
        <v>2528</v>
      </c>
      <c r="F1938" s="10" t="s">
        <v>14</v>
      </c>
      <c r="G1938" s="10" t="s">
        <v>510</v>
      </c>
      <c r="H1938" s="20" t="s">
        <v>694</v>
      </c>
      <c r="I1938" s="20" t="s">
        <v>706</v>
      </c>
      <c r="J1938" s="20" t="s">
        <v>2529</v>
      </c>
      <c r="K1938" s="20" t="s">
        <v>791</v>
      </c>
      <c r="L1938" s="20" t="s">
        <v>1913</v>
      </c>
      <c r="M1938" s="21">
        <v>20</v>
      </c>
      <c r="N1938" s="22">
        <v>3</v>
      </c>
      <c r="O1938" s="23">
        <v>0</v>
      </c>
      <c r="P1938" s="24">
        <v>510</v>
      </c>
      <c r="Q1938" s="25">
        <f>IF(M1938="","",IF(M1938&lt;=0,P1938/10,P1938/M1938))</f>
        <v>25.5</v>
      </c>
      <c r="R1938" s="12">
        <v>0</v>
      </c>
      <c r="S1938" s="12">
        <v>0</v>
      </c>
      <c r="U1938" s="18" t="str">
        <f t="shared" si="160"/>
        <v>未勝利</v>
      </c>
      <c r="X1938" s="12" t="str">
        <f>IF(OR(C1938="櫃間牧場",C1938="特捜フジ"),"hit",IF(OR(C1938="土井牧場",C1938="土井ムギムギ牧場",C1938="むぎむぎ",C1938="むぎ"),"doi",IF(OR(C1938="阪神",C1938="タイガースファーム"),"han",IF(OR(C1938="健康牧場",C1938="ＯＫ牧場"),"oke",VLOOKUP(C1938,[1]Owner!$A:$B,2,FALSE)))))</f>
        <v>har</v>
      </c>
    </row>
    <row r="1939" spans="1:24" ht="11.15" customHeight="1" x14ac:dyDescent="0.65">
      <c r="A1939" s="19" t="str">
        <f t="shared" si="159"/>
        <v>2021成田07</v>
      </c>
      <c r="B1939" s="10" t="s">
        <v>8314</v>
      </c>
      <c r="C1939" s="20" t="s">
        <v>7656</v>
      </c>
      <c r="D1939" s="11">
        <v>7</v>
      </c>
      <c r="E1939" s="20" t="s">
        <v>8235</v>
      </c>
      <c r="F1939" s="10" t="s">
        <v>4478</v>
      </c>
      <c r="G1939" s="10" t="s">
        <v>15</v>
      </c>
      <c r="H1939" s="20" t="s">
        <v>8320</v>
      </c>
      <c r="I1939" s="20" t="s">
        <v>3881</v>
      </c>
      <c r="J1939" s="20" t="s">
        <v>5746</v>
      </c>
      <c r="K1939" s="20" t="s">
        <v>4510</v>
      </c>
      <c r="L1939" s="20" t="s">
        <v>4484</v>
      </c>
      <c r="M1939" s="32">
        <v>3</v>
      </c>
      <c r="N1939" s="22">
        <v>4</v>
      </c>
      <c r="O1939" s="23">
        <v>1</v>
      </c>
      <c r="P1939" s="24">
        <v>510</v>
      </c>
      <c r="Q1939" s="25">
        <v>16.179487179487179</v>
      </c>
      <c r="R1939" s="12">
        <v>0</v>
      </c>
      <c r="S1939" s="12">
        <v>0</v>
      </c>
      <c r="T1939" s="12">
        <v>0</v>
      </c>
      <c r="U1939" s="18" t="str">
        <f t="shared" si="160"/>
        <v>一勝</v>
      </c>
      <c r="V1939" s="12" t="s">
        <v>8633</v>
      </c>
      <c r="W1939" s="12" t="s">
        <v>8519</v>
      </c>
      <c r="X1939" s="12" t="str">
        <f>IF(OR(C1939="櫃間牧場",C1939="特捜フジ"),"hit",IF(OR(C1939="土井牧場",C1939="土井ムギムギ牧場",C1939="むぎむぎ",C1939="むぎ"),"doi",IF(OR(C1939="阪神",C1939="タイガースファーム"),"han",IF(OR(C1939="健康牧場",C1939="ＯＫ牧場"),"oke",VLOOKUP(C1939,[1]Owner!$A:$B,2,FALSE)))))</f>
        <v>nar</v>
      </c>
    </row>
    <row r="1940" spans="1:24" ht="11.15" customHeight="1" x14ac:dyDescent="0.65">
      <c r="A1940" s="19" t="str">
        <f t="shared" si="159"/>
        <v>2122福石09</v>
      </c>
      <c r="B1940" s="10" t="s">
        <v>8826</v>
      </c>
      <c r="C1940" s="20" t="s">
        <v>8313</v>
      </c>
      <c r="D1940" s="11">
        <v>9</v>
      </c>
      <c r="E1940" s="20" t="s">
        <v>8804</v>
      </c>
      <c r="F1940" s="10" t="s">
        <v>29</v>
      </c>
      <c r="G1940" s="10" t="s">
        <v>4421</v>
      </c>
      <c r="H1940" s="20" t="s">
        <v>1896</v>
      </c>
      <c r="I1940" s="20" t="s">
        <v>5588</v>
      </c>
      <c r="J1940" s="20" t="s">
        <v>8827</v>
      </c>
      <c r="K1940" s="20" t="s">
        <v>8828</v>
      </c>
      <c r="L1940" s="20" t="s">
        <v>8829</v>
      </c>
      <c r="M1940" s="32">
        <v>2</v>
      </c>
      <c r="N1940" s="22">
        <v>4</v>
      </c>
      <c r="O1940" s="23">
        <v>1</v>
      </c>
      <c r="P1940" s="24">
        <v>510</v>
      </c>
      <c r="Q1940" s="25">
        <v>54.269230769230774</v>
      </c>
      <c r="U1940" s="18" t="str">
        <f t="shared" si="160"/>
        <v>一勝</v>
      </c>
      <c r="V1940" s="12" t="s">
        <v>9040</v>
      </c>
      <c r="W1940" s="12" t="s">
        <v>9165</v>
      </c>
      <c r="X1940" s="12" t="str">
        <f>IF(OR(C1940="櫃間牧場",C1940="特捜フジ"),"hit",IF(OR(C1940="土井牧場",C1940="土井ムギムギ牧場",C1940="むぎむぎ",C1940="むぎ"),"doi",IF(OR(C1940="阪神",C1940="タイガースファーム"),"han",IF(OR(C1940="健康牧場",C1940="ＯＫ牧場"),"oke",VLOOKUP(C1940,[1]Owner!$A:$B,2,FALSE)))))</f>
        <v>fuk</v>
      </c>
    </row>
    <row r="1941" spans="1:24" ht="11.15" customHeight="1" x14ac:dyDescent="0.65">
      <c r="A1941" s="19" t="str">
        <f t="shared" si="159"/>
        <v>2324健太09</v>
      </c>
      <c r="B1941" s="10" t="s">
        <v>9878</v>
      </c>
      <c r="C1941" s="20" t="s">
        <v>9226</v>
      </c>
      <c r="D1941" s="11">
        <v>9</v>
      </c>
      <c r="E1941" s="20" t="s">
        <v>9786</v>
      </c>
      <c r="F1941" s="10" t="s">
        <v>4407</v>
      </c>
      <c r="G1941" s="10" t="s">
        <v>4408</v>
      </c>
      <c r="H1941" s="20" t="s">
        <v>9350</v>
      </c>
      <c r="I1941" s="20" t="s">
        <v>5235</v>
      </c>
      <c r="J1941" s="20" t="s">
        <v>9935</v>
      </c>
      <c r="K1941" s="20" t="s">
        <v>9981</v>
      </c>
      <c r="L1941" s="20" t="s">
        <v>1913</v>
      </c>
      <c r="M1941" s="37">
        <v>9</v>
      </c>
      <c r="N1941" s="22">
        <v>4</v>
      </c>
      <c r="O1941" s="23">
        <v>0</v>
      </c>
      <c r="P1941" s="24">
        <v>510</v>
      </c>
      <c r="Q1941" s="25">
        <f>IF(M1941="","",IF(M1941&lt;=0,P1941/10,P1941/M1941))</f>
        <v>56.666666666666664</v>
      </c>
      <c r="U1941" s="18" t="str">
        <f t="shared" si="160"/>
        <v>未勝利</v>
      </c>
      <c r="V1941" s="12" t="s">
        <v>10040</v>
      </c>
      <c r="W1941" s="12" t="s">
        <v>10072</v>
      </c>
      <c r="X1941" s="12" t="str">
        <f>IF(OR(C1941="櫃間牧場",C1941="特捜フジ"),"hit",IF(OR(C1941="土井牧場",C1941="土井ムギムギ牧場",C1941="むぎむぎ",C1941="むぎ"),"doi",IF(OR(C1941="阪神",C1941="タイガースファーム"),"han",IF(OR(C1941="健康牧場",C1941="ＯＫ牧場"),"oke",VLOOKUP(C1941,[1]Owner!$A:$B,2,FALSE)))))</f>
        <v>tke</v>
      </c>
    </row>
    <row r="1942" spans="1:24" ht="11.15" customHeight="1" x14ac:dyDescent="0.65">
      <c r="A1942" s="19" t="str">
        <f t="shared" si="159"/>
        <v>9899心平10</v>
      </c>
      <c r="B1942" s="10" t="s">
        <v>377</v>
      </c>
      <c r="C1942" s="20" t="s">
        <v>186</v>
      </c>
      <c r="D1942" s="31">
        <v>10</v>
      </c>
      <c r="E1942" s="20" t="s">
        <v>546</v>
      </c>
      <c r="F1942" s="10" t="s">
        <v>29</v>
      </c>
      <c r="G1942" s="10" t="s">
        <v>15</v>
      </c>
      <c r="H1942" s="20" t="s">
        <v>547</v>
      </c>
      <c r="I1942" s="20" t="s">
        <v>461</v>
      </c>
      <c r="J1942" s="20" t="s">
        <v>548</v>
      </c>
      <c r="N1942" s="22">
        <v>5</v>
      </c>
      <c r="O1942" s="23">
        <v>1</v>
      </c>
      <c r="P1942" s="24">
        <v>510</v>
      </c>
      <c r="Q1942" s="25" t="str">
        <f>IF(M1942="","",IF(M1942&lt;=0,P1942/10,P1942/M1942))</f>
        <v/>
      </c>
      <c r="R1942" s="12">
        <v>0</v>
      </c>
      <c r="S1942" s="12">
        <v>0</v>
      </c>
      <c r="U1942" s="18" t="str">
        <f t="shared" si="160"/>
        <v>一勝</v>
      </c>
      <c r="X1942" s="12" t="str">
        <f>IF(OR(C1942="櫃間牧場",C1942="特捜フジ"),"hit",IF(OR(C1942="土井牧場",C1942="土井ムギムギ牧場",C1942="むぎむぎ",C1942="むぎ"),"doi",IF(OR(C1942="阪神",C1942="タイガースファーム"),"han",IF(OR(C1942="健康牧場",C1942="ＯＫ牧場"),"oke",VLOOKUP(C1942,[1]Owner!$A:$B,2,FALSE)))))</f>
        <v>hsi</v>
      </c>
    </row>
    <row r="1943" spans="1:24" ht="11.15" customHeight="1" x14ac:dyDescent="0.65">
      <c r="A1943" s="19" t="str">
        <f t="shared" si="159"/>
        <v>0001貴仁03</v>
      </c>
      <c r="B1943" s="10" t="s">
        <v>963</v>
      </c>
      <c r="C1943" s="20" t="s">
        <v>216</v>
      </c>
      <c r="D1943" s="31">
        <v>3</v>
      </c>
      <c r="E1943" s="20" t="s">
        <v>1082</v>
      </c>
      <c r="F1943" s="10" t="s">
        <v>29</v>
      </c>
      <c r="G1943" s="10" t="s">
        <v>33</v>
      </c>
      <c r="H1943" s="20" t="s">
        <v>929</v>
      </c>
      <c r="I1943" s="20" t="s">
        <v>38</v>
      </c>
      <c r="J1943" s="20" t="s">
        <v>749</v>
      </c>
      <c r="N1943" s="22">
        <v>5</v>
      </c>
      <c r="O1943" s="23">
        <v>1</v>
      </c>
      <c r="P1943" s="24">
        <v>510</v>
      </c>
      <c r="Q1943" s="25" t="str">
        <f>IF(M1943="","",IF(M1943&lt;=0,P1943/10,P1943/M1943))</f>
        <v/>
      </c>
      <c r="R1943" s="12">
        <v>0</v>
      </c>
      <c r="S1943" s="12">
        <v>0</v>
      </c>
      <c r="U1943" s="18" t="str">
        <f t="shared" si="160"/>
        <v>一勝</v>
      </c>
      <c r="X1943" s="12" t="str">
        <f>IF(OR(C1943="櫃間牧場",C1943="特捜フジ"),"hit",IF(OR(C1943="土井牧場",C1943="土井ムギムギ牧場",C1943="むぎむぎ",C1943="むぎ"),"doi",IF(OR(C1943="阪神",C1943="タイガースファーム"),"han",IF(OR(C1943="健康牧場",C1943="ＯＫ牧場"),"oke",VLOOKUP(C1943,[1]Owner!$A:$B,2,FALSE)))))</f>
        <v>hta</v>
      </c>
    </row>
    <row r="1944" spans="1:24" ht="11.15" customHeight="1" x14ac:dyDescent="0.65">
      <c r="A1944" s="19" t="str">
        <f t="shared" si="159"/>
        <v>1516村山07</v>
      </c>
      <c r="B1944" s="10" t="s">
        <v>5510</v>
      </c>
      <c r="C1944" s="20" t="s">
        <v>4339</v>
      </c>
      <c r="D1944" s="11">
        <v>7</v>
      </c>
      <c r="E1944" s="20" t="s">
        <v>5650</v>
      </c>
      <c r="F1944" s="10" t="s">
        <v>3905</v>
      </c>
      <c r="G1944" s="10" t="s">
        <v>3906</v>
      </c>
      <c r="H1944" s="20" t="s">
        <v>3927</v>
      </c>
      <c r="I1944" s="20" t="s">
        <v>4026</v>
      </c>
      <c r="J1944" s="20" t="s">
        <v>5775</v>
      </c>
      <c r="K1944" s="20" t="s">
        <v>4020</v>
      </c>
      <c r="L1944" s="20" t="s">
        <v>5836</v>
      </c>
      <c r="M1944" s="21">
        <v>50</v>
      </c>
      <c r="N1944" s="22">
        <v>5</v>
      </c>
      <c r="O1944" s="23">
        <v>0</v>
      </c>
      <c r="P1944" s="24">
        <v>510</v>
      </c>
      <c r="Q1944" s="25">
        <f>IF(M1944="","",IF(M1944&lt;=0,P1944/10,P1944/M1944))</f>
        <v>10.199999999999999</v>
      </c>
      <c r="R1944" s="12">
        <v>0</v>
      </c>
      <c r="S1944" s="12">
        <v>0</v>
      </c>
      <c r="U1944" s="18" t="str">
        <f t="shared" si="160"/>
        <v>未勝利</v>
      </c>
      <c r="X1944" s="12" t="str">
        <f>IF(OR(C1944="櫃間牧場",C1944="特捜フジ"),"hit",IF(OR(C1944="土井牧場",C1944="土井ムギムギ牧場",C1944="むぎむぎ",C1944="むぎ"),"doi",IF(OR(C1944="阪神",C1944="タイガースファーム"),"han",IF(OR(C1944="健康牧場",C1944="ＯＫ牧場"),"oke",VLOOKUP(C1944,[1]Owner!$A:$B,2,FALSE)))))</f>
        <v>mur</v>
      </c>
    </row>
    <row r="1945" spans="1:24" ht="11.15" customHeight="1" x14ac:dyDescent="0.65">
      <c r="A1945" s="19" t="str">
        <f t="shared" si="159"/>
        <v>1920村山10</v>
      </c>
      <c r="B1945" s="10" t="s">
        <v>7651</v>
      </c>
      <c r="C1945" s="20" t="s">
        <v>7658</v>
      </c>
      <c r="D1945" s="11">
        <v>10</v>
      </c>
      <c r="E1945" s="20" t="s">
        <v>7798</v>
      </c>
      <c r="F1945" s="10" t="s">
        <v>4766</v>
      </c>
      <c r="G1945" s="10" t="s">
        <v>4774</v>
      </c>
      <c r="H1945" s="20" t="s">
        <v>7935</v>
      </c>
      <c r="I1945" s="20" t="s">
        <v>1739</v>
      </c>
      <c r="J1945" s="20" t="s">
        <v>6704</v>
      </c>
      <c r="K1945" s="20" t="s">
        <v>7281</v>
      </c>
      <c r="L1945" s="20" t="s">
        <v>4770</v>
      </c>
      <c r="M1945" s="32">
        <v>2</v>
      </c>
      <c r="N1945" s="22">
        <v>5</v>
      </c>
      <c r="O1945" s="23">
        <v>1</v>
      </c>
      <c r="P1945" s="24">
        <v>510</v>
      </c>
      <c r="Q1945" s="25">
        <v>43.019230769230766</v>
      </c>
      <c r="R1945" s="12">
        <v>0</v>
      </c>
      <c r="S1945" s="12">
        <v>0</v>
      </c>
      <c r="T1945" s="12">
        <v>0</v>
      </c>
      <c r="U1945" s="18" t="str">
        <f t="shared" si="160"/>
        <v>一勝</v>
      </c>
      <c r="V1945" s="12" t="s">
        <v>8036</v>
      </c>
      <c r="W1945" s="12" t="s">
        <v>8176</v>
      </c>
      <c r="X1945" s="12" t="str">
        <f>IF(OR(C1945="櫃間牧場",C1945="特捜フジ"),"hit",IF(OR(C1945="土井牧場",C1945="土井ムギムギ牧場",C1945="むぎむぎ",C1945="むぎ"),"doi",IF(OR(C1945="阪神",C1945="タイガースファーム"),"han",IF(OR(C1945="健康牧場",C1945="ＯＫ牧場"),"oke",VLOOKUP(C1945,[1]Owner!$A:$B,2,FALSE)))))</f>
        <v>mur</v>
      </c>
    </row>
    <row r="1946" spans="1:24" ht="11.15" customHeight="1" x14ac:dyDescent="0.65">
      <c r="A1946" s="19" t="str">
        <f t="shared" si="159"/>
        <v>2223柏倉01</v>
      </c>
      <c r="B1946" s="10" t="s">
        <v>9192</v>
      </c>
      <c r="C1946" s="20" t="s">
        <v>9205</v>
      </c>
      <c r="D1946" s="11">
        <v>1</v>
      </c>
      <c r="E1946" s="20" t="s">
        <v>9206</v>
      </c>
      <c r="F1946" s="10" t="s">
        <v>4407</v>
      </c>
      <c r="G1946" s="10" t="s">
        <v>4421</v>
      </c>
      <c r="H1946" s="20" t="s">
        <v>9349</v>
      </c>
      <c r="I1946" s="20" t="s">
        <v>7806</v>
      </c>
      <c r="J1946" s="20" t="s">
        <v>9394</v>
      </c>
      <c r="K1946" s="20" t="s">
        <v>9450</v>
      </c>
      <c r="L1946" s="20" t="s">
        <v>3066</v>
      </c>
      <c r="M1946" s="32">
        <v>1</v>
      </c>
      <c r="N1946" s="22">
        <v>8</v>
      </c>
      <c r="O1946" s="23">
        <v>0</v>
      </c>
      <c r="P1946" s="24">
        <v>510</v>
      </c>
      <c r="Q1946" s="25">
        <v>1973.5714285714284</v>
      </c>
      <c r="U1946" s="18" t="str">
        <f t="shared" si="160"/>
        <v>未勝利</v>
      </c>
      <c r="V1946" s="12" t="s">
        <v>9638</v>
      </c>
      <c r="W1946" s="12" t="s">
        <v>9500</v>
      </c>
      <c r="X1946" s="12" t="str">
        <f>IF(OR(C1946="櫃間牧場",C1946="特捜フジ"),"hit",IF(OR(C1946="土井牧場",C1946="土井ムギムギ牧場",C1946="むぎむぎ",C1946="むぎ"),"doi",IF(OR(C1946="阪神",C1946="タイガースファーム"),"han",IF(OR(C1946="健康牧場",C1946="ＯＫ牧場"),"oke",VLOOKUP(C1946,[1]Owner!$A:$B,2,FALSE)))))</f>
        <v>kas</v>
      </c>
    </row>
    <row r="1947" spans="1:24" ht="11.15" customHeight="1" x14ac:dyDescent="0.65">
      <c r="A1947" s="19" t="str">
        <f t="shared" si="159"/>
        <v>9899真下10</v>
      </c>
      <c r="B1947" s="10" t="s">
        <v>377</v>
      </c>
      <c r="C1947" s="20" t="s">
        <v>346</v>
      </c>
      <c r="D1947" s="31">
        <v>10</v>
      </c>
      <c r="E1947" s="20" t="s">
        <v>681</v>
      </c>
      <c r="F1947" s="10" t="s">
        <v>14</v>
      </c>
      <c r="G1947" s="10" t="s">
        <v>15</v>
      </c>
      <c r="H1947" s="20" t="s">
        <v>96</v>
      </c>
      <c r="I1947" s="20" t="s">
        <v>622</v>
      </c>
      <c r="J1947" s="20" t="s">
        <v>682</v>
      </c>
      <c r="N1947" s="22">
        <v>12</v>
      </c>
      <c r="O1947" s="23">
        <v>1</v>
      </c>
      <c r="P1947" s="24">
        <v>510</v>
      </c>
      <c r="Q1947" s="25" t="str">
        <f>IF(M1947="","",IF(M1947&lt;=0,P1947/10,P1947/M1947))</f>
        <v/>
      </c>
      <c r="R1947" s="12">
        <v>0</v>
      </c>
      <c r="S1947" s="12">
        <v>0</v>
      </c>
      <c r="U1947" s="18" t="str">
        <f t="shared" si="160"/>
        <v>一勝</v>
      </c>
      <c r="X1947" s="12" t="str">
        <f>IF(OR(C1947="櫃間牧場",C1947="特捜フジ"),"hit",IF(OR(C1947="土井牧場",C1947="土井ムギムギ牧場",C1947="むぎむぎ",C1947="むぎ"),"doi",IF(OR(C1947="阪神",C1947="タイガースファーム"),"han",IF(OR(C1947="健康牧場",C1947="ＯＫ牧場"),"oke",VLOOKUP(C1947,[1]Owner!$A:$B,2,FALSE)))))</f>
        <v>mas</v>
      </c>
    </row>
    <row r="1948" spans="1:24" ht="11.15" customHeight="1" x14ac:dyDescent="0.65">
      <c r="A1948" s="19" t="str">
        <f t="shared" si="159"/>
        <v>0001播磨07</v>
      </c>
      <c r="B1948" s="10" t="s">
        <v>963</v>
      </c>
      <c r="C1948" s="20" t="s">
        <v>626</v>
      </c>
      <c r="D1948" s="31">
        <v>7</v>
      </c>
      <c r="E1948" s="20" t="s">
        <v>1127</v>
      </c>
      <c r="F1948" s="10" t="s">
        <v>14</v>
      </c>
      <c r="G1948" s="10" t="s">
        <v>15</v>
      </c>
      <c r="H1948" s="20" t="s">
        <v>1128</v>
      </c>
      <c r="I1948" s="20" t="s">
        <v>38</v>
      </c>
      <c r="J1948" s="20" t="s">
        <v>1129</v>
      </c>
      <c r="N1948" s="22">
        <v>7</v>
      </c>
      <c r="O1948" s="23">
        <v>0</v>
      </c>
      <c r="P1948" s="24">
        <v>507</v>
      </c>
      <c r="Q1948" s="25" t="str">
        <f>IF(M1948="","",IF(M1948&lt;=0,P1948/10,P1948/M1948))</f>
        <v/>
      </c>
      <c r="R1948" s="12">
        <v>0</v>
      </c>
      <c r="S1948" s="12">
        <v>0</v>
      </c>
      <c r="U1948" s="18" t="str">
        <f t="shared" si="160"/>
        <v>未勝利</v>
      </c>
      <c r="X1948" s="12" t="str">
        <f>IF(OR(C1948="櫃間牧場",C1948="特捜フジ"),"hit",IF(OR(C1948="土井牧場",C1948="土井ムギムギ牧場",C1948="むぎむぎ",C1948="むぎ"),"doi",IF(OR(C1948="阪神",C1948="タイガースファーム"),"han",IF(OR(C1948="健康牧場",C1948="ＯＫ牧場"),"oke",VLOOKUP(C1948,[1]Owner!$A:$B,2,FALSE)))))</f>
        <v>har</v>
      </c>
    </row>
    <row r="1949" spans="1:24" ht="11.15" customHeight="1" x14ac:dyDescent="0.65">
      <c r="A1949" s="19" t="str">
        <f t="shared" si="159"/>
        <v>2223むぎ08</v>
      </c>
      <c r="B1949" s="10" t="s">
        <v>9192</v>
      </c>
      <c r="C1949" s="20" t="s">
        <v>4396</v>
      </c>
      <c r="D1949" s="11">
        <v>8</v>
      </c>
      <c r="E1949" s="20" t="s">
        <v>9338</v>
      </c>
      <c r="F1949" s="10" t="s">
        <v>4407</v>
      </c>
      <c r="G1949" s="10" t="s">
        <v>4408</v>
      </c>
      <c r="H1949" s="20" t="s">
        <v>9341</v>
      </c>
      <c r="I1949" s="20" t="s">
        <v>1739</v>
      </c>
      <c r="J1949" s="20" t="s">
        <v>8940</v>
      </c>
      <c r="K1949" s="20" t="s">
        <v>9476</v>
      </c>
      <c r="L1949" s="20" t="s">
        <v>1913</v>
      </c>
      <c r="M1949" s="32">
        <v>4</v>
      </c>
      <c r="N1949" s="22">
        <v>8</v>
      </c>
      <c r="O1949" s="23">
        <v>0</v>
      </c>
      <c r="P1949" s="24">
        <v>505</v>
      </c>
      <c r="Q1949" s="25">
        <v>192.23214285714283</v>
      </c>
      <c r="U1949" s="18" t="str">
        <f t="shared" si="160"/>
        <v>未勝利</v>
      </c>
      <c r="V1949" s="12" t="s">
        <v>9745</v>
      </c>
      <c r="W1949" s="12" t="s">
        <v>9625</v>
      </c>
      <c r="X1949" s="12" t="str">
        <f>IF(OR(C1949="櫃間牧場",C1949="特捜フジ"),"hit",IF(OR(C1949="土井牧場",C1949="土井ムギムギ牧場",C1949="むぎむぎ",C1949="むぎ"),"doi",IF(OR(C1949="阪神",C1949="タイガースファーム"),"han",IF(OR(C1949="健康牧場",C1949="ＯＫ牧場"),"oke",VLOOKUP(C1949,[1]Owner!$A:$B,2,FALSE)))))</f>
        <v>doi</v>
      </c>
    </row>
    <row r="1950" spans="1:24" ht="11.15" customHeight="1" x14ac:dyDescent="0.65">
      <c r="A1950" s="19" t="str">
        <f t="shared" si="159"/>
        <v>1819松山09</v>
      </c>
      <c r="B1950" s="10" t="s">
        <v>7067</v>
      </c>
      <c r="C1950" s="20" t="s">
        <v>4762</v>
      </c>
      <c r="D1950" s="11">
        <v>9</v>
      </c>
      <c r="E1950" s="20" t="s">
        <v>7207</v>
      </c>
      <c r="F1950" s="10" t="s">
        <v>4407</v>
      </c>
      <c r="G1950" s="10" t="s">
        <v>4408</v>
      </c>
      <c r="H1950" s="20" t="s">
        <v>7234</v>
      </c>
      <c r="I1950" s="20" t="s">
        <v>2231</v>
      </c>
      <c r="J1950" s="20" t="s">
        <v>6768</v>
      </c>
      <c r="K1950" s="20" t="s">
        <v>5446</v>
      </c>
      <c r="L1950" s="20" t="s">
        <v>1913</v>
      </c>
      <c r="M1950" s="21">
        <v>150</v>
      </c>
      <c r="N1950" s="22">
        <v>5</v>
      </c>
      <c r="O1950" s="23">
        <v>0</v>
      </c>
      <c r="P1950" s="24">
        <v>502.5</v>
      </c>
      <c r="Q1950" s="25">
        <f t="shared" ref="Q1950:Q1974" si="161">IF(M1950="","",IF(M1950&lt;=0,P1950/10,P1950/M1950))</f>
        <v>3.35</v>
      </c>
      <c r="R1950" s="12">
        <v>0</v>
      </c>
      <c r="S1950" s="12">
        <v>0</v>
      </c>
      <c r="T1950" s="12">
        <v>0</v>
      </c>
      <c r="U1950" s="18" t="str">
        <f t="shared" si="160"/>
        <v>未勝利</v>
      </c>
      <c r="V1950" s="12" t="s">
        <v>7460</v>
      </c>
      <c r="W1950" s="12" t="s">
        <v>7600</v>
      </c>
      <c r="X1950" s="12" t="str">
        <f>IF(OR(C1950="櫃間牧場",C1950="特捜フジ"),"hit",IF(OR(C1950="土井牧場",C1950="土井ムギムギ牧場",C1950="むぎむぎ",C1950="むぎ"),"doi",IF(OR(C1950="阪神",C1950="タイガースファーム"),"han",IF(OR(C1950="健康牧場",C1950="ＯＫ牧場"),"oke",VLOOKUP(C1950,[1]Owner!$A:$B,2,FALSE)))))</f>
        <v>mat</v>
      </c>
    </row>
    <row r="1951" spans="1:24" ht="11.15" customHeight="1" x14ac:dyDescent="0.65">
      <c r="A1951" s="19" t="str">
        <f t="shared" si="159"/>
        <v>0304福石10</v>
      </c>
      <c r="B1951" s="10" t="s">
        <v>1713</v>
      </c>
      <c r="C1951" s="20" t="s">
        <v>913</v>
      </c>
      <c r="D1951" s="31">
        <v>10</v>
      </c>
      <c r="E1951" s="20" t="s">
        <v>1930</v>
      </c>
      <c r="F1951" s="10" t="s">
        <v>14</v>
      </c>
      <c r="G1951" s="10" t="s">
        <v>33</v>
      </c>
      <c r="H1951" s="20" t="s">
        <v>1931</v>
      </c>
      <c r="I1951" s="20" t="s">
        <v>38</v>
      </c>
      <c r="J1951" s="20" t="s">
        <v>1932</v>
      </c>
      <c r="M1951" s="21">
        <v>0</v>
      </c>
      <c r="N1951" s="22">
        <v>1</v>
      </c>
      <c r="O1951" s="23">
        <v>1</v>
      </c>
      <c r="P1951" s="24">
        <v>500</v>
      </c>
      <c r="Q1951" s="25">
        <f t="shared" si="161"/>
        <v>50</v>
      </c>
      <c r="R1951" s="12">
        <v>0</v>
      </c>
      <c r="S1951" s="12">
        <v>0</v>
      </c>
      <c r="U1951" s="18" t="str">
        <f t="shared" si="160"/>
        <v>一勝</v>
      </c>
      <c r="X1951" s="12" t="str">
        <f>IF(OR(C1951="櫃間牧場",C1951="特捜フジ"),"hit",IF(OR(C1951="土井牧場",C1951="土井ムギムギ牧場",C1951="むぎむぎ",C1951="むぎ"),"doi",IF(OR(C1951="阪神",C1951="タイガースファーム"),"han",IF(OR(C1951="健康牧場",C1951="ＯＫ牧場"),"oke",VLOOKUP(C1951,[1]Owner!$A:$B,2,FALSE)))))</f>
        <v>fuk</v>
      </c>
    </row>
    <row r="1952" spans="1:24" ht="11.15" customHeight="1" x14ac:dyDescent="0.65">
      <c r="A1952" s="19" t="str">
        <f t="shared" si="159"/>
        <v>0405戸田02</v>
      </c>
      <c r="B1952" s="10" t="s">
        <v>1951</v>
      </c>
      <c r="C1952" s="20" t="s">
        <v>320</v>
      </c>
      <c r="D1952" s="31">
        <v>2</v>
      </c>
      <c r="E1952" s="20" t="s">
        <v>2153</v>
      </c>
      <c r="F1952" s="10" t="s">
        <v>14</v>
      </c>
      <c r="G1952" s="10" t="s">
        <v>510</v>
      </c>
      <c r="H1952" s="20" t="s">
        <v>1291</v>
      </c>
      <c r="I1952" s="20" t="s">
        <v>38</v>
      </c>
      <c r="J1952" s="20" t="s">
        <v>1306</v>
      </c>
      <c r="K1952" s="20" t="s">
        <v>1287</v>
      </c>
      <c r="L1952" s="20" t="s">
        <v>1774</v>
      </c>
      <c r="M1952" s="21">
        <v>70</v>
      </c>
      <c r="N1952" s="22">
        <v>1</v>
      </c>
      <c r="O1952" s="23">
        <v>1</v>
      </c>
      <c r="P1952" s="24">
        <v>500</v>
      </c>
      <c r="Q1952" s="25">
        <f t="shared" si="161"/>
        <v>7.1428571428571432</v>
      </c>
      <c r="R1952" s="12">
        <v>0</v>
      </c>
      <c r="S1952" s="12">
        <v>0</v>
      </c>
      <c r="U1952" s="18" t="str">
        <f t="shared" si="160"/>
        <v>一勝</v>
      </c>
      <c r="X1952" s="12" t="str">
        <f>IF(OR(C1952="櫃間牧場",C1952="特捜フジ"),"hit",IF(OR(C1952="土井牧場",C1952="土井ムギムギ牧場",C1952="むぎむぎ",C1952="むぎ"),"doi",IF(OR(C1952="阪神",C1952="タイガースファーム"),"han",IF(OR(C1952="健康牧場",C1952="ＯＫ牧場"),"oke",VLOOKUP(C1952,[1]Owner!$A:$B,2,FALSE)))))</f>
        <v>tod</v>
      </c>
    </row>
    <row r="1953" spans="1:24" ht="11.15" customHeight="1" x14ac:dyDescent="0.65">
      <c r="A1953" s="19" t="str">
        <f t="shared" si="159"/>
        <v>0405福石06</v>
      </c>
      <c r="B1953" s="10" t="s">
        <v>1951</v>
      </c>
      <c r="C1953" s="20" t="s">
        <v>913</v>
      </c>
      <c r="D1953" s="31">
        <v>6</v>
      </c>
      <c r="E1953" s="20" t="s">
        <v>2239</v>
      </c>
      <c r="F1953" s="10" t="s">
        <v>14</v>
      </c>
      <c r="G1953" s="10" t="s">
        <v>520</v>
      </c>
      <c r="H1953" s="20" t="s">
        <v>705</v>
      </c>
      <c r="I1953" s="20" t="s">
        <v>38</v>
      </c>
      <c r="J1953" s="20" t="s">
        <v>2240</v>
      </c>
      <c r="K1953" s="20" t="s">
        <v>350</v>
      </c>
      <c r="L1953" s="20" t="s">
        <v>515</v>
      </c>
      <c r="M1953" s="21">
        <v>70</v>
      </c>
      <c r="N1953" s="22">
        <v>1</v>
      </c>
      <c r="O1953" s="23">
        <v>1</v>
      </c>
      <c r="P1953" s="24">
        <v>500</v>
      </c>
      <c r="Q1953" s="25">
        <f t="shared" si="161"/>
        <v>7.1428571428571432</v>
      </c>
      <c r="R1953" s="12">
        <v>0</v>
      </c>
      <c r="S1953" s="12">
        <v>0</v>
      </c>
      <c r="U1953" s="18" t="str">
        <f t="shared" si="160"/>
        <v>一勝</v>
      </c>
      <c r="X1953" s="12" t="str">
        <f>IF(OR(C1953="櫃間牧場",C1953="特捜フジ"),"hit",IF(OR(C1953="土井牧場",C1953="土井ムギムギ牧場",C1953="むぎむぎ",C1953="むぎ"),"doi",IF(OR(C1953="阪神",C1953="タイガースファーム"),"han",IF(OR(C1953="健康牧場",C1953="ＯＫ牧場"),"oke",VLOOKUP(C1953,[1]Owner!$A:$B,2,FALSE)))))</f>
        <v>fuk</v>
      </c>
    </row>
    <row r="1954" spans="1:24" ht="11.15" customHeight="1" x14ac:dyDescent="0.65">
      <c r="A1954" s="19" t="str">
        <f t="shared" si="159"/>
        <v>0607光生06</v>
      </c>
      <c r="B1954" s="10" t="s">
        <v>2579</v>
      </c>
      <c r="C1954" s="20" t="s">
        <v>2608</v>
      </c>
      <c r="D1954" s="11">
        <v>6</v>
      </c>
      <c r="E1954" s="20" t="s">
        <v>2621</v>
      </c>
      <c r="F1954" s="10" t="s">
        <v>14</v>
      </c>
      <c r="G1954" s="10" t="s">
        <v>510</v>
      </c>
      <c r="H1954" s="21" t="s">
        <v>1988</v>
      </c>
      <c r="I1954" s="20" t="s">
        <v>2280</v>
      </c>
      <c r="J1954" s="20" t="s">
        <v>2191</v>
      </c>
      <c r="K1954" s="20" t="s">
        <v>2622</v>
      </c>
      <c r="L1954" s="20" t="s">
        <v>515</v>
      </c>
      <c r="M1954" s="21">
        <v>40</v>
      </c>
      <c r="N1954" s="22">
        <v>1</v>
      </c>
      <c r="O1954" s="23">
        <v>1</v>
      </c>
      <c r="P1954" s="24">
        <v>500</v>
      </c>
      <c r="Q1954" s="25">
        <f t="shared" si="161"/>
        <v>12.5</v>
      </c>
      <c r="R1954" s="12">
        <v>0</v>
      </c>
      <c r="S1954" s="12">
        <v>0</v>
      </c>
      <c r="U1954" s="18" t="str">
        <f t="shared" si="160"/>
        <v>一勝</v>
      </c>
      <c r="X1954" s="12" t="str">
        <f>IF(OR(C1954="櫃間牧場",C1954="特捜フジ"),"hit",IF(OR(C1954="土井牧場",C1954="土井ムギムギ牧場",C1954="むぎむぎ",C1954="むぎ"),"doi",IF(OR(C1954="阪神",C1954="タイガースファーム"),"han",IF(OR(C1954="健康牧場",C1954="ＯＫ牧場"),"oke",VLOOKUP(C1954,[1]Owner!$A:$B,2,FALSE)))))</f>
        <v>ymi</v>
      </c>
    </row>
    <row r="1955" spans="1:24" ht="11.15" customHeight="1" x14ac:dyDescent="0.65">
      <c r="A1955" s="19" t="str">
        <f t="shared" si="159"/>
        <v>0607伸吾07</v>
      </c>
      <c r="B1955" s="10" t="s">
        <v>2579</v>
      </c>
      <c r="C1955" s="20" t="s">
        <v>2632</v>
      </c>
      <c r="D1955" s="11">
        <v>7</v>
      </c>
      <c r="E1955" s="20" t="s">
        <v>2643</v>
      </c>
      <c r="F1955" s="10" t="s">
        <v>14</v>
      </c>
      <c r="G1955" s="10" t="s">
        <v>510</v>
      </c>
      <c r="H1955" s="21" t="s">
        <v>694</v>
      </c>
      <c r="I1955" s="20" t="s">
        <v>2280</v>
      </c>
      <c r="J1955" s="20" t="s">
        <v>1583</v>
      </c>
      <c r="K1955" s="20" t="s">
        <v>846</v>
      </c>
      <c r="L1955" s="20" t="s">
        <v>515</v>
      </c>
      <c r="M1955" s="21">
        <v>60</v>
      </c>
      <c r="N1955" s="22">
        <v>1</v>
      </c>
      <c r="O1955" s="23">
        <v>1</v>
      </c>
      <c r="P1955" s="24">
        <v>500</v>
      </c>
      <c r="Q1955" s="25">
        <f t="shared" si="161"/>
        <v>8.3333333333333339</v>
      </c>
      <c r="R1955" s="12">
        <v>0</v>
      </c>
      <c r="S1955" s="12">
        <v>0</v>
      </c>
      <c r="U1955" s="18" t="str">
        <f t="shared" si="160"/>
        <v>一勝</v>
      </c>
      <c r="X1955" s="12" t="str">
        <f>IF(OR(C1955="櫃間牧場",C1955="特捜フジ"),"hit",IF(OR(C1955="土井牧場",C1955="土井ムギムギ牧場",C1955="むぎむぎ",C1955="むぎ"),"doi",IF(OR(C1955="阪神",C1955="タイガースファーム"),"han",IF(OR(C1955="健康牧場",C1955="ＯＫ牧場"),"oke",VLOOKUP(C1955,[1]Owner!$A:$B,2,FALSE)))))</f>
        <v>tsi</v>
      </c>
    </row>
    <row r="1956" spans="1:24" ht="11.15" customHeight="1" x14ac:dyDescent="0.65">
      <c r="A1956" s="19" t="str">
        <f t="shared" si="159"/>
        <v>0607西原09</v>
      </c>
      <c r="B1956" s="10" t="s">
        <v>2579</v>
      </c>
      <c r="C1956" s="20" t="s">
        <v>2673</v>
      </c>
      <c r="D1956" s="11">
        <v>9</v>
      </c>
      <c r="E1956" s="20" t="s">
        <v>4743</v>
      </c>
      <c r="F1956" s="10" t="s">
        <v>2279</v>
      </c>
      <c r="G1956" s="10" t="s">
        <v>520</v>
      </c>
      <c r="H1956" s="21" t="s">
        <v>1321</v>
      </c>
      <c r="I1956" s="20" t="s">
        <v>1995</v>
      </c>
      <c r="J1956" s="20" t="s">
        <v>2690</v>
      </c>
      <c r="K1956" s="20" t="s">
        <v>795</v>
      </c>
      <c r="L1956" s="20" t="s">
        <v>1913</v>
      </c>
      <c r="M1956" s="21">
        <v>40</v>
      </c>
      <c r="N1956" s="22">
        <v>1</v>
      </c>
      <c r="O1956" s="23">
        <v>1</v>
      </c>
      <c r="P1956" s="24">
        <v>500</v>
      </c>
      <c r="Q1956" s="25">
        <f t="shared" si="161"/>
        <v>12.5</v>
      </c>
      <c r="R1956" s="12">
        <v>0</v>
      </c>
      <c r="S1956" s="12">
        <v>0</v>
      </c>
      <c r="U1956" s="18" t="str">
        <f t="shared" si="160"/>
        <v>一勝</v>
      </c>
      <c r="X1956" s="12" t="str">
        <f>IF(OR(C1956="櫃間牧場",C1956="特捜フジ"),"hit",IF(OR(C1956="土井牧場",C1956="土井ムギムギ牧場",C1956="むぎむぎ",C1956="むぎ"),"doi",IF(OR(C1956="阪神",C1956="タイガースファーム"),"han",IF(OR(C1956="健康牧場",C1956="ＯＫ牧場"),"oke",VLOOKUP(C1956,[1]Owner!$A:$B,2,FALSE)))))</f>
        <v>nis</v>
      </c>
    </row>
    <row r="1957" spans="1:24" ht="11.15" customHeight="1" x14ac:dyDescent="0.65">
      <c r="A1957" s="19" t="str">
        <f t="shared" si="159"/>
        <v>1415藤田06</v>
      </c>
      <c r="B1957" s="10" t="s">
        <v>5140</v>
      </c>
      <c r="C1957" s="28" t="s">
        <v>5136</v>
      </c>
      <c r="D1957" s="29">
        <v>6</v>
      </c>
      <c r="E1957" s="20" t="s">
        <v>5228</v>
      </c>
      <c r="F1957" s="10" t="s">
        <v>5142</v>
      </c>
      <c r="G1957" s="10" t="s">
        <v>5293</v>
      </c>
      <c r="H1957" s="20" t="s">
        <v>5300</v>
      </c>
      <c r="I1957" s="20" t="s">
        <v>2438</v>
      </c>
      <c r="J1957" s="20" t="s">
        <v>2578</v>
      </c>
      <c r="K1957" s="20" t="s">
        <v>2378</v>
      </c>
      <c r="L1957" s="20" t="s">
        <v>1913</v>
      </c>
      <c r="M1957" s="21">
        <v>80</v>
      </c>
      <c r="N1957" s="22">
        <v>1</v>
      </c>
      <c r="O1957" s="23">
        <v>1</v>
      </c>
      <c r="P1957" s="24">
        <v>500</v>
      </c>
      <c r="Q1957" s="25">
        <f t="shared" si="161"/>
        <v>6.25</v>
      </c>
      <c r="R1957" s="12">
        <v>0</v>
      </c>
      <c r="S1957" s="12">
        <v>0</v>
      </c>
      <c r="U1957" s="18" t="str">
        <f t="shared" si="160"/>
        <v>一勝</v>
      </c>
      <c r="X1957" s="12" t="str">
        <f>IF(OR(C1957="櫃間牧場",C1957="特捜フジ"),"hit",IF(OR(C1957="土井牧場",C1957="土井ムギムギ牧場",C1957="むぎむぎ",C1957="むぎ"),"doi",IF(OR(C1957="阪神",C1957="タイガースファーム"),"han",IF(OR(C1957="健康牧場",C1957="ＯＫ牧場"),"oke",VLOOKUP(C1957,[1]Owner!$A:$B,2,FALSE)))))</f>
        <v>fut</v>
      </c>
    </row>
    <row r="1958" spans="1:24" ht="11.15" customHeight="1" x14ac:dyDescent="0.65">
      <c r="A1958" s="19" t="str">
        <f t="shared" si="159"/>
        <v>1516光生01</v>
      </c>
      <c r="B1958" s="10" t="s">
        <v>5510</v>
      </c>
      <c r="C1958" s="20" t="s">
        <v>4264</v>
      </c>
      <c r="D1958" s="11">
        <v>1</v>
      </c>
      <c r="E1958" s="20" t="s">
        <v>5615</v>
      </c>
      <c r="F1958" s="10" t="s">
        <v>3910</v>
      </c>
      <c r="G1958" s="10" t="s">
        <v>3911</v>
      </c>
      <c r="H1958" s="20" t="s">
        <v>5683</v>
      </c>
      <c r="I1958" s="20" t="s">
        <v>2612</v>
      </c>
      <c r="J1958" s="20" t="s">
        <v>368</v>
      </c>
      <c r="K1958" s="20" t="s">
        <v>2378</v>
      </c>
      <c r="L1958" s="20" t="s">
        <v>1913</v>
      </c>
      <c r="M1958" s="21">
        <v>100</v>
      </c>
      <c r="N1958" s="22">
        <v>1</v>
      </c>
      <c r="O1958" s="23">
        <v>1</v>
      </c>
      <c r="P1958" s="24">
        <v>500</v>
      </c>
      <c r="Q1958" s="25">
        <f t="shared" si="161"/>
        <v>5</v>
      </c>
      <c r="R1958" s="12">
        <v>0</v>
      </c>
      <c r="S1958" s="12">
        <v>0</v>
      </c>
      <c r="U1958" s="18" t="str">
        <f t="shared" si="160"/>
        <v>一勝</v>
      </c>
      <c r="X1958" s="12" t="str">
        <f>IF(OR(C1958="櫃間牧場",C1958="特捜フジ"),"hit",IF(OR(C1958="土井牧場",C1958="土井ムギムギ牧場",C1958="むぎむぎ",C1958="むぎ"),"doi",IF(OR(C1958="阪神",C1958="タイガースファーム"),"han",IF(OR(C1958="健康牧場",C1958="ＯＫ牧場"),"oke",VLOOKUP(C1958,[1]Owner!$A:$B,2,FALSE)))))</f>
        <v>ymi</v>
      </c>
    </row>
    <row r="1959" spans="1:24" ht="11.15" customHeight="1" x14ac:dyDescent="0.65">
      <c r="A1959" s="19" t="str">
        <f t="shared" si="159"/>
        <v>0506本木10</v>
      </c>
      <c r="B1959" s="10" t="s">
        <v>2274</v>
      </c>
      <c r="C1959" s="20" t="s">
        <v>1161</v>
      </c>
      <c r="D1959" s="11">
        <v>10</v>
      </c>
      <c r="E1959" s="20" t="s">
        <v>2576</v>
      </c>
      <c r="F1959" s="10" t="s">
        <v>2279</v>
      </c>
      <c r="G1959" s="10" t="s">
        <v>510</v>
      </c>
      <c r="H1959" s="20" t="s">
        <v>2577</v>
      </c>
      <c r="I1959" s="20" t="s">
        <v>436</v>
      </c>
      <c r="J1959" s="20" t="s">
        <v>2578</v>
      </c>
      <c r="K1959" s="20" t="s">
        <v>1261</v>
      </c>
      <c r="L1959" s="20" t="s">
        <v>1913</v>
      </c>
      <c r="M1959" s="21">
        <v>10</v>
      </c>
      <c r="N1959" s="22">
        <v>2</v>
      </c>
      <c r="O1959" s="23">
        <v>1</v>
      </c>
      <c r="P1959" s="24">
        <v>500</v>
      </c>
      <c r="Q1959" s="25">
        <f t="shared" si="161"/>
        <v>50</v>
      </c>
      <c r="R1959" s="12">
        <v>0</v>
      </c>
      <c r="S1959" s="12">
        <v>0</v>
      </c>
      <c r="U1959" s="18" t="str">
        <f t="shared" si="160"/>
        <v>一勝</v>
      </c>
      <c r="X1959" s="12" t="str">
        <f>IF(OR(C1959="櫃間牧場",C1959="特捜フジ"),"hit",IF(OR(C1959="土井牧場",C1959="土井ムギムギ牧場",C1959="むぎむぎ",C1959="むぎ"),"doi",IF(OR(C1959="阪神",C1959="タイガースファーム"),"han",IF(OR(C1959="健康牧場",C1959="ＯＫ牧場"),"oke",VLOOKUP(C1959,[1]Owner!$A:$B,2,FALSE)))))</f>
        <v>mot</v>
      </c>
    </row>
    <row r="1960" spans="1:24" ht="11.15" customHeight="1" x14ac:dyDescent="0.65">
      <c r="A1960" s="19" t="str">
        <f t="shared" si="159"/>
        <v>0708健太03</v>
      </c>
      <c r="B1960" s="10" t="s">
        <v>2844</v>
      </c>
      <c r="C1960" s="20" t="s">
        <v>156</v>
      </c>
      <c r="D1960" s="11">
        <v>3</v>
      </c>
      <c r="E1960" s="20" t="s">
        <v>2889</v>
      </c>
      <c r="F1960" s="10" t="s">
        <v>2279</v>
      </c>
      <c r="G1960" s="10" t="s">
        <v>520</v>
      </c>
      <c r="H1960" s="20" t="s">
        <v>2052</v>
      </c>
      <c r="I1960" s="20" t="s">
        <v>1044</v>
      </c>
      <c r="J1960" s="20" t="s">
        <v>1953</v>
      </c>
      <c r="K1960" s="20" t="s">
        <v>1893</v>
      </c>
      <c r="L1960" s="20" t="s">
        <v>1893</v>
      </c>
      <c r="M1960" s="21">
        <v>120</v>
      </c>
      <c r="N1960" s="22">
        <v>2</v>
      </c>
      <c r="O1960" s="23">
        <v>1</v>
      </c>
      <c r="P1960" s="24">
        <v>500</v>
      </c>
      <c r="Q1960" s="25">
        <f t="shared" si="161"/>
        <v>4.166666666666667</v>
      </c>
      <c r="R1960" s="12">
        <v>0</v>
      </c>
      <c r="S1960" s="12">
        <v>0</v>
      </c>
      <c r="U1960" s="18" t="str">
        <f t="shared" si="160"/>
        <v>一勝</v>
      </c>
      <c r="X1960" s="12" t="str">
        <f>IF(OR(C1960="櫃間牧場",C1960="特捜フジ"),"hit",IF(OR(C1960="土井牧場",C1960="土井ムギムギ牧場",C1960="むぎむぎ",C1960="むぎ"),"doi",IF(OR(C1960="阪神",C1960="タイガースファーム"),"han",IF(OR(C1960="健康牧場",C1960="ＯＫ牧場"),"oke",VLOOKUP(C1960,[1]Owner!$A:$B,2,FALSE)))))</f>
        <v>tke</v>
      </c>
    </row>
    <row r="1961" spans="1:24" ht="11.15" customHeight="1" x14ac:dyDescent="0.65">
      <c r="A1961" s="19" t="str">
        <f t="shared" si="159"/>
        <v>0809土井07</v>
      </c>
      <c r="B1961" s="10" t="s">
        <v>3162</v>
      </c>
      <c r="C1961" s="20" t="s">
        <v>2713</v>
      </c>
      <c r="D1961" s="11">
        <v>7</v>
      </c>
      <c r="E1961" s="20" t="s">
        <v>3343</v>
      </c>
      <c r="F1961" s="10" t="s">
        <v>2279</v>
      </c>
      <c r="G1961" s="10" t="s">
        <v>520</v>
      </c>
      <c r="H1961" s="20" t="s">
        <v>2745</v>
      </c>
      <c r="I1961" s="20" t="s">
        <v>1044</v>
      </c>
      <c r="J1961" s="20" t="s">
        <v>3344</v>
      </c>
      <c r="K1961" s="20" t="s">
        <v>1656</v>
      </c>
      <c r="L1961" s="20" t="s">
        <v>2876</v>
      </c>
      <c r="M1961" s="21">
        <v>40</v>
      </c>
      <c r="N1961" s="22">
        <v>2</v>
      </c>
      <c r="O1961" s="23">
        <v>1</v>
      </c>
      <c r="P1961" s="24">
        <v>500</v>
      </c>
      <c r="Q1961" s="25">
        <f t="shared" si="161"/>
        <v>12.5</v>
      </c>
      <c r="R1961" s="12">
        <v>0</v>
      </c>
      <c r="S1961" s="12">
        <v>0</v>
      </c>
      <c r="U1961" s="18" t="str">
        <f t="shared" si="160"/>
        <v>一勝</v>
      </c>
      <c r="X1961" s="12" t="str">
        <f>IF(OR(C1961="櫃間牧場",C1961="特捜フジ"),"hit",IF(OR(C1961="土井牧場",C1961="土井ムギムギ牧場",C1961="むぎむぎ",C1961="むぎ"),"doi",IF(OR(C1961="阪神",C1961="タイガースファーム"),"han",IF(OR(C1961="健康牧場",C1961="ＯＫ牧場"),"oke",VLOOKUP(C1961,[1]Owner!$A:$B,2,FALSE)))))</f>
        <v>doi</v>
      </c>
    </row>
    <row r="1962" spans="1:24" ht="11.15" customHeight="1" x14ac:dyDescent="0.65">
      <c r="A1962" s="19" t="str">
        <f t="shared" si="159"/>
        <v>0910藤田03</v>
      </c>
      <c r="B1962" s="10" t="s">
        <v>3418</v>
      </c>
      <c r="C1962" s="20" t="s">
        <v>3353</v>
      </c>
      <c r="D1962" s="11">
        <v>3</v>
      </c>
      <c r="E1962" s="20" t="s">
        <v>3573</v>
      </c>
      <c r="F1962" s="10" t="s">
        <v>14</v>
      </c>
      <c r="G1962" s="10" t="s">
        <v>510</v>
      </c>
      <c r="H1962" s="20" t="s">
        <v>694</v>
      </c>
      <c r="I1962" s="20" t="s">
        <v>3280</v>
      </c>
      <c r="J1962" s="20" t="s">
        <v>3574</v>
      </c>
      <c r="K1962" s="20" t="s">
        <v>2378</v>
      </c>
      <c r="L1962" s="20" t="s">
        <v>1913</v>
      </c>
      <c r="M1962" s="21">
        <v>140</v>
      </c>
      <c r="N1962" s="22">
        <v>2</v>
      </c>
      <c r="O1962" s="23">
        <v>1</v>
      </c>
      <c r="P1962" s="24">
        <v>500</v>
      </c>
      <c r="Q1962" s="25">
        <f t="shared" si="161"/>
        <v>3.5714285714285716</v>
      </c>
      <c r="R1962" s="12">
        <v>0</v>
      </c>
      <c r="S1962" s="12">
        <v>0</v>
      </c>
      <c r="U1962" s="18" t="str">
        <f t="shared" si="160"/>
        <v>一勝</v>
      </c>
      <c r="X1962" s="12" t="str">
        <f>IF(OR(C1962="櫃間牧場",C1962="特捜フジ"),"hit",IF(OR(C1962="土井牧場",C1962="土井ムギムギ牧場",C1962="むぎむぎ",C1962="むぎ"),"doi",IF(OR(C1962="阪神",C1962="タイガースファーム"),"han",IF(OR(C1962="健康牧場",C1962="ＯＫ牧場"),"oke",VLOOKUP(C1962,[1]Owner!$A:$B,2,FALSE)))))</f>
        <v>fut</v>
      </c>
    </row>
    <row r="1963" spans="1:24" ht="11.15" customHeight="1" x14ac:dyDescent="0.65">
      <c r="A1963" s="19" t="str">
        <f t="shared" si="159"/>
        <v>1011西原07</v>
      </c>
      <c r="B1963" s="10" t="s">
        <v>3649</v>
      </c>
      <c r="C1963" s="20" t="s">
        <v>2175</v>
      </c>
      <c r="D1963" s="11">
        <v>7</v>
      </c>
      <c r="E1963" s="20" t="s">
        <v>3726</v>
      </c>
      <c r="F1963" s="10" t="s">
        <v>14</v>
      </c>
      <c r="G1963" s="10" t="s">
        <v>520</v>
      </c>
      <c r="H1963" s="20" t="s">
        <v>3188</v>
      </c>
      <c r="I1963" s="20" t="s">
        <v>2231</v>
      </c>
      <c r="J1963" s="20" t="s">
        <v>2399</v>
      </c>
      <c r="K1963" s="20" t="s">
        <v>2859</v>
      </c>
      <c r="L1963" s="20" t="s">
        <v>1913</v>
      </c>
      <c r="M1963" s="21">
        <v>40</v>
      </c>
      <c r="N1963" s="22">
        <v>2</v>
      </c>
      <c r="O1963" s="23">
        <v>1</v>
      </c>
      <c r="P1963" s="24">
        <v>500</v>
      </c>
      <c r="Q1963" s="25">
        <f t="shared" si="161"/>
        <v>12.5</v>
      </c>
      <c r="R1963" s="12">
        <v>0</v>
      </c>
      <c r="S1963" s="12">
        <v>0</v>
      </c>
      <c r="U1963" s="18" t="str">
        <f t="shared" si="160"/>
        <v>一勝</v>
      </c>
      <c r="X1963" s="12" t="str">
        <f>IF(OR(C1963="櫃間牧場",C1963="特捜フジ"),"hit",IF(OR(C1963="土井牧場",C1963="土井ムギムギ牧場",C1963="むぎむぎ",C1963="むぎ"),"doi",IF(OR(C1963="阪神",C1963="タイガースファーム"),"han",IF(OR(C1963="健康牧場",C1963="ＯＫ牧場"),"oke",VLOOKUP(C1963,[1]Owner!$A:$B,2,FALSE)))))</f>
        <v>nis</v>
      </c>
    </row>
    <row r="1964" spans="1:24" ht="11.15" customHeight="1" x14ac:dyDescent="0.65">
      <c r="A1964" s="19" t="str">
        <f t="shared" si="159"/>
        <v>1112健太02</v>
      </c>
      <c r="B1964" s="10" t="s">
        <v>4369</v>
      </c>
      <c r="C1964" s="20" t="s">
        <v>3981</v>
      </c>
      <c r="D1964" s="11">
        <v>2</v>
      </c>
      <c r="E1964" s="20" t="s">
        <v>3986</v>
      </c>
      <c r="F1964" s="10" t="s">
        <v>3905</v>
      </c>
      <c r="G1964" s="10" t="s">
        <v>3953</v>
      </c>
      <c r="H1964" s="20" t="s">
        <v>3987</v>
      </c>
      <c r="I1964" s="20" t="s">
        <v>2231</v>
      </c>
      <c r="J1964" s="20" t="s">
        <v>1388</v>
      </c>
      <c r="K1964" s="20" t="s">
        <v>3988</v>
      </c>
      <c r="L1964" s="20" t="s">
        <v>3959</v>
      </c>
      <c r="M1964" s="21">
        <v>55</v>
      </c>
      <c r="N1964" s="22">
        <v>2</v>
      </c>
      <c r="O1964" s="23">
        <v>1</v>
      </c>
      <c r="P1964" s="24">
        <v>500</v>
      </c>
      <c r="Q1964" s="25">
        <f t="shared" si="161"/>
        <v>9.0909090909090917</v>
      </c>
      <c r="R1964" s="12">
        <v>0</v>
      </c>
      <c r="S1964" s="12">
        <v>0</v>
      </c>
      <c r="U1964" s="18" t="str">
        <f t="shared" si="160"/>
        <v>一勝</v>
      </c>
      <c r="X1964" s="12" t="str">
        <f>IF(OR(C1964="櫃間牧場",C1964="特捜フジ"),"hit",IF(OR(C1964="土井牧場",C1964="土井ムギムギ牧場",C1964="むぎむぎ",C1964="むぎ"),"doi",IF(OR(C1964="阪神",C1964="タイガースファーム"),"han",IF(OR(C1964="健康牧場",C1964="ＯＫ牧場"),"oke",VLOOKUP(C1964,[1]Owner!$A:$B,2,FALSE)))))</f>
        <v>tke</v>
      </c>
    </row>
    <row r="1965" spans="1:24" ht="11.15" customHeight="1" x14ac:dyDescent="0.65">
      <c r="A1965" s="19" t="str">
        <f t="shared" si="159"/>
        <v>1415福石01</v>
      </c>
      <c r="B1965" s="10" t="s">
        <v>5140</v>
      </c>
      <c r="C1965" s="28" t="s">
        <v>4757</v>
      </c>
      <c r="D1965" s="29">
        <v>1</v>
      </c>
      <c r="E1965" s="20" t="s">
        <v>5213</v>
      </c>
      <c r="F1965" s="10" t="s">
        <v>5142</v>
      </c>
      <c r="G1965" s="10" t="s">
        <v>5293</v>
      </c>
      <c r="H1965" s="20" t="s">
        <v>5344</v>
      </c>
      <c r="I1965" s="20" t="s">
        <v>2438</v>
      </c>
      <c r="J1965" s="20" t="s">
        <v>3857</v>
      </c>
      <c r="K1965" s="20" t="s">
        <v>5451</v>
      </c>
      <c r="L1965" s="20" t="s">
        <v>1913</v>
      </c>
      <c r="M1965" s="21">
        <v>40</v>
      </c>
      <c r="N1965" s="22">
        <v>2</v>
      </c>
      <c r="O1965" s="23">
        <v>1</v>
      </c>
      <c r="P1965" s="24">
        <v>500</v>
      </c>
      <c r="Q1965" s="25">
        <f t="shared" si="161"/>
        <v>12.5</v>
      </c>
      <c r="R1965" s="12">
        <v>0</v>
      </c>
      <c r="S1965" s="12">
        <v>0</v>
      </c>
      <c r="U1965" s="18" t="str">
        <f t="shared" si="160"/>
        <v>一勝</v>
      </c>
      <c r="X1965" s="12" t="str">
        <f>IF(OR(C1965="櫃間牧場",C1965="特捜フジ"),"hit",IF(OR(C1965="土井牧場",C1965="土井ムギムギ牧場",C1965="むぎむぎ",C1965="むぎ"),"doi",IF(OR(C1965="阪神",C1965="タイガースファーム"),"han",IF(OR(C1965="健康牧場",C1965="ＯＫ牧場"),"oke",VLOOKUP(C1965,[1]Owner!$A:$B,2,FALSE)))))</f>
        <v>fuk</v>
      </c>
    </row>
    <row r="1966" spans="1:24" ht="11.15" customHeight="1" x14ac:dyDescent="0.65">
      <c r="A1966" s="19" t="str">
        <f t="shared" si="159"/>
        <v>1617若井01</v>
      </c>
      <c r="B1966" s="10" t="s">
        <v>5840</v>
      </c>
      <c r="C1966" s="20" t="s">
        <v>4763</v>
      </c>
      <c r="D1966" s="11">
        <v>1</v>
      </c>
      <c r="E1966" s="20" t="s">
        <v>5986</v>
      </c>
      <c r="F1966" s="10" t="s">
        <v>5848</v>
      </c>
      <c r="G1966" s="10" t="s">
        <v>6012</v>
      </c>
      <c r="H1966" s="20" t="s">
        <v>6018</v>
      </c>
      <c r="I1966" s="20" t="s">
        <v>2231</v>
      </c>
      <c r="J1966" s="20" t="s">
        <v>6126</v>
      </c>
      <c r="K1966" s="20" t="s">
        <v>791</v>
      </c>
      <c r="L1966" s="20" t="s">
        <v>1913</v>
      </c>
      <c r="M1966" s="21">
        <v>170</v>
      </c>
      <c r="N1966" s="22">
        <v>2</v>
      </c>
      <c r="O1966" s="23">
        <v>1</v>
      </c>
      <c r="P1966" s="24">
        <v>500</v>
      </c>
      <c r="Q1966" s="25">
        <f t="shared" si="161"/>
        <v>2.9411764705882355</v>
      </c>
      <c r="R1966" s="12">
        <v>0</v>
      </c>
      <c r="S1966" s="12">
        <v>0</v>
      </c>
      <c r="U1966" s="18" t="str">
        <f t="shared" si="160"/>
        <v>一勝</v>
      </c>
      <c r="X1966" s="12" t="str">
        <f>IF(OR(C1966="櫃間牧場",C1966="特捜フジ"),"hit",IF(OR(C1966="土井牧場",C1966="土井ムギムギ牧場",C1966="むぎむぎ",C1966="むぎ"),"doi",IF(OR(C1966="阪神",C1966="タイガースファーム"),"han",IF(OR(C1966="健康牧場",C1966="ＯＫ牧場"),"oke",VLOOKUP(C1966,[1]Owner!$A:$B,2,FALSE)))))</f>
        <v>wak</v>
      </c>
    </row>
    <row r="1967" spans="1:24" ht="11.15" customHeight="1" x14ac:dyDescent="0.65">
      <c r="A1967" s="19" t="str">
        <f t="shared" si="159"/>
        <v>1718成田06</v>
      </c>
      <c r="B1967" s="10" t="s">
        <v>6476</v>
      </c>
      <c r="C1967" s="20" t="s">
        <v>6621</v>
      </c>
      <c r="D1967" s="11">
        <v>6</v>
      </c>
      <c r="E1967" s="20" t="s">
        <v>6627</v>
      </c>
      <c r="F1967" s="10" t="s">
        <v>5144</v>
      </c>
      <c r="G1967" s="10" t="s">
        <v>5295</v>
      </c>
      <c r="H1967" s="20" t="s">
        <v>6635</v>
      </c>
      <c r="I1967" s="20" t="s">
        <v>6718</v>
      </c>
      <c r="J1967" s="20" t="s">
        <v>1772</v>
      </c>
      <c r="K1967" s="20" t="s">
        <v>7059</v>
      </c>
      <c r="L1967" s="20" t="s">
        <v>6660</v>
      </c>
      <c r="M1967" s="21">
        <v>30</v>
      </c>
      <c r="N1967" s="22">
        <v>2</v>
      </c>
      <c r="O1967" s="23">
        <v>1</v>
      </c>
      <c r="P1967" s="24">
        <v>500</v>
      </c>
      <c r="Q1967" s="25">
        <f t="shared" si="161"/>
        <v>16.666666666666668</v>
      </c>
      <c r="R1967" s="12">
        <v>0</v>
      </c>
      <c r="S1967" s="12">
        <v>0</v>
      </c>
      <c r="U1967" s="18" t="str">
        <f t="shared" si="160"/>
        <v>一勝</v>
      </c>
      <c r="V1967" s="12" t="s">
        <v>7044</v>
      </c>
      <c r="W1967" s="12" t="s">
        <v>6911</v>
      </c>
      <c r="X1967" s="12" t="str">
        <f>IF(OR(C1967="櫃間牧場",C1967="特捜フジ"),"hit",IF(OR(C1967="土井牧場",C1967="土井ムギムギ牧場",C1967="むぎむぎ",C1967="むぎ"),"doi",IF(OR(C1967="阪神",C1967="タイガースファーム"),"han",IF(OR(C1967="健康牧場",C1967="ＯＫ牧場"),"oke",VLOOKUP(C1967,[1]Owner!$A:$B,2,FALSE)))))</f>
        <v>nar</v>
      </c>
    </row>
    <row r="1968" spans="1:24" ht="11.15" customHeight="1" x14ac:dyDescent="0.65">
      <c r="A1968" s="19" t="str">
        <f t="shared" si="159"/>
        <v>0304土井10</v>
      </c>
      <c r="B1968" s="10" t="s">
        <v>1713</v>
      </c>
      <c r="C1968" s="20" t="s">
        <v>1601</v>
      </c>
      <c r="D1968" s="31">
        <v>10</v>
      </c>
      <c r="E1968" s="20" t="s">
        <v>1848</v>
      </c>
      <c r="F1968" s="10" t="s">
        <v>14</v>
      </c>
      <c r="G1968" s="10" t="s">
        <v>15</v>
      </c>
      <c r="H1968" s="20" t="s">
        <v>1579</v>
      </c>
      <c r="I1968" s="20" t="s">
        <v>1832</v>
      </c>
      <c r="J1968" s="20" t="s">
        <v>1849</v>
      </c>
      <c r="M1968" s="21">
        <v>0</v>
      </c>
      <c r="N1968" s="22">
        <v>3</v>
      </c>
      <c r="O1968" s="23">
        <v>1</v>
      </c>
      <c r="P1968" s="24">
        <v>500</v>
      </c>
      <c r="Q1968" s="25">
        <f t="shared" si="161"/>
        <v>50</v>
      </c>
      <c r="R1968" s="12">
        <v>0</v>
      </c>
      <c r="S1968" s="12">
        <v>0</v>
      </c>
      <c r="U1968" s="18" t="str">
        <f t="shared" si="160"/>
        <v>一勝</v>
      </c>
      <c r="X1968" s="12" t="str">
        <f>IF(OR(C1968="櫃間牧場",C1968="特捜フジ"),"hit",IF(OR(C1968="土井牧場",C1968="土井ムギムギ牧場",C1968="むぎむぎ",C1968="むぎ"),"doi",IF(OR(C1968="阪神",C1968="タイガースファーム"),"han",IF(OR(C1968="健康牧場",C1968="ＯＫ牧場"),"oke",VLOOKUP(C1968,[1]Owner!$A:$B,2,FALSE)))))</f>
        <v>doi</v>
      </c>
    </row>
    <row r="1969" spans="1:24" ht="11.15" customHeight="1" x14ac:dyDescent="0.65">
      <c r="A1969" s="19" t="str">
        <f t="shared" si="159"/>
        <v>0708羽田02</v>
      </c>
      <c r="B1969" s="10" t="s">
        <v>2844</v>
      </c>
      <c r="C1969" s="20" t="s">
        <v>2482</v>
      </c>
      <c r="D1969" s="11">
        <v>2</v>
      </c>
      <c r="E1969" s="20" t="s">
        <v>3034</v>
      </c>
      <c r="F1969" s="10" t="s">
        <v>2279</v>
      </c>
      <c r="G1969" s="10" t="s">
        <v>520</v>
      </c>
      <c r="H1969" s="20" t="s">
        <v>1060</v>
      </c>
      <c r="I1969" s="20" t="s">
        <v>2857</v>
      </c>
      <c r="J1969" s="20" t="s">
        <v>3035</v>
      </c>
      <c r="K1969" s="20" t="s">
        <v>1836</v>
      </c>
      <c r="L1969" s="20" t="s">
        <v>2439</v>
      </c>
      <c r="M1969" s="21">
        <v>20</v>
      </c>
      <c r="N1969" s="22">
        <v>3</v>
      </c>
      <c r="O1969" s="23">
        <v>1</v>
      </c>
      <c r="P1969" s="24">
        <v>500</v>
      </c>
      <c r="Q1969" s="25">
        <f t="shared" si="161"/>
        <v>25</v>
      </c>
      <c r="R1969" s="12">
        <v>0</v>
      </c>
      <c r="S1969" s="12">
        <v>0</v>
      </c>
      <c r="U1969" s="18" t="str">
        <f t="shared" si="160"/>
        <v>一勝</v>
      </c>
      <c r="X1969" s="12" t="str">
        <f>IF(OR(C1969="櫃間牧場",C1969="特捜フジ"),"hit",IF(OR(C1969="土井牧場",C1969="土井ムギムギ牧場",C1969="むぎむぎ",C1969="むぎ"),"doi",IF(OR(C1969="阪神",C1969="タイガースファーム"),"han",IF(OR(C1969="健康牧場",C1969="ＯＫ牧場"),"oke",VLOOKUP(C1969,[1]Owner!$A:$B,2,FALSE)))))</f>
        <v>had</v>
      </c>
    </row>
    <row r="1970" spans="1:24" ht="11.15" customHeight="1" x14ac:dyDescent="0.65">
      <c r="A1970" s="19" t="str">
        <f t="shared" si="159"/>
        <v>1011西原04</v>
      </c>
      <c r="B1970" s="10" t="s">
        <v>3649</v>
      </c>
      <c r="C1970" s="20" t="s">
        <v>2175</v>
      </c>
      <c r="D1970" s="11">
        <v>4</v>
      </c>
      <c r="E1970" s="20" t="s">
        <v>3722</v>
      </c>
      <c r="F1970" s="10" t="s">
        <v>2279</v>
      </c>
      <c r="G1970" s="10" t="s">
        <v>510</v>
      </c>
      <c r="H1970" s="20" t="s">
        <v>2388</v>
      </c>
      <c r="I1970" s="20" t="s">
        <v>3165</v>
      </c>
      <c r="J1970" s="20" t="s">
        <v>2536</v>
      </c>
      <c r="K1970" s="20" t="s">
        <v>791</v>
      </c>
      <c r="L1970" s="20" t="s">
        <v>1913</v>
      </c>
      <c r="M1970" s="21">
        <v>55</v>
      </c>
      <c r="N1970" s="22">
        <v>3</v>
      </c>
      <c r="O1970" s="23">
        <v>1</v>
      </c>
      <c r="P1970" s="24">
        <v>500</v>
      </c>
      <c r="Q1970" s="25">
        <f t="shared" si="161"/>
        <v>9.0909090909090917</v>
      </c>
      <c r="R1970" s="12">
        <v>0</v>
      </c>
      <c r="S1970" s="12">
        <v>0</v>
      </c>
      <c r="U1970" s="18" t="str">
        <f t="shared" si="160"/>
        <v>一勝</v>
      </c>
      <c r="X1970" s="12" t="str">
        <f>IF(OR(C1970="櫃間牧場",C1970="特捜フジ"),"hit",IF(OR(C1970="土井牧場",C1970="土井ムギムギ牧場",C1970="むぎむぎ",C1970="むぎ"),"doi",IF(OR(C1970="阪神",C1970="タイガースファーム"),"han",IF(OR(C1970="健康牧場",C1970="ＯＫ牧場"),"oke",VLOOKUP(C1970,[1]Owner!$A:$B,2,FALSE)))))</f>
        <v>nis</v>
      </c>
    </row>
    <row r="1971" spans="1:24" ht="11.15" customHeight="1" x14ac:dyDescent="0.65">
      <c r="A1971" s="19" t="str">
        <f t="shared" si="159"/>
        <v>1112西原07</v>
      </c>
      <c r="B1971" s="10" t="s">
        <v>4369</v>
      </c>
      <c r="C1971" s="20" t="s">
        <v>4049</v>
      </c>
      <c r="D1971" s="11">
        <v>7</v>
      </c>
      <c r="E1971" s="20" t="s">
        <v>4064</v>
      </c>
      <c r="F1971" s="10" t="s">
        <v>3905</v>
      </c>
      <c r="G1971" s="10" t="s">
        <v>3906</v>
      </c>
      <c r="H1971" s="20" t="s">
        <v>4065</v>
      </c>
      <c r="I1971" s="20" t="s">
        <v>4066</v>
      </c>
      <c r="J1971" s="20" t="s">
        <v>4067</v>
      </c>
      <c r="K1971" s="20" t="s">
        <v>1836</v>
      </c>
      <c r="L1971" s="20" t="s">
        <v>4068</v>
      </c>
      <c r="M1971" s="21">
        <v>20</v>
      </c>
      <c r="N1971" s="22">
        <v>3</v>
      </c>
      <c r="O1971" s="23">
        <v>1</v>
      </c>
      <c r="P1971" s="24">
        <v>500</v>
      </c>
      <c r="Q1971" s="25">
        <f t="shared" si="161"/>
        <v>25</v>
      </c>
      <c r="R1971" s="12">
        <v>0</v>
      </c>
      <c r="S1971" s="12">
        <v>0</v>
      </c>
      <c r="U1971" s="18" t="str">
        <f t="shared" si="160"/>
        <v>一勝</v>
      </c>
      <c r="X1971" s="12" t="str">
        <f>IF(OR(C1971="櫃間牧場",C1971="特捜フジ"),"hit",IF(OR(C1971="土井牧場",C1971="土井ムギムギ牧場",C1971="むぎむぎ",C1971="むぎ"),"doi",IF(OR(C1971="阪神",C1971="タイガースファーム"),"han",IF(OR(C1971="健康牧場",C1971="ＯＫ牧場"),"oke",VLOOKUP(C1971,[1]Owner!$A:$B,2,FALSE)))))</f>
        <v>nis</v>
      </c>
    </row>
    <row r="1972" spans="1:24" ht="11.15" customHeight="1" x14ac:dyDescent="0.65">
      <c r="A1972" s="19" t="str">
        <f t="shared" si="159"/>
        <v>1213みど06</v>
      </c>
      <c r="B1972" s="10" t="s">
        <v>4405</v>
      </c>
      <c r="C1972" s="20" t="s">
        <v>4730</v>
      </c>
      <c r="D1972" s="11">
        <v>6</v>
      </c>
      <c r="E1972" s="20" t="s">
        <v>4430</v>
      </c>
      <c r="F1972" s="10" t="s">
        <v>4407</v>
      </c>
      <c r="G1972" s="10" t="s">
        <v>4408</v>
      </c>
      <c r="H1972" s="20" t="s">
        <v>4414</v>
      </c>
      <c r="I1972" s="20" t="s">
        <v>2231</v>
      </c>
      <c r="J1972" s="20" t="s">
        <v>4431</v>
      </c>
      <c r="K1972" s="20" t="s">
        <v>3929</v>
      </c>
      <c r="L1972" s="20" t="s">
        <v>4432</v>
      </c>
      <c r="M1972" s="21">
        <v>10</v>
      </c>
      <c r="N1972" s="22">
        <v>3</v>
      </c>
      <c r="O1972" s="23">
        <v>1</v>
      </c>
      <c r="P1972" s="24">
        <v>500</v>
      </c>
      <c r="Q1972" s="25">
        <f t="shared" si="161"/>
        <v>50</v>
      </c>
      <c r="R1972" s="12">
        <v>0</v>
      </c>
      <c r="S1972" s="12">
        <v>0</v>
      </c>
      <c r="U1972" s="18" t="str">
        <f t="shared" si="160"/>
        <v>一勝</v>
      </c>
      <c r="X1972" s="12" t="str">
        <f>IF(OR(C1972="櫃間牧場",C1972="特捜フジ"),"hit",IF(OR(C1972="土井牧場",C1972="土井ムギムギ牧場",C1972="むぎむぎ",C1972="むぎ"),"doi",IF(OR(C1972="阪神",C1972="タイガースファーム"),"han",IF(OR(C1972="健康牧場",C1972="ＯＫ牧場"),"oke",VLOOKUP(C1972,[1]Owner!$A:$B,2,FALSE)))))</f>
        <v>mid</v>
      </c>
    </row>
    <row r="1973" spans="1:24" ht="11.15" customHeight="1" x14ac:dyDescent="0.65">
      <c r="A1973" s="19" t="str">
        <f t="shared" si="159"/>
        <v>1314みど09</v>
      </c>
      <c r="B1973" s="10" t="s">
        <v>5133</v>
      </c>
      <c r="C1973" s="20" t="s">
        <v>4403</v>
      </c>
      <c r="D1973" s="11">
        <v>9</v>
      </c>
      <c r="E1973" s="20" t="s">
        <v>4791</v>
      </c>
      <c r="F1973" s="10" t="s">
        <v>4766</v>
      </c>
      <c r="G1973" s="10" t="s">
        <v>4767</v>
      </c>
      <c r="H1973" s="20" t="s">
        <v>4792</v>
      </c>
      <c r="I1973" s="20" t="s">
        <v>2231</v>
      </c>
      <c r="J1973" s="20" t="s">
        <v>3363</v>
      </c>
      <c r="K1973" s="20" t="s">
        <v>4793</v>
      </c>
      <c r="L1973" s="20" t="s">
        <v>1913</v>
      </c>
      <c r="M1973" s="21">
        <v>90</v>
      </c>
      <c r="N1973" s="22">
        <v>3</v>
      </c>
      <c r="O1973" s="23">
        <v>1</v>
      </c>
      <c r="P1973" s="24">
        <v>500</v>
      </c>
      <c r="Q1973" s="25">
        <f t="shared" si="161"/>
        <v>5.5555555555555554</v>
      </c>
      <c r="R1973" s="12">
        <v>0</v>
      </c>
      <c r="S1973" s="12">
        <v>0</v>
      </c>
      <c r="U1973" s="18" t="str">
        <f t="shared" si="160"/>
        <v>一勝</v>
      </c>
      <c r="X1973" s="12" t="str">
        <f>IF(OR(C1973="櫃間牧場",C1973="特捜フジ"),"hit",IF(OR(C1973="土井牧場",C1973="土井ムギムギ牧場",C1973="むぎむぎ",C1973="むぎ"),"doi",IF(OR(C1973="阪神",C1973="タイガースファーム"),"han",IF(OR(C1973="健康牧場",C1973="ＯＫ牧場"),"oke",VLOOKUP(C1973,[1]Owner!$A:$B,2,FALSE)))))</f>
        <v>mid</v>
      </c>
    </row>
    <row r="1974" spans="1:24" ht="11.15" customHeight="1" x14ac:dyDescent="0.65">
      <c r="A1974" s="19" t="str">
        <f t="shared" si="159"/>
        <v>1819松山08</v>
      </c>
      <c r="B1974" s="10" t="s">
        <v>7067</v>
      </c>
      <c r="C1974" s="20" t="s">
        <v>4762</v>
      </c>
      <c r="D1974" s="11">
        <v>8</v>
      </c>
      <c r="E1974" s="20" t="s">
        <v>7206</v>
      </c>
      <c r="F1974" s="10" t="s">
        <v>4413</v>
      </c>
      <c r="G1974" s="10" t="s">
        <v>4421</v>
      </c>
      <c r="H1974" s="20" t="s">
        <v>7252</v>
      </c>
      <c r="I1974" s="20" t="s">
        <v>6718</v>
      </c>
      <c r="J1974" s="20" t="s">
        <v>7366</v>
      </c>
      <c r="K1974" s="20" t="s">
        <v>4437</v>
      </c>
      <c r="L1974" s="20" t="s">
        <v>1913</v>
      </c>
      <c r="M1974" s="21">
        <v>90</v>
      </c>
      <c r="N1974" s="22">
        <v>3</v>
      </c>
      <c r="O1974" s="23">
        <v>1</v>
      </c>
      <c r="P1974" s="24">
        <v>500</v>
      </c>
      <c r="Q1974" s="25">
        <f t="shared" si="161"/>
        <v>5.5555555555555554</v>
      </c>
      <c r="R1974" s="12">
        <v>0</v>
      </c>
      <c r="S1974" s="12">
        <v>0</v>
      </c>
      <c r="T1974" s="12">
        <v>0</v>
      </c>
      <c r="U1974" s="18" t="str">
        <f t="shared" si="160"/>
        <v>一勝</v>
      </c>
      <c r="V1974" s="12" t="s">
        <v>7461</v>
      </c>
      <c r="W1974" s="12" t="s">
        <v>7601</v>
      </c>
      <c r="X1974" s="12" t="str">
        <f>IF(OR(C1974="櫃間牧場",C1974="特捜フジ"),"hit",IF(OR(C1974="土井牧場",C1974="土井ムギムギ牧場",C1974="むぎむぎ",C1974="むぎ"),"doi",IF(OR(C1974="阪神",C1974="タイガースファーム"),"han",IF(OR(C1974="健康牧場",C1974="ＯＫ牧場"),"oke",VLOOKUP(C1974,[1]Owner!$A:$B,2,FALSE)))))</f>
        <v>mat</v>
      </c>
    </row>
    <row r="1975" spans="1:24" ht="11.15" customHeight="1" x14ac:dyDescent="0.65">
      <c r="A1975" s="19" t="str">
        <f t="shared" si="159"/>
        <v>1920みど10</v>
      </c>
      <c r="B1975" s="10" t="s">
        <v>7651</v>
      </c>
      <c r="C1975" s="20" t="s">
        <v>4403</v>
      </c>
      <c r="D1975" s="11">
        <v>10</v>
      </c>
      <c r="E1975" s="20" t="s">
        <v>7778</v>
      </c>
      <c r="F1975" s="10" t="s">
        <v>4772</v>
      </c>
      <c r="G1975" s="10" t="s">
        <v>4774</v>
      </c>
      <c r="H1975" s="20" t="s">
        <v>4896</v>
      </c>
      <c r="I1975" s="20" t="s">
        <v>2231</v>
      </c>
      <c r="J1975" s="20" t="s">
        <v>6126</v>
      </c>
      <c r="K1975" s="20" t="s">
        <v>791</v>
      </c>
      <c r="L1975" s="20" t="s">
        <v>1913</v>
      </c>
      <c r="M1975" s="32">
        <v>9</v>
      </c>
      <c r="N1975" s="22">
        <v>3</v>
      </c>
      <c r="O1975" s="23">
        <v>1</v>
      </c>
      <c r="P1975" s="24">
        <v>500</v>
      </c>
      <c r="Q1975" s="25">
        <v>-12.102564102564104</v>
      </c>
      <c r="R1975" s="12">
        <v>0</v>
      </c>
      <c r="S1975" s="12">
        <v>0</v>
      </c>
      <c r="T1975" s="12">
        <v>0</v>
      </c>
      <c r="U1975" s="18" t="str">
        <f t="shared" si="160"/>
        <v>一勝</v>
      </c>
      <c r="V1975" s="12" t="s">
        <v>8016</v>
      </c>
      <c r="W1975" s="12" t="s">
        <v>8156</v>
      </c>
      <c r="X1975" s="12" t="str">
        <f>IF(OR(C1975="櫃間牧場",C1975="特捜フジ"),"hit",IF(OR(C1975="土井牧場",C1975="土井ムギムギ牧場",C1975="むぎむぎ",C1975="むぎ"),"doi",IF(OR(C1975="阪神",C1975="タイガースファーム"),"han",IF(OR(C1975="健康牧場",C1975="ＯＫ牧場"),"oke",VLOOKUP(C1975,[1]Owner!$A:$B,2,FALSE)))))</f>
        <v>mid</v>
      </c>
    </row>
    <row r="1976" spans="1:24" ht="11.15" customHeight="1" x14ac:dyDescent="0.65">
      <c r="A1976" s="19" t="str">
        <f t="shared" si="159"/>
        <v>1516心平01</v>
      </c>
      <c r="B1976" s="10" t="s">
        <v>5510</v>
      </c>
      <c r="C1976" s="20" t="s">
        <v>4011</v>
      </c>
      <c r="D1976" s="11">
        <v>1</v>
      </c>
      <c r="E1976" s="20" t="s">
        <v>5525</v>
      </c>
      <c r="F1976" s="10" t="s">
        <v>3905</v>
      </c>
      <c r="G1976" s="10" t="s">
        <v>3906</v>
      </c>
      <c r="H1976" s="20" t="s">
        <v>5666</v>
      </c>
      <c r="I1976" s="20" t="s">
        <v>2231</v>
      </c>
      <c r="J1976" s="20" t="s">
        <v>5721</v>
      </c>
      <c r="K1976" s="20" t="s">
        <v>791</v>
      </c>
      <c r="L1976" s="20" t="s">
        <v>1913</v>
      </c>
      <c r="M1976" s="21">
        <v>200</v>
      </c>
      <c r="N1976" s="22">
        <v>4</v>
      </c>
      <c r="O1976" s="23">
        <v>1</v>
      </c>
      <c r="P1976" s="24">
        <v>500</v>
      </c>
      <c r="Q1976" s="25">
        <f t="shared" ref="Q1976:Q1990" si="162">IF(M1976="","",IF(M1976&lt;=0,P1976/10,P1976/M1976))</f>
        <v>2.5</v>
      </c>
      <c r="R1976" s="12">
        <v>0</v>
      </c>
      <c r="S1976" s="12">
        <v>0</v>
      </c>
      <c r="U1976" s="18" t="str">
        <f t="shared" si="160"/>
        <v>一勝</v>
      </c>
      <c r="X1976" s="12" t="str">
        <f>IF(OR(C1976="櫃間牧場",C1976="特捜フジ"),"hit",IF(OR(C1976="土井牧場",C1976="土井ムギムギ牧場",C1976="むぎむぎ",C1976="むぎ"),"doi",IF(OR(C1976="阪神",C1976="タイガースファーム"),"han",IF(OR(C1976="健康牧場",C1976="ＯＫ牧場"),"oke",VLOOKUP(C1976,[1]Owner!$A:$B,2,FALSE)))))</f>
        <v>hsi</v>
      </c>
    </row>
    <row r="1977" spans="1:24" ht="11.15" customHeight="1" x14ac:dyDescent="0.65">
      <c r="A1977" s="19" t="str">
        <f t="shared" si="159"/>
        <v>0405土井07</v>
      </c>
      <c r="B1977" s="10" t="s">
        <v>1951</v>
      </c>
      <c r="C1977" s="20" t="s">
        <v>1601</v>
      </c>
      <c r="D1977" s="31">
        <v>7</v>
      </c>
      <c r="E1977" s="20" t="s">
        <v>2122</v>
      </c>
      <c r="F1977" s="10" t="s">
        <v>29</v>
      </c>
      <c r="G1977" s="10" t="s">
        <v>520</v>
      </c>
      <c r="H1977" s="20" t="s">
        <v>2123</v>
      </c>
      <c r="I1977" s="20" t="s">
        <v>1567</v>
      </c>
      <c r="J1977" s="20" t="s">
        <v>2124</v>
      </c>
      <c r="K1977" s="20" t="s">
        <v>2125</v>
      </c>
      <c r="L1977" s="20" t="s">
        <v>2126</v>
      </c>
      <c r="M1977" s="21">
        <v>0</v>
      </c>
      <c r="N1977" s="22">
        <v>4</v>
      </c>
      <c r="O1977" s="23">
        <v>1</v>
      </c>
      <c r="P1977" s="24">
        <v>500</v>
      </c>
      <c r="Q1977" s="25">
        <f t="shared" si="162"/>
        <v>50</v>
      </c>
      <c r="R1977" s="12">
        <v>0</v>
      </c>
      <c r="S1977" s="12">
        <v>0</v>
      </c>
      <c r="U1977" s="18" t="str">
        <f t="shared" si="160"/>
        <v>一勝</v>
      </c>
      <c r="X1977" s="12" t="str">
        <f>IF(OR(C1977="櫃間牧場",C1977="特捜フジ"),"hit",IF(OR(C1977="土井牧場",C1977="土井ムギムギ牧場",C1977="むぎむぎ",C1977="むぎ"),"doi",IF(OR(C1977="阪神",C1977="タイガースファーム"),"han",IF(OR(C1977="健康牧場",C1977="ＯＫ牧場"),"oke",VLOOKUP(C1977,[1]Owner!$A:$B,2,FALSE)))))</f>
        <v>doi</v>
      </c>
    </row>
    <row r="1978" spans="1:24" ht="11.15" customHeight="1" x14ac:dyDescent="0.65">
      <c r="A1978" s="19" t="str">
        <f t="shared" si="159"/>
        <v>0809羽田09</v>
      </c>
      <c r="B1978" s="10" t="s">
        <v>3162</v>
      </c>
      <c r="C1978" s="20" t="s">
        <v>2580</v>
      </c>
      <c r="D1978" s="11">
        <v>9</v>
      </c>
      <c r="E1978" s="20" t="s">
        <v>3192</v>
      </c>
      <c r="F1978" s="10" t="s">
        <v>14</v>
      </c>
      <c r="G1978" s="10" t="s">
        <v>520</v>
      </c>
      <c r="H1978" s="20" t="s">
        <v>3193</v>
      </c>
      <c r="I1978" s="20" t="s">
        <v>2582</v>
      </c>
      <c r="J1978" s="20" t="s">
        <v>3194</v>
      </c>
      <c r="K1978" s="20" t="s">
        <v>3195</v>
      </c>
      <c r="L1978" s="20" t="s">
        <v>3196</v>
      </c>
      <c r="M1978" s="21">
        <v>-10</v>
      </c>
      <c r="N1978" s="22">
        <v>4</v>
      </c>
      <c r="O1978" s="23">
        <v>1</v>
      </c>
      <c r="P1978" s="24">
        <v>500</v>
      </c>
      <c r="Q1978" s="25">
        <f t="shared" si="162"/>
        <v>50</v>
      </c>
      <c r="R1978" s="12">
        <v>0</v>
      </c>
      <c r="S1978" s="12">
        <v>0</v>
      </c>
      <c r="U1978" s="18" t="str">
        <f t="shared" si="160"/>
        <v>一勝</v>
      </c>
      <c r="X1978" s="12" t="str">
        <f>IF(OR(C1978="櫃間牧場",C1978="特捜フジ"),"hit",IF(OR(C1978="土井牧場",C1978="土井ムギムギ牧場",C1978="むぎむぎ",C1978="むぎ"),"doi",IF(OR(C1978="阪神",C1978="タイガースファーム"),"han",IF(OR(C1978="健康牧場",C1978="ＯＫ牧場"),"oke",VLOOKUP(C1978,[1]Owner!$A:$B,2,FALSE)))))</f>
        <v>had</v>
      </c>
    </row>
    <row r="1979" spans="1:24" ht="11.15" customHeight="1" x14ac:dyDescent="0.65">
      <c r="A1979" s="19" t="str">
        <f t="shared" si="159"/>
        <v>1415健太02</v>
      </c>
      <c r="B1979" s="10" t="s">
        <v>5140</v>
      </c>
      <c r="C1979" s="28" t="s">
        <v>4758</v>
      </c>
      <c r="D1979" s="29">
        <v>2</v>
      </c>
      <c r="E1979" s="20" t="s">
        <v>5154</v>
      </c>
      <c r="F1979" s="10" t="s">
        <v>5142</v>
      </c>
      <c r="G1979" s="10" t="s">
        <v>5295</v>
      </c>
      <c r="H1979" s="20" t="s">
        <v>5306</v>
      </c>
      <c r="I1979" s="20" t="s">
        <v>2231</v>
      </c>
      <c r="J1979" s="20" t="s">
        <v>5379</v>
      </c>
      <c r="K1979" s="20" t="s">
        <v>5446</v>
      </c>
      <c r="L1979" s="20" t="s">
        <v>1913</v>
      </c>
      <c r="M1979" s="21">
        <v>110</v>
      </c>
      <c r="N1979" s="22">
        <v>4</v>
      </c>
      <c r="O1979" s="23">
        <v>1</v>
      </c>
      <c r="P1979" s="24">
        <v>500</v>
      </c>
      <c r="Q1979" s="25">
        <f t="shared" si="162"/>
        <v>4.5454545454545459</v>
      </c>
      <c r="R1979" s="12">
        <v>0</v>
      </c>
      <c r="S1979" s="12">
        <v>0</v>
      </c>
      <c r="U1979" s="18" t="str">
        <f t="shared" si="160"/>
        <v>一勝</v>
      </c>
      <c r="X1979" s="12" t="str">
        <f>IF(OR(C1979="櫃間牧場",C1979="特捜フジ"),"hit",IF(OR(C1979="土井牧場",C1979="土井ムギムギ牧場",C1979="むぎむぎ",C1979="むぎ"),"doi",IF(OR(C1979="阪神",C1979="タイガースファーム"),"han",IF(OR(C1979="健康牧場",C1979="ＯＫ牧場"),"oke",VLOOKUP(C1979,[1]Owner!$A:$B,2,FALSE)))))</f>
        <v>tke</v>
      </c>
    </row>
    <row r="1980" spans="1:24" ht="11.15" customHeight="1" x14ac:dyDescent="0.65">
      <c r="A1980" s="19" t="str">
        <f t="shared" si="159"/>
        <v>1617むぎ02</v>
      </c>
      <c r="B1980" s="10" t="s">
        <v>5840</v>
      </c>
      <c r="C1980" s="20" t="s">
        <v>4396</v>
      </c>
      <c r="D1980" s="11">
        <v>2</v>
      </c>
      <c r="E1980" s="20" t="s">
        <v>5967</v>
      </c>
      <c r="F1980" s="10" t="s">
        <v>5848</v>
      </c>
      <c r="G1980" s="10" t="s">
        <v>5996</v>
      </c>
      <c r="H1980" s="20" t="s">
        <v>6001</v>
      </c>
      <c r="I1980" s="20" t="s">
        <v>2231</v>
      </c>
      <c r="J1980" s="20" t="s">
        <v>5012</v>
      </c>
      <c r="K1980" s="20" t="s">
        <v>6131</v>
      </c>
      <c r="L1980" s="20" t="s">
        <v>6132</v>
      </c>
      <c r="M1980" s="21">
        <v>120</v>
      </c>
      <c r="N1980" s="22">
        <v>4</v>
      </c>
      <c r="O1980" s="23">
        <v>1</v>
      </c>
      <c r="P1980" s="24">
        <v>500</v>
      </c>
      <c r="Q1980" s="25">
        <f t="shared" si="162"/>
        <v>4.166666666666667</v>
      </c>
      <c r="R1980" s="12">
        <v>0</v>
      </c>
      <c r="S1980" s="12">
        <v>0</v>
      </c>
      <c r="U1980" s="18" t="str">
        <f t="shared" si="160"/>
        <v>一勝</v>
      </c>
      <c r="X1980" s="12" t="str">
        <f>IF(OR(C1980="櫃間牧場",C1980="特捜フジ"),"hit",IF(OR(C1980="土井牧場",C1980="土井ムギムギ牧場",C1980="むぎむぎ",C1980="むぎ"),"doi",IF(OR(C1980="阪神",C1980="タイガースファーム"),"han",IF(OR(C1980="健康牧場",C1980="ＯＫ牧場"),"oke",VLOOKUP(C1980,[1]Owner!$A:$B,2,FALSE)))))</f>
        <v>doi</v>
      </c>
    </row>
    <row r="1981" spans="1:24" ht="11.15" customHeight="1" x14ac:dyDescent="0.65">
      <c r="A1981" s="19" t="str">
        <f t="shared" si="159"/>
        <v>1617むぎ03</v>
      </c>
      <c r="B1981" s="10" t="s">
        <v>5840</v>
      </c>
      <c r="C1981" s="20" t="s">
        <v>4396</v>
      </c>
      <c r="D1981" s="11">
        <v>3</v>
      </c>
      <c r="E1981" s="20" t="s">
        <v>5968</v>
      </c>
      <c r="F1981" s="10" t="s">
        <v>5848</v>
      </c>
      <c r="G1981" s="10" t="s">
        <v>5996</v>
      </c>
      <c r="H1981" s="20" t="s">
        <v>6109</v>
      </c>
      <c r="I1981" s="20" t="s">
        <v>3165</v>
      </c>
      <c r="J1981" s="20" t="s">
        <v>6110</v>
      </c>
      <c r="K1981" s="20" t="s">
        <v>6184</v>
      </c>
      <c r="L1981" s="20" t="s">
        <v>6132</v>
      </c>
      <c r="M1981" s="21">
        <v>120</v>
      </c>
      <c r="N1981" s="22">
        <v>4</v>
      </c>
      <c r="O1981" s="23">
        <v>1</v>
      </c>
      <c r="P1981" s="24">
        <v>500</v>
      </c>
      <c r="Q1981" s="25">
        <f t="shared" si="162"/>
        <v>4.166666666666667</v>
      </c>
      <c r="R1981" s="12">
        <v>0</v>
      </c>
      <c r="S1981" s="12">
        <v>0</v>
      </c>
      <c r="U1981" s="18" t="str">
        <f t="shared" si="160"/>
        <v>一勝</v>
      </c>
      <c r="X1981" s="12" t="str">
        <f>IF(OR(C1981="櫃間牧場",C1981="特捜フジ"),"hit",IF(OR(C1981="土井牧場",C1981="土井ムギムギ牧場",C1981="むぎむぎ",C1981="むぎ"),"doi",IF(OR(C1981="阪神",C1981="タイガースファーム"),"han",IF(OR(C1981="健康牧場",C1981="ＯＫ牧場"),"oke",VLOOKUP(C1981,[1]Owner!$A:$B,2,FALSE)))))</f>
        <v>doi</v>
      </c>
    </row>
    <row r="1982" spans="1:24" ht="11.15" customHeight="1" x14ac:dyDescent="0.65">
      <c r="A1982" s="19" t="str">
        <f t="shared" si="159"/>
        <v>1718若井10</v>
      </c>
      <c r="B1982" s="10" t="s">
        <v>6476</v>
      </c>
      <c r="C1982" s="20" t="s">
        <v>5139</v>
      </c>
      <c r="D1982" s="11">
        <v>10</v>
      </c>
      <c r="E1982" s="20" t="s">
        <v>6537</v>
      </c>
      <c r="F1982" s="10" t="s">
        <v>5144</v>
      </c>
      <c r="G1982" s="10" t="s">
        <v>5293</v>
      </c>
      <c r="H1982" s="20" t="s">
        <v>5320</v>
      </c>
      <c r="I1982" s="20" t="s">
        <v>2231</v>
      </c>
      <c r="J1982" s="20" t="s">
        <v>5721</v>
      </c>
      <c r="K1982" s="20" t="s">
        <v>5463</v>
      </c>
      <c r="L1982" s="20" t="s">
        <v>1913</v>
      </c>
      <c r="M1982" s="21">
        <v>130</v>
      </c>
      <c r="N1982" s="22">
        <v>4</v>
      </c>
      <c r="O1982" s="23">
        <v>1</v>
      </c>
      <c r="P1982" s="24">
        <v>500</v>
      </c>
      <c r="Q1982" s="25">
        <f t="shared" si="162"/>
        <v>3.8461538461538463</v>
      </c>
      <c r="R1982" s="12">
        <v>0</v>
      </c>
      <c r="S1982" s="12">
        <v>0</v>
      </c>
      <c r="U1982" s="18" t="str">
        <f t="shared" si="160"/>
        <v>一勝</v>
      </c>
      <c r="V1982" s="12" t="s">
        <v>6967</v>
      </c>
      <c r="W1982" s="12" t="s">
        <v>6825</v>
      </c>
      <c r="X1982" s="12" t="str">
        <f>IF(OR(C1982="櫃間牧場",C1982="特捜フジ"),"hit",IF(OR(C1982="土井牧場",C1982="土井ムギムギ牧場",C1982="むぎむぎ",C1982="むぎ"),"doi",IF(OR(C1982="阪神",C1982="タイガースファーム"),"han",IF(OR(C1982="健康牧場",C1982="ＯＫ牧場"),"oke",VLOOKUP(C1982,[1]Owner!$A:$B,2,FALSE)))))</f>
        <v>wak</v>
      </c>
    </row>
    <row r="1983" spans="1:24" ht="11.15" customHeight="1" x14ac:dyDescent="0.65">
      <c r="A1983" s="19" t="str">
        <f t="shared" si="159"/>
        <v>0405大矢04</v>
      </c>
      <c r="B1983" s="10" t="s">
        <v>1951</v>
      </c>
      <c r="C1983" s="20" t="s">
        <v>964</v>
      </c>
      <c r="D1983" s="31">
        <v>4</v>
      </c>
      <c r="E1983" s="20" t="s">
        <v>1993</v>
      </c>
      <c r="F1983" s="10" t="s">
        <v>14</v>
      </c>
      <c r="G1983" s="10" t="s">
        <v>520</v>
      </c>
      <c r="H1983" s="20" t="s">
        <v>1994</v>
      </c>
      <c r="I1983" s="20" t="s">
        <v>1995</v>
      </c>
      <c r="J1983" s="20" t="s">
        <v>660</v>
      </c>
      <c r="K1983" s="20" t="s">
        <v>1954</v>
      </c>
      <c r="L1983" s="20" t="s">
        <v>1954</v>
      </c>
      <c r="M1983" s="21">
        <v>0</v>
      </c>
      <c r="N1983" s="22">
        <v>5</v>
      </c>
      <c r="O1983" s="23">
        <v>1</v>
      </c>
      <c r="P1983" s="24">
        <v>500</v>
      </c>
      <c r="Q1983" s="25">
        <f t="shared" si="162"/>
        <v>50</v>
      </c>
      <c r="R1983" s="12">
        <v>0</v>
      </c>
      <c r="S1983" s="12">
        <v>0</v>
      </c>
      <c r="U1983" s="18" t="str">
        <f t="shared" si="160"/>
        <v>一勝</v>
      </c>
      <c r="X1983" s="12" t="str">
        <f>IF(OR(C1983="櫃間牧場",C1983="特捜フジ"),"hit",IF(OR(C1983="土井牧場",C1983="土井ムギムギ牧場",C1983="むぎむぎ",C1983="むぎ"),"doi",IF(OR(C1983="阪神",C1983="タイガースファーム"),"han",IF(OR(C1983="健康牧場",C1983="ＯＫ牧場"),"oke",VLOOKUP(C1983,[1]Owner!$A:$B,2,FALSE)))))</f>
        <v>oya</v>
      </c>
    </row>
    <row r="1984" spans="1:24" ht="11.15" customHeight="1" x14ac:dyDescent="0.65">
      <c r="A1984" s="19" t="str">
        <f t="shared" si="159"/>
        <v>0607務牧08</v>
      </c>
      <c r="B1984" s="10" t="s">
        <v>2579</v>
      </c>
      <c r="C1984" s="20" t="s">
        <v>2816</v>
      </c>
      <c r="D1984" s="11">
        <v>8</v>
      </c>
      <c r="E1984" s="20" t="s">
        <v>2836</v>
      </c>
      <c r="F1984" s="10" t="s">
        <v>2837</v>
      </c>
      <c r="G1984" s="10" t="s">
        <v>520</v>
      </c>
      <c r="H1984" s="21" t="s">
        <v>2052</v>
      </c>
      <c r="I1984" s="20" t="s">
        <v>2280</v>
      </c>
      <c r="J1984" s="20" t="s">
        <v>1527</v>
      </c>
      <c r="K1984" s="20" t="s">
        <v>2838</v>
      </c>
      <c r="L1984" s="20" t="s">
        <v>515</v>
      </c>
      <c r="M1984" s="21">
        <v>50</v>
      </c>
      <c r="N1984" s="22">
        <v>5</v>
      </c>
      <c r="O1984" s="23">
        <v>1</v>
      </c>
      <c r="P1984" s="24">
        <v>500</v>
      </c>
      <c r="Q1984" s="25">
        <f t="shared" si="162"/>
        <v>10</v>
      </c>
      <c r="R1984" s="12">
        <v>0</v>
      </c>
      <c r="S1984" s="12">
        <v>0</v>
      </c>
      <c r="U1984" s="18" t="str">
        <f t="shared" si="160"/>
        <v>一勝</v>
      </c>
      <c r="X1984" s="12" t="str">
        <f>IF(OR(C1984="櫃間牧場",C1984="特捜フジ"),"hit",IF(OR(C1984="土井牧場",C1984="土井ムギムギ牧場",C1984="むぎむぎ",C1984="むぎ"),"doi",IF(OR(C1984="阪神",C1984="タイガースファーム"),"han",IF(OR(C1984="健康牧場",C1984="ＯＫ牧場"),"oke",VLOOKUP(C1984,[1]Owner!$A:$B,2,FALSE)))))</f>
        <v>ytu</v>
      </c>
    </row>
    <row r="1985" spans="1:24" ht="11.15" customHeight="1" x14ac:dyDescent="0.65">
      <c r="A1985" s="19" t="str">
        <f t="shared" si="159"/>
        <v>0910藤田09</v>
      </c>
      <c r="B1985" s="10" t="s">
        <v>3418</v>
      </c>
      <c r="C1985" s="20" t="s">
        <v>3353</v>
      </c>
      <c r="D1985" s="11">
        <v>9</v>
      </c>
      <c r="E1985" s="20" t="s">
        <v>3587</v>
      </c>
      <c r="F1985" s="10" t="s">
        <v>14</v>
      </c>
      <c r="G1985" s="10" t="s">
        <v>520</v>
      </c>
      <c r="H1985" s="20" t="s">
        <v>2314</v>
      </c>
      <c r="I1985" s="20" t="s">
        <v>3280</v>
      </c>
      <c r="J1985" s="20" t="s">
        <v>3588</v>
      </c>
      <c r="K1985" s="20" t="s">
        <v>1261</v>
      </c>
      <c r="L1985" s="20" t="s">
        <v>1913</v>
      </c>
      <c r="M1985" s="21">
        <v>130</v>
      </c>
      <c r="N1985" s="22">
        <v>5</v>
      </c>
      <c r="O1985" s="23">
        <v>1</v>
      </c>
      <c r="P1985" s="24">
        <v>500</v>
      </c>
      <c r="Q1985" s="25">
        <f t="shared" si="162"/>
        <v>3.8461538461538463</v>
      </c>
      <c r="R1985" s="12">
        <v>0</v>
      </c>
      <c r="S1985" s="12">
        <v>0</v>
      </c>
      <c r="U1985" s="18" t="str">
        <f t="shared" si="160"/>
        <v>一勝</v>
      </c>
      <c r="X1985" s="12" t="str">
        <f>IF(OR(C1985="櫃間牧場",C1985="特捜フジ"),"hit",IF(OR(C1985="土井牧場",C1985="土井ムギムギ牧場",C1985="むぎむぎ",C1985="むぎ"),"doi",IF(OR(C1985="阪神",C1985="タイガースファーム"),"han",IF(OR(C1985="健康牧場",C1985="ＯＫ牧場"),"oke",VLOOKUP(C1985,[1]Owner!$A:$B,2,FALSE)))))</f>
        <v>fut</v>
      </c>
    </row>
    <row r="1986" spans="1:24" ht="11.15" customHeight="1" x14ac:dyDescent="0.65">
      <c r="A1986" s="19" t="str">
        <f t="shared" ref="A1986:A2049" si="163">MID(B1986,3,2)&amp;MID(B1986,8,2)&amp;MID(C1986,1,2)&amp;TEXT(D1986,"00")</f>
        <v>1718むぎ02</v>
      </c>
      <c r="B1986" s="10" t="s">
        <v>6476</v>
      </c>
      <c r="C1986" s="20" t="s">
        <v>4396</v>
      </c>
      <c r="D1986" s="11">
        <v>2</v>
      </c>
      <c r="E1986" s="20" t="s">
        <v>6582</v>
      </c>
      <c r="F1986" s="10" t="s">
        <v>5142</v>
      </c>
      <c r="G1986" s="10" t="s">
        <v>5295</v>
      </c>
      <c r="H1986" s="20" t="s">
        <v>5348</v>
      </c>
      <c r="I1986" s="20" t="s">
        <v>2231</v>
      </c>
      <c r="J1986" s="20" t="s">
        <v>3564</v>
      </c>
      <c r="K1986" s="20" t="s">
        <v>5450</v>
      </c>
      <c r="L1986" s="20" t="s">
        <v>1913</v>
      </c>
      <c r="M1986" s="21">
        <v>130</v>
      </c>
      <c r="N1986" s="22">
        <v>5</v>
      </c>
      <c r="O1986" s="23">
        <v>1</v>
      </c>
      <c r="P1986" s="24">
        <v>500</v>
      </c>
      <c r="Q1986" s="25">
        <f t="shared" si="162"/>
        <v>3.8461538461538463</v>
      </c>
      <c r="R1986" s="12">
        <v>0</v>
      </c>
      <c r="S1986" s="12">
        <v>0</v>
      </c>
      <c r="U1986" s="18" t="str">
        <f t="shared" ref="U1986:U2049" si="164">IF(S1986&gt;=1,"G1",IF(R1986&gt;=1,"重賞",IF(O1986&gt;=2,"二勝",IF(O1986=1,"一勝",IF(AND(O1986=0,N1986&gt;=1),"未勝利","未出走")))))</f>
        <v>一勝</v>
      </c>
      <c r="V1986" s="12" t="s">
        <v>7000</v>
      </c>
      <c r="W1986" s="12" t="s">
        <v>6867</v>
      </c>
      <c r="X1986" s="12" t="str">
        <f>IF(OR(C1986="櫃間牧場",C1986="特捜フジ"),"hit",IF(OR(C1986="土井牧場",C1986="土井ムギムギ牧場",C1986="むぎむぎ",C1986="むぎ"),"doi",IF(OR(C1986="阪神",C1986="タイガースファーム"),"han",IF(OR(C1986="健康牧場",C1986="ＯＫ牧場"),"oke",VLOOKUP(C1986,[1]Owner!$A:$B,2,FALSE)))))</f>
        <v>doi</v>
      </c>
    </row>
    <row r="1987" spans="1:24" ht="11.15" customHeight="1" x14ac:dyDescent="0.65">
      <c r="A1987" s="19" t="str">
        <f t="shared" si="163"/>
        <v>1213福石08</v>
      </c>
      <c r="B1987" s="10" t="s">
        <v>4405</v>
      </c>
      <c r="C1987" s="20" t="s">
        <v>4741</v>
      </c>
      <c r="D1987" s="11">
        <v>8</v>
      </c>
      <c r="E1987" s="20" t="s">
        <v>4724</v>
      </c>
      <c r="F1987" s="10" t="s">
        <v>4413</v>
      </c>
      <c r="G1987" s="10" t="s">
        <v>4408</v>
      </c>
      <c r="H1987" s="20" t="s">
        <v>4453</v>
      </c>
      <c r="I1987" s="20" t="s">
        <v>2814</v>
      </c>
      <c r="J1987" s="20" t="s">
        <v>4725</v>
      </c>
      <c r="K1987" s="20" t="s">
        <v>4726</v>
      </c>
      <c r="L1987" s="20" t="s">
        <v>4727</v>
      </c>
      <c r="M1987" s="21">
        <v>0</v>
      </c>
      <c r="N1987" s="22">
        <v>6</v>
      </c>
      <c r="O1987" s="23">
        <v>1</v>
      </c>
      <c r="P1987" s="24">
        <v>500</v>
      </c>
      <c r="Q1987" s="25">
        <f t="shared" si="162"/>
        <v>50</v>
      </c>
      <c r="R1987" s="12">
        <v>0</v>
      </c>
      <c r="S1987" s="12">
        <v>0</v>
      </c>
      <c r="U1987" s="18" t="str">
        <f t="shared" si="164"/>
        <v>一勝</v>
      </c>
      <c r="X1987" s="12" t="str">
        <f>IF(OR(C1987="櫃間牧場",C1987="特捜フジ"),"hit",IF(OR(C1987="土井牧場",C1987="土井ムギムギ牧場",C1987="むぎむぎ",C1987="むぎ"),"doi",IF(OR(C1987="阪神",C1987="タイガースファーム"),"han",IF(OR(C1987="健康牧場",C1987="ＯＫ牧場"),"oke",VLOOKUP(C1987,[1]Owner!$A:$B,2,FALSE)))))</f>
        <v>fuk</v>
      </c>
    </row>
    <row r="1988" spans="1:24" ht="11.15" customHeight="1" x14ac:dyDescent="0.65">
      <c r="A1988" s="19" t="str">
        <f t="shared" si="163"/>
        <v>1617福石10</v>
      </c>
      <c r="B1988" s="10" t="s">
        <v>5840</v>
      </c>
      <c r="C1988" s="20" t="s">
        <v>4757</v>
      </c>
      <c r="D1988" s="11">
        <v>10</v>
      </c>
      <c r="E1988" s="20" t="s">
        <v>5925</v>
      </c>
      <c r="F1988" s="10" t="s">
        <v>5848</v>
      </c>
      <c r="G1988" s="10" t="s">
        <v>5996</v>
      </c>
      <c r="H1988" s="20" t="s">
        <v>6082</v>
      </c>
      <c r="I1988" s="20" t="s">
        <v>5708</v>
      </c>
      <c r="J1988" s="20" t="s">
        <v>947</v>
      </c>
      <c r="K1988" s="20" t="s">
        <v>6167</v>
      </c>
      <c r="L1988" s="20" t="s">
        <v>6168</v>
      </c>
      <c r="M1988" s="21">
        <v>10</v>
      </c>
      <c r="N1988" s="22">
        <v>7</v>
      </c>
      <c r="O1988" s="23">
        <v>1</v>
      </c>
      <c r="P1988" s="24">
        <v>500</v>
      </c>
      <c r="Q1988" s="25">
        <f t="shared" si="162"/>
        <v>50</v>
      </c>
      <c r="R1988" s="12">
        <v>0</v>
      </c>
      <c r="S1988" s="12">
        <v>0</v>
      </c>
      <c r="U1988" s="18" t="str">
        <f t="shared" si="164"/>
        <v>一勝</v>
      </c>
      <c r="X1988" s="12" t="str">
        <f>IF(OR(C1988="櫃間牧場",C1988="特捜フジ"),"hit",IF(OR(C1988="土井牧場",C1988="土井ムギムギ牧場",C1988="むぎむぎ",C1988="むぎ"),"doi",IF(OR(C1988="阪神",C1988="タイガースファーム"),"han",IF(OR(C1988="健康牧場",C1988="ＯＫ牧場"),"oke",VLOOKUP(C1988,[1]Owner!$A:$B,2,FALSE)))))</f>
        <v>fuk</v>
      </c>
    </row>
    <row r="1989" spans="1:24" ht="11.15" customHeight="1" x14ac:dyDescent="0.65">
      <c r="A1989" s="19" t="str">
        <f t="shared" si="163"/>
        <v>0304本木05</v>
      </c>
      <c r="B1989" s="10" t="s">
        <v>1713</v>
      </c>
      <c r="C1989" s="20" t="s">
        <v>1161</v>
      </c>
      <c r="D1989" s="31">
        <v>5</v>
      </c>
      <c r="E1989" s="20" t="s">
        <v>1940</v>
      </c>
      <c r="F1989" s="10" t="s">
        <v>14</v>
      </c>
      <c r="G1989" s="10" t="s">
        <v>33</v>
      </c>
      <c r="H1989" s="20" t="s">
        <v>1782</v>
      </c>
      <c r="I1989" s="20" t="s">
        <v>654</v>
      </c>
      <c r="J1989" s="20" t="s">
        <v>1941</v>
      </c>
      <c r="M1989" s="21">
        <v>0</v>
      </c>
      <c r="N1989" s="22">
        <v>9</v>
      </c>
      <c r="O1989" s="23">
        <v>1</v>
      </c>
      <c r="P1989" s="24">
        <v>500</v>
      </c>
      <c r="Q1989" s="25">
        <f t="shared" si="162"/>
        <v>50</v>
      </c>
      <c r="R1989" s="12">
        <v>0</v>
      </c>
      <c r="S1989" s="12">
        <v>0</v>
      </c>
      <c r="U1989" s="18" t="str">
        <f t="shared" si="164"/>
        <v>一勝</v>
      </c>
      <c r="X1989" s="12" t="str">
        <f>IF(OR(C1989="櫃間牧場",C1989="特捜フジ"),"hit",IF(OR(C1989="土井牧場",C1989="土井ムギムギ牧場",C1989="むぎむぎ",C1989="むぎ"),"doi",IF(OR(C1989="阪神",C1989="タイガースファーム"),"han",IF(OR(C1989="健康牧場",C1989="ＯＫ牧場"),"oke",VLOOKUP(C1989,[1]Owner!$A:$B,2,FALSE)))))</f>
        <v>mot</v>
      </c>
    </row>
    <row r="1990" spans="1:24" ht="11.15" customHeight="1" x14ac:dyDescent="0.65">
      <c r="A1990" s="19" t="str">
        <f t="shared" si="163"/>
        <v>1516成田05</v>
      </c>
      <c r="B1990" s="10" t="s">
        <v>5510</v>
      </c>
      <c r="C1990" s="20" t="s">
        <v>5512</v>
      </c>
      <c r="D1990" s="11">
        <v>5</v>
      </c>
      <c r="E1990" s="20" t="s">
        <v>5539</v>
      </c>
      <c r="F1990" s="10" t="s">
        <v>3905</v>
      </c>
      <c r="G1990" s="10" t="s">
        <v>3911</v>
      </c>
      <c r="H1990" s="20" t="s">
        <v>5677</v>
      </c>
      <c r="I1990" s="20" t="s">
        <v>3165</v>
      </c>
      <c r="J1990" s="20" t="s">
        <v>2936</v>
      </c>
      <c r="K1990" s="20" t="s">
        <v>5788</v>
      </c>
      <c r="L1990" s="20" t="s">
        <v>3930</v>
      </c>
      <c r="M1990" s="21">
        <v>90</v>
      </c>
      <c r="N1990" s="22">
        <v>7</v>
      </c>
      <c r="O1990" s="23">
        <v>0</v>
      </c>
      <c r="P1990" s="24">
        <v>495</v>
      </c>
      <c r="Q1990" s="25">
        <f t="shared" si="162"/>
        <v>5.5</v>
      </c>
      <c r="R1990" s="12">
        <v>0</v>
      </c>
      <c r="S1990" s="12">
        <v>0</v>
      </c>
      <c r="U1990" s="18" t="str">
        <f t="shared" si="164"/>
        <v>未勝利</v>
      </c>
      <c r="X1990" s="12" t="str">
        <f>IF(OR(C1990="櫃間牧場",C1990="特捜フジ"),"hit",IF(OR(C1990="土井牧場",C1990="土井ムギムギ牧場",C1990="むぎむぎ",C1990="むぎ"),"doi",IF(OR(C1990="阪神",C1990="タイガースファーム"),"han",IF(OR(C1990="健康牧場",C1990="ＯＫ牧場"),"oke",VLOOKUP(C1990,[1]Owner!$A:$B,2,FALSE)))))</f>
        <v>nar</v>
      </c>
    </row>
    <row r="1991" spans="1:24" ht="11.15" customHeight="1" x14ac:dyDescent="0.65">
      <c r="A1991" s="19" t="str">
        <f t="shared" si="163"/>
        <v>2021成田01</v>
      </c>
      <c r="B1991" s="10" t="s">
        <v>8314</v>
      </c>
      <c r="C1991" s="20" t="s">
        <v>7656</v>
      </c>
      <c r="D1991" s="11">
        <v>1</v>
      </c>
      <c r="E1991" s="20" t="s">
        <v>8229</v>
      </c>
      <c r="F1991" s="10" t="s">
        <v>4478</v>
      </c>
      <c r="G1991" s="10" t="s">
        <v>15</v>
      </c>
      <c r="H1991" s="20" t="s">
        <v>8327</v>
      </c>
      <c r="I1991" s="20" t="s">
        <v>3165</v>
      </c>
      <c r="J1991" s="20" t="s">
        <v>7918</v>
      </c>
      <c r="K1991" s="20" t="s">
        <v>2378</v>
      </c>
      <c r="L1991" s="20" t="s">
        <v>1913</v>
      </c>
      <c r="M1991" s="32">
        <v>7</v>
      </c>
      <c r="N1991" s="22">
        <v>4</v>
      </c>
      <c r="O1991" s="23">
        <v>0</v>
      </c>
      <c r="P1991" s="24">
        <v>491</v>
      </c>
      <c r="Q1991" s="25">
        <v>-1.048351648351648</v>
      </c>
      <c r="R1991" s="12">
        <v>0</v>
      </c>
      <c r="S1991" s="12">
        <v>0</v>
      </c>
      <c r="T1991" s="12">
        <v>0</v>
      </c>
      <c r="U1991" s="18" t="str">
        <f t="shared" si="164"/>
        <v>未勝利</v>
      </c>
      <c r="V1991" s="12" t="s">
        <v>8633</v>
      </c>
      <c r="W1991" s="12" t="s">
        <v>8513</v>
      </c>
      <c r="X1991" s="12" t="str">
        <f>IF(OR(C1991="櫃間牧場",C1991="特捜フジ"),"hit",IF(OR(C1991="土井牧場",C1991="土井ムギムギ牧場",C1991="むぎむぎ",C1991="むぎ"),"doi",IF(OR(C1991="阪神",C1991="タイガースファーム"),"han",IF(OR(C1991="健康牧場",C1991="ＯＫ牧場"),"oke",VLOOKUP(C1991,[1]Owner!$A:$B,2,FALSE)))))</f>
        <v>nar</v>
      </c>
    </row>
    <row r="1992" spans="1:24" ht="11.15" customHeight="1" x14ac:dyDescent="0.65">
      <c r="A1992" s="19" t="str">
        <f t="shared" si="163"/>
        <v>2021小金01</v>
      </c>
      <c r="B1992" s="10" t="s">
        <v>8314</v>
      </c>
      <c r="C1992" s="20" t="s">
        <v>8309</v>
      </c>
      <c r="D1992" s="11">
        <v>1</v>
      </c>
      <c r="E1992" s="20" t="s">
        <v>8209</v>
      </c>
      <c r="F1992" s="10" t="s">
        <v>4478</v>
      </c>
      <c r="G1992" s="10" t="s">
        <v>15</v>
      </c>
      <c r="H1992" s="20" t="s">
        <v>8358</v>
      </c>
      <c r="I1992" s="20" t="s">
        <v>8317</v>
      </c>
      <c r="J1992" s="20" t="s">
        <v>5587</v>
      </c>
      <c r="K1992" s="20" t="s">
        <v>2378</v>
      </c>
      <c r="L1992" s="20" t="s">
        <v>1913</v>
      </c>
      <c r="M1992" s="32">
        <v>10</v>
      </c>
      <c r="N1992" s="22">
        <v>5</v>
      </c>
      <c r="O1992" s="23">
        <v>0</v>
      </c>
      <c r="P1992" s="24">
        <v>491</v>
      </c>
      <c r="Q1992" s="25">
        <v>3.2661538461538466</v>
      </c>
      <c r="R1992" s="12">
        <v>0</v>
      </c>
      <c r="S1992" s="12">
        <v>0</v>
      </c>
      <c r="T1992" s="12">
        <v>0</v>
      </c>
      <c r="U1992" s="18" t="str">
        <f t="shared" si="164"/>
        <v>未勝利</v>
      </c>
      <c r="V1992" s="12" t="s">
        <v>8633</v>
      </c>
      <c r="W1992" s="12" t="s">
        <v>8493</v>
      </c>
      <c r="X1992" s="12" t="str">
        <f>IF(OR(C1992="櫃間牧場",C1992="特捜フジ"),"hit",IF(OR(C1992="土井牧場",C1992="土井ムギムギ牧場",C1992="むぎむぎ",C1992="むぎ"),"doi",IF(OR(C1992="阪神",C1992="タイガースファーム"),"han",IF(OR(C1992="健康牧場",C1992="ＯＫ牧場"),"oke",VLOOKUP(C1992,[1]Owner!$A:$B,2,FALSE)))))</f>
        <v>kog</v>
      </c>
    </row>
    <row r="1993" spans="1:24" ht="11.15" customHeight="1" x14ac:dyDescent="0.65">
      <c r="A1993" s="19" t="str">
        <f t="shared" si="163"/>
        <v>2223健太02</v>
      </c>
      <c r="B1993" s="10" t="s">
        <v>9192</v>
      </c>
      <c r="C1993" s="20" t="s">
        <v>9226</v>
      </c>
      <c r="D1993" s="11">
        <v>2</v>
      </c>
      <c r="E1993" s="20" t="s">
        <v>9228</v>
      </c>
      <c r="F1993" s="10" t="s">
        <v>4413</v>
      </c>
      <c r="G1993" s="10" t="s">
        <v>4408</v>
      </c>
      <c r="H1993" s="20" t="s">
        <v>9354</v>
      </c>
      <c r="I1993" s="20" t="s">
        <v>1755</v>
      </c>
      <c r="J1993" s="20" t="s">
        <v>8942</v>
      </c>
      <c r="K1993" s="20" t="s">
        <v>791</v>
      </c>
      <c r="L1993" s="20" t="s">
        <v>1913</v>
      </c>
      <c r="M1993" s="32">
        <v>7</v>
      </c>
      <c r="N1993" s="22">
        <v>5</v>
      </c>
      <c r="O1993" s="23">
        <v>0</v>
      </c>
      <c r="P1993" s="24">
        <v>490</v>
      </c>
      <c r="Q1993" s="25">
        <v>107.85714285714286</v>
      </c>
      <c r="U1993" s="18" t="str">
        <f t="shared" si="164"/>
        <v>未勝利</v>
      </c>
      <c r="V1993" s="12" t="s">
        <v>9659</v>
      </c>
      <c r="W1993" s="12" t="s">
        <v>9521</v>
      </c>
      <c r="X1993" s="12" t="str">
        <f>IF(OR(C1993="櫃間牧場",C1993="特捜フジ"),"hit",IF(OR(C1993="土井牧場",C1993="土井ムギムギ牧場",C1993="むぎむぎ",C1993="むぎ"),"doi",IF(OR(C1993="阪神",C1993="タイガースファーム"),"han",IF(OR(C1993="健康牧場",C1993="ＯＫ牧場"),"oke",VLOOKUP(C1993,[1]Owner!$A:$B,2,FALSE)))))</f>
        <v>tke</v>
      </c>
    </row>
    <row r="1994" spans="1:24" ht="11.15" customHeight="1" x14ac:dyDescent="0.65">
      <c r="A1994" s="19" t="str">
        <f t="shared" si="163"/>
        <v>1617福石02</v>
      </c>
      <c r="B1994" s="10" t="s">
        <v>5840</v>
      </c>
      <c r="C1994" s="20" t="s">
        <v>4757</v>
      </c>
      <c r="D1994" s="11">
        <v>2</v>
      </c>
      <c r="E1994" s="20" t="s">
        <v>5917</v>
      </c>
      <c r="F1994" s="10" t="s">
        <v>5845</v>
      </c>
      <c r="G1994" s="10" t="s">
        <v>6012</v>
      </c>
      <c r="H1994" s="20" t="s">
        <v>6037</v>
      </c>
      <c r="I1994" s="20" t="s">
        <v>2231</v>
      </c>
      <c r="J1994" s="20" t="s">
        <v>4968</v>
      </c>
      <c r="K1994" s="20" t="s">
        <v>5446</v>
      </c>
      <c r="L1994" s="20" t="s">
        <v>1913</v>
      </c>
      <c r="M1994" s="21">
        <v>130</v>
      </c>
      <c r="N1994" s="22">
        <v>5</v>
      </c>
      <c r="O1994" s="23">
        <v>0</v>
      </c>
      <c r="P1994" s="24">
        <v>485</v>
      </c>
      <c r="Q1994" s="25">
        <f t="shared" ref="Q1994:Q2023" si="165">IF(M1994="","",IF(M1994&lt;=0,P1994/10,P1994/M1994))</f>
        <v>3.7307692307692308</v>
      </c>
      <c r="R1994" s="12">
        <v>0</v>
      </c>
      <c r="S1994" s="12">
        <v>0</v>
      </c>
      <c r="U1994" s="18" t="str">
        <f t="shared" si="164"/>
        <v>未勝利</v>
      </c>
      <c r="X1994" s="12" t="str">
        <f>IF(OR(C1994="櫃間牧場",C1994="特捜フジ"),"hit",IF(OR(C1994="土井牧場",C1994="土井ムギムギ牧場",C1994="むぎむぎ",C1994="むぎ"),"doi",IF(OR(C1994="阪神",C1994="タイガースファーム"),"han",IF(OR(C1994="健康牧場",C1994="ＯＫ牧場"),"oke",VLOOKUP(C1994,[1]Owner!$A:$B,2,FALSE)))))</f>
        <v>fuk</v>
      </c>
    </row>
    <row r="1995" spans="1:24" ht="11.15" customHeight="1" x14ac:dyDescent="0.65">
      <c r="A1995" s="19" t="str">
        <f t="shared" si="163"/>
        <v>0506本木08</v>
      </c>
      <c r="B1995" s="10" t="s">
        <v>2274</v>
      </c>
      <c r="C1995" s="20" t="s">
        <v>1161</v>
      </c>
      <c r="D1995" s="11">
        <v>8</v>
      </c>
      <c r="E1995" s="20" t="s">
        <v>2570</v>
      </c>
      <c r="F1995" s="10" t="s">
        <v>2279</v>
      </c>
      <c r="G1995" s="10" t="s">
        <v>520</v>
      </c>
      <c r="H1995" s="20" t="s">
        <v>2571</v>
      </c>
      <c r="I1995" s="20" t="s">
        <v>706</v>
      </c>
      <c r="J1995" s="20" t="s">
        <v>627</v>
      </c>
      <c r="K1995" s="20" t="s">
        <v>2572</v>
      </c>
      <c r="L1995" s="20" t="s">
        <v>1913</v>
      </c>
      <c r="M1995" s="21">
        <v>30</v>
      </c>
      <c r="N1995" s="22">
        <v>9</v>
      </c>
      <c r="O1995" s="23">
        <v>0</v>
      </c>
      <c r="P1995" s="24">
        <v>485</v>
      </c>
      <c r="Q1995" s="25">
        <f t="shared" si="165"/>
        <v>16.166666666666668</v>
      </c>
      <c r="R1995" s="12">
        <v>0</v>
      </c>
      <c r="S1995" s="12">
        <v>0</v>
      </c>
      <c r="U1995" s="18" t="str">
        <f t="shared" si="164"/>
        <v>未勝利</v>
      </c>
      <c r="X1995" s="12" t="str">
        <f>IF(OR(C1995="櫃間牧場",C1995="特捜フジ"),"hit",IF(OR(C1995="土井牧場",C1995="土井ムギムギ牧場",C1995="むぎむぎ",C1995="むぎ"),"doi",IF(OR(C1995="阪神",C1995="タイガースファーム"),"han",IF(OR(C1995="健康牧場",C1995="ＯＫ牧場"),"oke",VLOOKUP(C1995,[1]Owner!$A:$B,2,FALSE)))))</f>
        <v>mot</v>
      </c>
    </row>
    <row r="1996" spans="1:24" ht="11.15" customHeight="1" x14ac:dyDescent="0.65">
      <c r="A1996" s="19" t="str">
        <f t="shared" si="163"/>
        <v>0001大矢02</v>
      </c>
      <c r="B1996" s="10" t="s">
        <v>963</v>
      </c>
      <c r="C1996" s="20" t="s">
        <v>964</v>
      </c>
      <c r="D1996" s="31">
        <v>2</v>
      </c>
      <c r="E1996" s="20" t="s">
        <v>967</v>
      </c>
      <c r="F1996" s="10" t="s">
        <v>29</v>
      </c>
      <c r="G1996" s="10" t="s">
        <v>33</v>
      </c>
      <c r="H1996" s="20" t="s">
        <v>968</v>
      </c>
      <c r="I1996" s="20" t="s">
        <v>38</v>
      </c>
      <c r="J1996" s="20" t="s">
        <v>969</v>
      </c>
      <c r="N1996" s="22">
        <v>8</v>
      </c>
      <c r="O1996" s="23">
        <v>0</v>
      </c>
      <c r="P1996" s="24">
        <v>484</v>
      </c>
      <c r="Q1996" s="25" t="str">
        <f t="shared" si="165"/>
        <v/>
      </c>
      <c r="R1996" s="12">
        <v>0</v>
      </c>
      <c r="S1996" s="12">
        <v>0</v>
      </c>
      <c r="U1996" s="18" t="str">
        <f t="shared" si="164"/>
        <v>未勝利</v>
      </c>
      <c r="X1996" s="12" t="str">
        <f>IF(OR(C1996="櫃間牧場",C1996="特捜フジ"),"hit",IF(OR(C1996="土井牧場",C1996="土井ムギムギ牧場",C1996="むぎむぎ",C1996="むぎ"),"doi",IF(OR(C1996="阪神",C1996="タイガースファーム"),"han",IF(OR(C1996="健康牧場",C1996="ＯＫ牧場"),"oke",VLOOKUP(C1996,[1]Owner!$A:$B,2,FALSE)))))</f>
        <v>oya</v>
      </c>
    </row>
    <row r="1997" spans="1:24" ht="11.15" customHeight="1" x14ac:dyDescent="0.65">
      <c r="A1997" s="19" t="str">
        <f t="shared" si="163"/>
        <v>9900真下03</v>
      </c>
      <c r="B1997" s="10" t="s">
        <v>683</v>
      </c>
      <c r="C1997" s="20" t="s">
        <v>346</v>
      </c>
      <c r="D1997" s="31">
        <v>3</v>
      </c>
      <c r="E1997" s="20" t="s">
        <v>944</v>
      </c>
      <c r="F1997" s="10" t="s">
        <v>14</v>
      </c>
      <c r="G1997" s="10" t="s">
        <v>33</v>
      </c>
      <c r="H1997" s="20" t="s">
        <v>945</v>
      </c>
      <c r="I1997" s="20" t="s">
        <v>485</v>
      </c>
      <c r="J1997" s="20" t="s">
        <v>946</v>
      </c>
      <c r="N1997" s="22">
        <v>2</v>
      </c>
      <c r="O1997" s="23">
        <v>0</v>
      </c>
      <c r="P1997" s="24">
        <v>480</v>
      </c>
      <c r="Q1997" s="25" t="str">
        <f t="shared" si="165"/>
        <v/>
      </c>
      <c r="R1997" s="12">
        <v>0</v>
      </c>
      <c r="S1997" s="12">
        <v>0</v>
      </c>
      <c r="U1997" s="18" t="str">
        <f t="shared" si="164"/>
        <v>未勝利</v>
      </c>
      <c r="X1997" s="12" t="str">
        <f>IF(OR(C1997="櫃間牧場",C1997="特捜フジ"),"hit",IF(OR(C1997="土井牧場",C1997="土井ムギムギ牧場",C1997="むぎむぎ",C1997="むぎ"),"doi",IF(OR(C1997="阪神",C1997="タイガースファーム"),"han",IF(OR(C1997="健康牧場",C1997="ＯＫ牧場"),"oke",VLOOKUP(C1997,[1]Owner!$A:$B,2,FALSE)))))</f>
        <v>mas</v>
      </c>
    </row>
    <row r="1998" spans="1:24" ht="11.15" customHeight="1" x14ac:dyDescent="0.65">
      <c r="A1998" s="19" t="str">
        <f t="shared" si="163"/>
        <v>0001大類10</v>
      </c>
      <c r="B1998" s="10" t="s">
        <v>963</v>
      </c>
      <c r="C1998" s="20" t="s">
        <v>91</v>
      </c>
      <c r="D1998" s="31">
        <v>10</v>
      </c>
      <c r="E1998" s="20" t="s">
        <v>1014</v>
      </c>
      <c r="F1998" s="10" t="s">
        <v>29</v>
      </c>
      <c r="G1998" s="10" t="s">
        <v>33</v>
      </c>
      <c r="H1998" s="20" t="s">
        <v>989</v>
      </c>
      <c r="I1998" s="20" t="s">
        <v>395</v>
      </c>
      <c r="J1998" s="20" t="s">
        <v>725</v>
      </c>
      <c r="N1998" s="22">
        <v>2</v>
      </c>
      <c r="O1998" s="23">
        <v>0</v>
      </c>
      <c r="P1998" s="24">
        <v>480</v>
      </c>
      <c r="Q1998" s="25" t="str">
        <f t="shared" si="165"/>
        <v/>
      </c>
      <c r="R1998" s="12">
        <v>0</v>
      </c>
      <c r="S1998" s="12">
        <v>0</v>
      </c>
      <c r="U1998" s="18" t="str">
        <f t="shared" si="164"/>
        <v>未勝利</v>
      </c>
      <c r="X1998" s="12" t="str">
        <f>IF(OR(C1998="櫃間牧場",C1998="特捜フジ"),"hit",IF(OR(C1998="土井牧場",C1998="土井ムギムギ牧場",C1998="むぎむぎ",C1998="むぎ"),"doi",IF(OR(C1998="阪神",C1998="タイガースファーム"),"han",IF(OR(C1998="健康牧場",C1998="ＯＫ牧場"),"oke",VLOOKUP(C1998,[1]Owner!$A:$B,2,FALSE)))))</f>
        <v>oru</v>
      </c>
    </row>
    <row r="1999" spans="1:24" ht="11.15" customHeight="1" x14ac:dyDescent="0.65">
      <c r="A1999" s="19" t="str">
        <f t="shared" si="163"/>
        <v>0102貴仁03</v>
      </c>
      <c r="B1999" s="10" t="s">
        <v>1206</v>
      </c>
      <c r="C1999" s="20" t="s">
        <v>216</v>
      </c>
      <c r="D1999" s="31">
        <v>3</v>
      </c>
      <c r="E1999" s="20" t="s">
        <v>1359</v>
      </c>
      <c r="F1999" s="10" t="s">
        <v>14</v>
      </c>
      <c r="G1999" s="10" t="s">
        <v>15</v>
      </c>
      <c r="H1999" s="20" t="s">
        <v>1360</v>
      </c>
      <c r="I1999" s="20" t="s">
        <v>38</v>
      </c>
      <c r="J1999" s="20" t="s">
        <v>161</v>
      </c>
      <c r="N1999" s="22">
        <v>2</v>
      </c>
      <c r="O1999" s="23">
        <v>0</v>
      </c>
      <c r="P1999" s="24">
        <v>480</v>
      </c>
      <c r="Q1999" s="25" t="str">
        <f t="shared" si="165"/>
        <v/>
      </c>
      <c r="R1999" s="12">
        <v>0</v>
      </c>
      <c r="S1999" s="12">
        <v>0</v>
      </c>
      <c r="U1999" s="18" t="str">
        <f t="shared" si="164"/>
        <v>未勝利</v>
      </c>
      <c r="X1999" s="12" t="str">
        <f>IF(OR(C1999="櫃間牧場",C1999="特捜フジ"),"hit",IF(OR(C1999="土井牧場",C1999="土井ムギムギ牧場",C1999="むぎむぎ",C1999="むぎ"),"doi",IF(OR(C1999="阪神",C1999="タイガースファーム"),"han",IF(OR(C1999="健康牧場",C1999="ＯＫ牧場"),"oke",VLOOKUP(C1999,[1]Owner!$A:$B,2,FALSE)))))</f>
        <v>hta</v>
      </c>
    </row>
    <row r="2000" spans="1:24" ht="11.15" customHeight="1" x14ac:dyDescent="0.65">
      <c r="A2000" s="19" t="str">
        <f t="shared" si="163"/>
        <v>1819永之05</v>
      </c>
      <c r="B2000" s="10" t="s">
        <v>7067</v>
      </c>
      <c r="C2000" s="20" t="s">
        <v>5135</v>
      </c>
      <c r="D2000" s="11">
        <v>5</v>
      </c>
      <c r="E2000" s="20" t="s">
        <v>7112</v>
      </c>
      <c r="F2000" s="10" t="s">
        <v>4407</v>
      </c>
      <c r="G2000" s="10" t="s">
        <v>4408</v>
      </c>
      <c r="H2000" s="20" t="s">
        <v>7220</v>
      </c>
      <c r="I2000" s="20" t="s">
        <v>3553</v>
      </c>
      <c r="J2000" s="20" t="s">
        <v>6068</v>
      </c>
      <c r="K2000" s="20" t="s">
        <v>791</v>
      </c>
      <c r="L2000" s="20" t="s">
        <v>1913</v>
      </c>
      <c r="M2000" s="21">
        <v>110</v>
      </c>
      <c r="N2000" s="22">
        <v>4</v>
      </c>
      <c r="O2000" s="23">
        <v>0</v>
      </c>
      <c r="P2000" s="24">
        <v>480</v>
      </c>
      <c r="Q2000" s="25">
        <f t="shared" si="165"/>
        <v>4.3636363636363633</v>
      </c>
      <c r="R2000" s="12">
        <v>0</v>
      </c>
      <c r="S2000" s="12">
        <v>0</v>
      </c>
      <c r="T2000" s="12">
        <v>0</v>
      </c>
      <c r="U2000" s="18" t="str">
        <f t="shared" si="164"/>
        <v>未勝利</v>
      </c>
      <c r="V2000" s="12" t="s">
        <v>7462</v>
      </c>
      <c r="W2000" s="12" t="s">
        <v>7602</v>
      </c>
      <c r="X2000" s="12" t="str">
        <f>IF(OR(C2000="櫃間牧場",C2000="特捜フジ"),"hit",IF(OR(C2000="土井牧場",C2000="土井ムギムギ牧場",C2000="むぎむぎ",C2000="むぎ"),"doi",IF(OR(C2000="阪神",C2000="タイガースファーム"),"han",IF(OR(C2000="健康牧場",C2000="ＯＫ牧場"),"oke",VLOOKUP(C2000,[1]Owner!$A:$B,2,FALSE)))))</f>
        <v>yhi</v>
      </c>
    </row>
    <row r="2001" spans="1:24" ht="11.15" customHeight="1" x14ac:dyDescent="0.65">
      <c r="A2001" s="19" t="str">
        <f t="shared" si="163"/>
        <v>0405福石03</v>
      </c>
      <c r="B2001" s="10" t="s">
        <v>1951</v>
      </c>
      <c r="C2001" s="20" t="s">
        <v>913</v>
      </c>
      <c r="D2001" s="31">
        <v>3</v>
      </c>
      <c r="E2001" s="20" t="s">
        <v>2234</v>
      </c>
      <c r="F2001" s="10" t="s">
        <v>14</v>
      </c>
      <c r="G2001" s="10" t="s">
        <v>510</v>
      </c>
      <c r="H2001" s="20" t="s">
        <v>1291</v>
      </c>
      <c r="I2001" s="20" t="s">
        <v>38</v>
      </c>
      <c r="J2001" s="20" t="s">
        <v>2235</v>
      </c>
      <c r="K2001" s="20" t="s">
        <v>1278</v>
      </c>
      <c r="L2001" s="20" t="s">
        <v>1774</v>
      </c>
      <c r="M2001" s="21">
        <v>70</v>
      </c>
      <c r="N2001" s="22">
        <v>6</v>
      </c>
      <c r="O2001" s="23">
        <v>0</v>
      </c>
      <c r="P2001" s="24">
        <v>480</v>
      </c>
      <c r="Q2001" s="25">
        <f t="shared" si="165"/>
        <v>6.8571428571428568</v>
      </c>
      <c r="R2001" s="12">
        <v>0</v>
      </c>
      <c r="S2001" s="12">
        <v>0</v>
      </c>
      <c r="U2001" s="18" t="str">
        <f t="shared" si="164"/>
        <v>未勝利</v>
      </c>
      <c r="X2001" s="12" t="str">
        <f>IF(OR(C2001="櫃間牧場",C2001="特捜フジ"),"hit",IF(OR(C2001="土井牧場",C2001="土井ムギムギ牧場",C2001="むぎむぎ",C2001="むぎ"),"doi",IF(OR(C2001="阪神",C2001="タイガースファーム"),"han",IF(OR(C2001="健康牧場",C2001="ＯＫ牧場"),"oke",VLOOKUP(C2001,[1]Owner!$A:$B,2,FALSE)))))</f>
        <v>fuk</v>
      </c>
    </row>
    <row r="2002" spans="1:24" ht="11.15" customHeight="1" x14ac:dyDescent="0.65">
      <c r="A2002" s="19" t="str">
        <f t="shared" si="163"/>
        <v>1213若井04</v>
      </c>
      <c r="B2002" s="10" t="s">
        <v>4405</v>
      </c>
      <c r="C2002" s="20" t="s">
        <v>4731</v>
      </c>
      <c r="D2002" s="11">
        <v>4</v>
      </c>
      <c r="E2002" s="20" t="s">
        <v>4488</v>
      </c>
      <c r="F2002" s="10" t="s">
        <v>29</v>
      </c>
      <c r="G2002" s="10" t="s">
        <v>4408</v>
      </c>
      <c r="H2002" s="20" t="s">
        <v>4489</v>
      </c>
      <c r="I2002" s="20" t="s">
        <v>3165</v>
      </c>
      <c r="J2002" s="20" t="s">
        <v>1314</v>
      </c>
      <c r="K2002" s="20" t="s">
        <v>2370</v>
      </c>
      <c r="L2002" s="20" t="s">
        <v>4484</v>
      </c>
      <c r="M2002" s="21">
        <v>80</v>
      </c>
      <c r="N2002" s="22">
        <v>7</v>
      </c>
      <c r="O2002" s="23">
        <v>0</v>
      </c>
      <c r="P2002" s="24">
        <v>480</v>
      </c>
      <c r="Q2002" s="25">
        <f t="shared" si="165"/>
        <v>6</v>
      </c>
      <c r="R2002" s="12">
        <v>0</v>
      </c>
      <c r="S2002" s="12">
        <v>0</v>
      </c>
      <c r="U2002" s="18" t="str">
        <f t="shared" si="164"/>
        <v>未勝利</v>
      </c>
      <c r="X2002" s="12" t="str">
        <f>IF(OR(C2002="櫃間牧場",C2002="特捜フジ"),"hit",IF(OR(C2002="土井牧場",C2002="土井ムギムギ牧場",C2002="むぎむぎ",C2002="むぎ"),"doi",IF(OR(C2002="阪神",C2002="タイガースファーム"),"han",IF(OR(C2002="健康牧場",C2002="ＯＫ牧場"),"oke",VLOOKUP(C2002,[1]Owner!$A:$B,2,FALSE)))))</f>
        <v>wak</v>
      </c>
    </row>
    <row r="2003" spans="1:24" ht="11.15" customHeight="1" x14ac:dyDescent="0.65">
      <c r="A2003" s="19" t="str">
        <f t="shared" si="163"/>
        <v>0001大矢04</v>
      </c>
      <c r="B2003" s="10" t="s">
        <v>963</v>
      </c>
      <c r="C2003" s="20" t="s">
        <v>964</v>
      </c>
      <c r="D2003" s="31">
        <v>4</v>
      </c>
      <c r="E2003" s="20" t="s">
        <v>973</v>
      </c>
      <c r="F2003" s="10" t="s">
        <v>14</v>
      </c>
      <c r="G2003" s="10" t="s">
        <v>15</v>
      </c>
      <c r="H2003" s="20" t="s">
        <v>715</v>
      </c>
      <c r="I2003" s="20" t="s">
        <v>685</v>
      </c>
      <c r="J2003" s="20" t="s">
        <v>974</v>
      </c>
      <c r="N2003" s="22">
        <v>3</v>
      </c>
      <c r="O2003" s="23">
        <v>0</v>
      </c>
      <c r="P2003" s="24">
        <v>477</v>
      </c>
      <c r="Q2003" s="25" t="str">
        <f t="shared" si="165"/>
        <v/>
      </c>
      <c r="R2003" s="12">
        <v>0</v>
      </c>
      <c r="S2003" s="12">
        <v>0</v>
      </c>
      <c r="U2003" s="18" t="str">
        <f t="shared" si="164"/>
        <v>未勝利</v>
      </c>
      <c r="X2003" s="12" t="str">
        <f>IF(OR(C2003="櫃間牧場",C2003="特捜フジ"),"hit",IF(OR(C2003="土井牧場",C2003="土井ムギムギ牧場",C2003="むぎむぎ",C2003="むぎ"),"doi",IF(OR(C2003="阪神",C2003="タイガースファーム"),"han",IF(OR(C2003="健康牧場",C2003="ＯＫ牧場"),"oke",VLOOKUP(C2003,[1]Owner!$A:$B,2,FALSE)))))</f>
        <v>oya</v>
      </c>
    </row>
    <row r="2004" spans="1:24" ht="11.15" customHeight="1" x14ac:dyDescent="0.65">
      <c r="A2004" s="19" t="str">
        <f t="shared" si="163"/>
        <v>1112播磨10</v>
      </c>
      <c r="B2004" s="10" t="s">
        <v>4369</v>
      </c>
      <c r="C2004" s="20" t="s">
        <v>4105</v>
      </c>
      <c r="D2004" s="11">
        <v>10</v>
      </c>
      <c r="E2004" s="20" t="s">
        <v>4134</v>
      </c>
      <c r="F2004" s="10" t="s">
        <v>3905</v>
      </c>
      <c r="G2004" s="10" t="s">
        <v>3911</v>
      </c>
      <c r="H2004" s="20" t="s">
        <v>4135</v>
      </c>
      <c r="I2004" s="20" t="s">
        <v>2280</v>
      </c>
      <c r="J2004" s="20" t="s">
        <v>4136</v>
      </c>
      <c r="K2004" s="20" t="s">
        <v>3913</v>
      </c>
      <c r="L2004" s="20" t="s">
        <v>3922</v>
      </c>
      <c r="M2004" s="21">
        <v>30</v>
      </c>
      <c r="N2004" s="22">
        <v>6</v>
      </c>
      <c r="O2004" s="23">
        <v>0</v>
      </c>
      <c r="P2004" s="24">
        <v>475</v>
      </c>
      <c r="Q2004" s="25">
        <f t="shared" si="165"/>
        <v>15.833333333333334</v>
      </c>
      <c r="R2004" s="12">
        <v>0</v>
      </c>
      <c r="S2004" s="12">
        <v>0</v>
      </c>
      <c r="U2004" s="18" t="str">
        <f t="shared" si="164"/>
        <v>未勝利</v>
      </c>
      <c r="X2004" s="12" t="str">
        <f>IF(OR(C2004="櫃間牧場",C2004="特捜フジ"),"hit",IF(OR(C2004="土井牧場",C2004="土井ムギムギ牧場",C2004="むぎむぎ",C2004="むぎ"),"doi",IF(OR(C2004="阪神",C2004="タイガースファーム"),"han",IF(OR(C2004="健康牧場",C2004="ＯＫ牧場"),"oke",VLOOKUP(C2004,[1]Owner!$A:$B,2,FALSE)))))</f>
        <v>har</v>
      </c>
    </row>
    <row r="2005" spans="1:24" ht="11.15" customHeight="1" x14ac:dyDescent="0.65">
      <c r="A2005" s="19" t="str">
        <f t="shared" si="163"/>
        <v>1617藤田02</v>
      </c>
      <c r="B2005" s="10" t="s">
        <v>5840</v>
      </c>
      <c r="C2005" s="20" t="s">
        <v>5136</v>
      </c>
      <c r="D2005" s="11">
        <v>2</v>
      </c>
      <c r="E2005" s="20" t="s">
        <v>5927</v>
      </c>
      <c r="F2005" s="10" t="s">
        <v>5848</v>
      </c>
      <c r="G2005" s="10" t="s">
        <v>5996</v>
      </c>
      <c r="H2005" s="20" t="s">
        <v>6083</v>
      </c>
      <c r="I2005" s="20" t="s">
        <v>2231</v>
      </c>
      <c r="J2005" s="20" t="s">
        <v>6084</v>
      </c>
      <c r="K2005" s="20" t="s">
        <v>4202</v>
      </c>
      <c r="L2005" s="20" t="s">
        <v>4202</v>
      </c>
      <c r="M2005" s="21">
        <v>90</v>
      </c>
      <c r="N2005" s="22">
        <v>7</v>
      </c>
      <c r="O2005" s="23">
        <v>0</v>
      </c>
      <c r="P2005" s="24">
        <v>475</v>
      </c>
      <c r="Q2005" s="25">
        <f t="shared" si="165"/>
        <v>5.2777777777777777</v>
      </c>
      <c r="R2005" s="12">
        <v>0</v>
      </c>
      <c r="S2005" s="12">
        <v>0</v>
      </c>
      <c r="U2005" s="18" t="str">
        <f t="shared" si="164"/>
        <v>未勝利</v>
      </c>
      <c r="X2005" s="12" t="str">
        <f>IF(OR(C2005="櫃間牧場",C2005="特捜フジ"),"hit",IF(OR(C2005="土井牧場",C2005="土井ムギムギ牧場",C2005="むぎむぎ",C2005="むぎ"),"doi",IF(OR(C2005="阪神",C2005="タイガースファーム"),"han",IF(OR(C2005="健康牧場",C2005="ＯＫ牧場"),"oke",VLOOKUP(C2005,[1]Owner!$A:$B,2,FALSE)))))</f>
        <v>fut</v>
      </c>
    </row>
    <row r="2006" spans="1:24" ht="11.15" customHeight="1" x14ac:dyDescent="0.65">
      <c r="A2006" s="19" t="str">
        <f t="shared" si="163"/>
        <v>2324寺本05</v>
      </c>
      <c r="B2006" s="10" t="s">
        <v>9878</v>
      </c>
      <c r="C2006" s="20" t="s">
        <v>9269</v>
      </c>
      <c r="D2006" s="11">
        <v>5</v>
      </c>
      <c r="E2006" s="20" t="s">
        <v>9822</v>
      </c>
      <c r="F2006" s="10" t="s">
        <v>4407</v>
      </c>
      <c r="G2006" s="10" t="s">
        <v>4408</v>
      </c>
      <c r="H2006" s="20" t="s">
        <v>9898</v>
      </c>
      <c r="I2006" s="20" t="s">
        <v>3881</v>
      </c>
      <c r="J2006" s="20" t="s">
        <v>9952</v>
      </c>
      <c r="K2006" s="20" t="s">
        <v>8451</v>
      </c>
      <c r="L2006" s="20" t="s">
        <v>1913</v>
      </c>
      <c r="M2006" s="37">
        <v>4</v>
      </c>
      <c r="N2006" s="22">
        <v>4</v>
      </c>
      <c r="O2006" s="23">
        <v>0</v>
      </c>
      <c r="P2006" s="24">
        <v>473</v>
      </c>
      <c r="Q2006" s="25">
        <f t="shared" si="165"/>
        <v>118.25</v>
      </c>
      <c r="U2006" s="18" t="str">
        <f t="shared" si="164"/>
        <v>未勝利</v>
      </c>
      <c r="V2006" s="12" t="s">
        <v>10172</v>
      </c>
      <c r="W2006" s="12" t="s">
        <v>10102</v>
      </c>
      <c r="X2006" s="12" t="str">
        <f>IF(OR(C2006="櫃間牧場",C2006="特捜フジ"),"hit",IF(OR(C2006="土井牧場",C2006="土井ムギムギ牧場",C2006="むぎむぎ",C2006="むぎ"),"doi",IF(OR(C2006="阪神",C2006="タイガースファーム"),"han",IF(OR(C2006="健康牧場",C2006="ＯＫ牧場"),"oke",VLOOKUP(C2006,[1]Owner!$A:$B,2,FALSE)))))</f>
        <v>ter</v>
      </c>
    </row>
    <row r="2007" spans="1:24" ht="11.15" customHeight="1" x14ac:dyDescent="0.65">
      <c r="A2007" s="19" t="str">
        <f t="shared" si="163"/>
        <v>1112大熊05</v>
      </c>
      <c r="B2007" s="10" t="s">
        <v>4369</v>
      </c>
      <c r="C2007" s="20" t="s">
        <v>3903</v>
      </c>
      <c r="D2007" s="11">
        <v>5</v>
      </c>
      <c r="E2007" s="20" t="s">
        <v>3923</v>
      </c>
      <c r="F2007" s="10" t="s">
        <v>3905</v>
      </c>
      <c r="G2007" s="10" t="s">
        <v>3911</v>
      </c>
      <c r="H2007" s="20" t="s">
        <v>3924</v>
      </c>
      <c r="I2007" s="20" t="s">
        <v>2612</v>
      </c>
      <c r="J2007" s="20" t="s">
        <v>1006</v>
      </c>
      <c r="K2007" s="20" t="s">
        <v>3925</v>
      </c>
      <c r="L2007" s="20" t="s">
        <v>3922</v>
      </c>
      <c r="M2007" s="21">
        <v>65</v>
      </c>
      <c r="N2007" s="22">
        <v>3</v>
      </c>
      <c r="O2007" s="23">
        <v>0</v>
      </c>
      <c r="P2007" s="24">
        <v>460</v>
      </c>
      <c r="Q2007" s="25">
        <f t="shared" si="165"/>
        <v>7.0769230769230766</v>
      </c>
      <c r="R2007" s="12">
        <v>0</v>
      </c>
      <c r="S2007" s="12">
        <v>0</v>
      </c>
      <c r="U2007" s="18" t="str">
        <f t="shared" si="164"/>
        <v>未勝利</v>
      </c>
      <c r="X2007" s="12" t="str">
        <f>IF(OR(C2007="櫃間牧場",C2007="特捜フジ"),"hit",IF(OR(C2007="土井牧場",C2007="土井ムギムギ牧場",C2007="むぎむぎ",C2007="むぎ"),"doi",IF(OR(C2007="阪神",C2007="タイガースファーム"),"han",IF(OR(C2007="健康牧場",C2007="ＯＫ牧場"),"oke",VLOOKUP(C2007,[1]Owner!$A:$B,2,FALSE)))))</f>
        <v>oku</v>
      </c>
    </row>
    <row r="2008" spans="1:24" ht="11.15" customHeight="1" x14ac:dyDescent="0.65">
      <c r="A2008" s="19" t="str">
        <f t="shared" si="163"/>
        <v>1617若井02</v>
      </c>
      <c r="B2008" s="10" t="s">
        <v>5840</v>
      </c>
      <c r="C2008" s="20" t="s">
        <v>4763</v>
      </c>
      <c r="D2008" s="11">
        <v>2</v>
      </c>
      <c r="E2008" s="20" t="s">
        <v>5987</v>
      </c>
      <c r="F2008" s="10" t="s">
        <v>5848</v>
      </c>
      <c r="G2008" s="10" t="s">
        <v>5996</v>
      </c>
      <c r="H2008" s="20" t="s">
        <v>6062</v>
      </c>
      <c r="I2008" s="20" t="s">
        <v>2231</v>
      </c>
      <c r="J2008" s="20" t="s">
        <v>5743</v>
      </c>
      <c r="K2008" s="20" t="s">
        <v>6131</v>
      </c>
      <c r="L2008" s="20" t="s">
        <v>6132</v>
      </c>
      <c r="M2008" s="21">
        <v>130</v>
      </c>
      <c r="N2008" s="22">
        <v>3</v>
      </c>
      <c r="O2008" s="23">
        <v>0</v>
      </c>
      <c r="P2008" s="24">
        <v>460</v>
      </c>
      <c r="Q2008" s="25">
        <f t="shared" si="165"/>
        <v>3.5384615384615383</v>
      </c>
      <c r="R2008" s="12">
        <v>0</v>
      </c>
      <c r="S2008" s="12">
        <v>0</v>
      </c>
      <c r="U2008" s="18" t="str">
        <f t="shared" si="164"/>
        <v>未勝利</v>
      </c>
      <c r="X2008" s="12" t="str">
        <f>IF(OR(C2008="櫃間牧場",C2008="特捜フジ"),"hit",IF(OR(C2008="土井牧場",C2008="土井ムギムギ牧場",C2008="むぎむぎ",C2008="むぎ"),"doi",IF(OR(C2008="阪神",C2008="タイガースファーム"),"han",IF(OR(C2008="健康牧場",C2008="ＯＫ牧場"),"oke",VLOOKUP(C2008,[1]Owner!$A:$B,2,FALSE)))))</f>
        <v>wak</v>
      </c>
    </row>
    <row r="2009" spans="1:24" ht="11.15" customHeight="1" x14ac:dyDescent="0.65">
      <c r="A2009" s="19" t="str">
        <f t="shared" si="163"/>
        <v>0708光生08</v>
      </c>
      <c r="B2009" s="10" t="s">
        <v>2844</v>
      </c>
      <c r="C2009" s="20" t="s">
        <v>3144</v>
      </c>
      <c r="D2009" s="11">
        <v>8</v>
      </c>
      <c r="E2009" s="20" t="s">
        <v>3154</v>
      </c>
      <c r="F2009" s="10" t="s">
        <v>2279</v>
      </c>
      <c r="G2009" s="10" t="s">
        <v>520</v>
      </c>
      <c r="H2009" s="20" t="s">
        <v>2571</v>
      </c>
      <c r="I2009" s="20" t="s">
        <v>2814</v>
      </c>
      <c r="J2009" s="20" t="s">
        <v>3155</v>
      </c>
      <c r="K2009" s="20" t="s">
        <v>3156</v>
      </c>
      <c r="L2009" s="20" t="s">
        <v>2075</v>
      </c>
      <c r="M2009" s="21">
        <v>70</v>
      </c>
      <c r="N2009" s="22">
        <v>5</v>
      </c>
      <c r="O2009" s="23">
        <v>0</v>
      </c>
      <c r="P2009" s="24">
        <v>460</v>
      </c>
      <c r="Q2009" s="25">
        <f t="shared" si="165"/>
        <v>6.5714285714285712</v>
      </c>
      <c r="R2009" s="12">
        <v>0</v>
      </c>
      <c r="S2009" s="12">
        <v>0</v>
      </c>
      <c r="U2009" s="18" t="str">
        <f t="shared" si="164"/>
        <v>未勝利</v>
      </c>
      <c r="X2009" s="12" t="str">
        <f>IF(OR(C2009="櫃間牧場",C2009="特捜フジ"),"hit",IF(OR(C2009="土井牧場",C2009="土井ムギムギ牧場",C2009="むぎむぎ",C2009="むぎ"),"doi",IF(OR(C2009="阪神",C2009="タイガースファーム"),"han",IF(OR(C2009="健康牧場",C2009="ＯＫ牧場"),"oke",VLOOKUP(C2009,[1]Owner!$A:$B,2,FALSE)))))</f>
        <v>ymi</v>
      </c>
    </row>
    <row r="2010" spans="1:24" ht="11.15" customHeight="1" x14ac:dyDescent="0.65">
      <c r="A2010" s="19" t="str">
        <f t="shared" si="163"/>
        <v>1718永之08</v>
      </c>
      <c r="B2010" s="10" t="s">
        <v>6476</v>
      </c>
      <c r="C2010" s="20" t="s">
        <v>6517</v>
      </c>
      <c r="D2010" s="11">
        <v>8</v>
      </c>
      <c r="E2010" s="20" t="s">
        <v>6525</v>
      </c>
      <c r="F2010" s="10" t="s">
        <v>5142</v>
      </c>
      <c r="G2010" s="10" t="s">
        <v>5293</v>
      </c>
      <c r="H2010" s="20" t="s">
        <v>6658</v>
      </c>
      <c r="I2010" s="20" t="s">
        <v>4236</v>
      </c>
      <c r="J2010" s="20" t="s">
        <v>3898</v>
      </c>
      <c r="K2010" s="20" t="s">
        <v>6659</v>
      </c>
      <c r="L2010" s="20" t="s">
        <v>1913</v>
      </c>
      <c r="M2010" s="21">
        <v>50</v>
      </c>
      <c r="N2010" s="22">
        <v>5</v>
      </c>
      <c r="O2010" s="23">
        <v>0</v>
      </c>
      <c r="P2010" s="24">
        <v>460</v>
      </c>
      <c r="Q2010" s="25">
        <f t="shared" si="165"/>
        <v>9.1999999999999993</v>
      </c>
      <c r="R2010" s="12">
        <v>0</v>
      </c>
      <c r="S2010" s="12">
        <v>0</v>
      </c>
      <c r="U2010" s="18" t="str">
        <f t="shared" si="164"/>
        <v>未勝利</v>
      </c>
      <c r="V2010" s="12" t="s">
        <v>6957</v>
      </c>
      <c r="W2010" s="12" t="s">
        <v>6813</v>
      </c>
      <c r="X2010" s="12" t="str">
        <f>IF(OR(C2010="櫃間牧場",C2010="特捜フジ"),"hit",IF(OR(C2010="土井牧場",C2010="土井ムギムギ牧場",C2010="むぎむぎ",C2010="むぎ"),"doi",IF(OR(C2010="阪神",C2010="タイガースファーム"),"han",IF(OR(C2010="健康牧場",C2010="ＯＫ牧場"),"oke",VLOOKUP(C2010,[1]Owner!$A:$B,2,FALSE)))))</f>
        <v>yhi</v>
      </c>
    </row>
    <row r="2011" spans="1:24" ht="11.15" customHeight="1" x14ac:dyDescent="0.65">
      <c r="A2011" s="19" t="str">
        <f t="shared" si="163"/>
        <v>1516阪神04</v>
      </c>
      <c r="B2011" s="10" t="s">
        <v>5510</v>
      </c>
      <c r="C2011" s="20" t="s">
        <v>4137</v>
      </c>
      <c r="D2011" s="11">
        <v>4</v>
      </c>
      <c r="E2011" s="20" t="s">
        <v>5568</v>
      </c>
      <c r="F2011" s="10" t="s">
        <v>3905</v>
      </c>
      <c r="G2011" s="10" t="s">
        <v>3906</v>
      </c>
      <c r="H2011" s="20" t="s">
        <v>3933</v>
      </c>
      <c r="I2011" s="20" t="s">
        <v>5711</v>
      </c>
      <c r="J2011" s="20" t="s">
        <v>5740</v>
      </c>
      <c r="K2011" s="20" t="s">
        <v>5794</v>
      </c>
      <c r="L2011" s="20" t="s">
        <v>5825</v>
      </c>
      <c r="M2011" s="21">
        <v>0</v>
      </c>
      <c r="N2011" s="22">
        <v>7</v>
      </c>
      <c r="O2011" s="23">
        <v>0</v>
      </c>
      <c r="P2011" s="24">
        <v>460</v>
      </c>
      <c r="Q2011" s="25">
        <f t="shared" si="165"/>
        <v>46</v>
      </c>
      <c r="R2011" s="12">
        <v>0</v>
      </c>
      <c r="S2011" s="12">
        <v>0</v>
      </c>
      <c r="U2011" s="18" t="str">
        <f t="shared" si="164"/>
        <v>未勝利</v>
      </c>
      <c r="X2011" s="12" t="str">
        <f>IF(OR(C2011="櫃間牧場",C2011="特捜フジ"),"hit",IF(OR(C2011="土井牧場",C2011="土井ムギムギ牧場",C2011="むぎむぎ",C2011="むぎ"),"doi",IF(OR(C2011="阪神",C2011="タイガースファーム"),"han",IF(OR(C2011="健康牧場",C2011="ＯＫ牧場"),"oke",VLOOKUP(C2011,[1]Owner!$A:$B,2,FALSE)))))</f>
        <v>han</v>
      </c>
    </row>
    <row r="2012" spans="1:24" ht="11.15" customHeight="1" x14ac:dyDescent="0.65">
      <c r="A2012" s="19" t="str">
        <f t="shared" si="163"/>
        <v>0506大矢02</v>
      </c>
      <c r="B2012" s="10" t="s">
        <v>2274</v>
      </c>
      <c r="C2012" s="20" t="s">
        <v>964</v>
      </c>
      <c r="D2012" s="11">
        <v>2</v>
      </c>
      <c r="E2012" s="20" t="s">
        <v>2318</v>
      </c>
      <c r="F2012" s="10" t="s">
        <v>2319</v>
      </c>
      <c r="G2012" s="10" t="s">
        <v>520</v>
      </c>
      <c r="H2012" s="20" t="s">
        <v>1360</v>
      </c>
      <c r="I2012" s="20" t="s">
        <v>2276</v>
      </c>
      <c r="J2012" s="20" t="s">
        <v>2320</v>
      </c>
      <c r="K2012" s="20" t="s">
        <v>2321</v>
      </c>
      <c r="L2012" s="20" t="s">
        <v>2322</v>
      </c>
      <c r="M2012" s="21">
        <v>30</v>
      </c>
      <c r="N2012" s="22">
        <v>8</v>
      </c>
      <c r="O2012" s="23">
        <v>0</v>
      </c>
      <c r="P2012" s="24">
        <v>460</v>
      </c>
      <c r="Q2012" s="25">
        <f t="shared" si="165"/>
        <v>15.333333333333334</v>
      </c>
      <c r="R2012" s="12">
        <v>0</v>
      </c>
      <c r="S2012" s="12">
        <v>0</v>
      </c>
      <c r="U2012" s="18" t="str">
        <f t="shared" si="164"/>
        <v>未勝利</v>
      </c>
      <c r="X2012" s="12" t="str">
        <f>IF(OR(C2012="櫃間牧場",C2012="特捜フジ"),"hit",IF(OR(C2012="土井牧場",C2012="土井ムギムギ牧場",C2012="むぎむぎ",C2012="むぎ"),"doi",IF(OR(C2012="阪神",C2012="タイガースファーム"),"han",IF(OR(C2012="健康牧場",C2012="ＯＫ牧場"),"oke",VLOOKUP(C2012,[1]Owner!$A:$B,2,FALSE)))))</f>
        <v>oya</v>
      </c>
    </row>
    <row r="2013" spans="1:24" ht="11.15" customHeight="1" x14ac:dyDescent="0.65">
      <c r="A2013" s="19" t="str">
        <f t="shared" si="163"/>
        <v>0607西原02</v>
      </c>
      <c r="B2013" s="10" t="s">
        <v>2579</v>
      </c>
      <c r="C2013" s="20" t="s">
        <v>2673</v>
      </c>
      <c r="D2013" s="11">
        <v>2</v>
      </c>
      <c r="E2013" s="20" t="s">
        <v>2675</v>
      </c>
      <c r="F2013" s="10" t="s">
        <v>14</v>
      </c>
      <c r="G2013" s="10" t="s">
        <v>510</v>
      </c>
      <c r="H2013" s="21" t="s">
        <v>694</v>
      </c>
      <c r="I2013" s="20" t="s">
        <v>2612</v>
      </c>
      <c r="J2013" s="20" t="s">
        <v>744</v>
      </c>
      <c r="K2013" s="20" t="s">
        <v>791</v>
      </c>
      <c r="L2013" s="20" t="s">
        <v>1913</v>
      </c>
      <c r="M2013" s="21">
        <v>30</v>
      </c>
      <c r="N2013" s="22">
        <v>3</v>
      </c>
      <c r="O2013" s="23">
        <v>0</v>
      </c>
      <c r="P2013" s="24">
        <v>455</v>
      </c>
      <c r="Q2013" s="25">
        <f t="shared" si="165"/>
        <v>15.166666666666666</v>
      </c>
      <c r="R2013" s="12">
        <v>0</v>
      </c>
      <c r="S2013" s="12">
        <v>0</v>
      </c>
      <c r="U2013" s="18" t="str">
        <f t="shared" si="164"/>
        <v>未勝利</v>
      </c>
      <c r="X2013" s="12" t="str">
        <f>IF(OR(C2013="櫃間牧場",C2013="特捜フジ"),"hit",IF(OR(C2013="土井牧場",C2013="土井ムギムギ牧場",C2013="むぎむぎ",C2013="むぎ"),"doi",IF(OR(C2013="阪神",C2013="タイガースファーム"),"han",IF(OR(C2013="健康牧場",C2013="ＯＫ牧場"),"oke",VLOOKUP(C2013,[1]Owner!$A:$B,2,FALSE)))))</f>
        <v>nis</v>
      </c>
    </row>
    <row r="2014" spans="1:24" ht="11.15" customHeight="1" x14ac:dyDescent="0.65">
      <c r="A2014" s="19" t="str">
        <f t="shared" si="163"/>
        <v>0910西原07</v>
      </c>
      <c r="B2014" s="10" t="s">
        <v>3418</v>
      </c>
      <c r="C2014" s="20" t="s">
        <v>2673</v>
      </c>
      <c r="D2014" s="11">
        <v>7</v>
      </c>
      <c r="E2014" s="20" t="s">
        <v>3524</v>
      </c>
      <c r="F2014" s="10" t="s">
        <v>2279</v>
      </c>
      <c r="G2014" s="10" t="s">
        <v>510</v>
      </c>
      <c r="H2014" s="20" t="s">
        <v>2140</v>
      </c>
      <c r="I2014" s="20" t="s">
        <v>3466</v>
      </c>
      <c r="J2014" s="20" t="s">
        <v>2737</v>
      </c>
      <c r="K2014" s="20" t="s">
        <v>81</v>
      </c>
      <c r="L2014" s="20" t="s">
        <v>1913</v>
      </c>
      <c r="M2014" s="21">
        <v>90</v>
      </c>
      <c r="N2014" s="22">
        <v>5</v>
      </c>
      <c r="O2014" s="23">
        <v>0</v>
      </c>
      <c r="P2014" s="24">
        <v>455</v>
      </c>
      <c r="Q2014" s="25">
        <f t="shared" si="165"/>
        <v>5.0555555555555554</v>
      </c>
      <c r="R2014" s="12">
        <v>0</v>
      </c>
      <c r="S2014" s="12">
        <v>0</v>
      </c>
      <c r="U2014" s="18" t="str">
        <f t="shared" si="164"/>
        <v>未勝利</v>
      </c>
      <c r="X2014" s="12" t="str">
        <f>IF(OR(C2014="櫃間牧場",C2014="特捜フジ"),"hit",IF(OR(C2014="土井牧場",C2014="土井ムギムギ牧場",C2014="むぎむぎ",C2014="むぎ"),"doi",IF(OR(C2014="阪神",C2014="タイガースファーム"),"han",IF(OR(C2014="健康牧場",C2014="ＯＫ牧場"),"oke",VLOOKUP(C2014,[1]Owner!$A:$B,2,FALSE)))))</f>
        <v>nis</v>
      </c>
    </row>
    <row r="2015" spans="1:24" ht="11.15" customHeight="1" x14ac:dyDescent="0.65">
      <c r="A2015" s="19" t="str">
        <f t="shared" si="163"/>
        <v>0910櫃間04</v>
      </c>
      <c r="B2015" s="10" t="s">
        <v>3418</v>
      </c>
      <c r="C2015" s="20" t="s">
        <v>3631</v>
      </c>
      <c r="D2015" s="11">
        <v>4</v>
      </c>
      <c r="E2015" s="20" t="s">
        <v>3635</v>
      </c>
      <c r="F2015" s="10" t="s">
        <v>14</v>
      </c>
      <c r="G2015" s="10" t="s">
        <v>520</v>
      </c>
      <c r="H2015" s="20" t="s">
        <v>2484</v>
      </c>
      <c r="I2015" s="20" t="s">
        <v>3280</v>
      </c>
      <c r="J2015" s="20" t="s">
        <v>2944</v>
      </c>
      <c r="K2015" s="20" t="s">
        <v>791</v>
      </c>
      <c r="L2015" s="20" t="s">
        <v>2876</v>
      </c>
      <c r="M2015" s="21">
        <v>160</v>
      </c>
      <c r="N2015" s="22">
        <v>5</v>
      </c>
      <c r="O2015" s="23">
        <v>0</v>
      </c>
      <c r="P2015" s="24">
        <v>455</v>
      </c>
      <c r="Q2015" s="25">
        <f t="shared" si="165"/>
        <v>2.84375</v>
      </c>
      <c r="R2015" s="12">
        <v>0</v>
      </c>
      <c r="S2015" s="12">
        <v>0</v>
      </c>
      <c r="U2015" s="18" t="str">
        <f t="shared" si="164"/>
        <v>未勝利</v>
      </c>
      <c r="X2015" s="12" t="str">
        <f>IF(OR(C2015="櫃間牧場",C2015="特捜フジ"),"hit",IF(OR(C2015="土井牧場",C2015="土井ムギムギ牧場",C2015="むぎむぎ",C2015="むぎ"),"doi",IF(OR(C2015="阪神",C2015="タイガースファーム"),"han",IF(OR(C2015="健康牧場",C2015="ＯＫ牧場"),"oke",VLOOKUP(C2015,[1]Owner!$A:$B,2,FALSE)))))</f>
        <v>hit</v>
      </c>
    </row>
    <row r="2016" spans="1:24" ht="11.15" customHeight="1" x14ac:dyDescent="0.65">
      <c r="A2016" s="19" t="str">
        <f t="shared" si="163"/>
        <v>1516村山10</v>
      </c>
      <c r="B2016" s="10" t="s">
        <v>5510</v>
      </c>
      <c r="C2016" s="20" t="s">
        <v>4339</v>
      </c>
      <c r="D2016" s="11">
        <v>10</v>
      </c>
      <c r="E2016" s="20" t="s">
        <v>5653</v>
      </c>
      <c r="F2016" s="10" t="s">
        <v>3910</v>
      </c>
      <c r="G2016" s="10" t="s">
        <v>3911</v>
      </c>
      <c r="H2016" s="20" t="s">
        <v>4089</v>
      </c>
      <c r="I2016" s="20" t="s">
        <v>1739</v>
      </c>
      <c r="J2016" s="20" t="s">
        <v>5776</v>
      </c>
      <c r="K2016" s="20" t="s">
        <v>5815</v>
      </c>
      <c r="L2016" s="20" t="s">
        <v>3922</v>
      </c>
      <c r="M2016" s="21">
        <v>70</v>
      </c>
      <c r="N2016" s="22">
        <v>5</v>
      </c>
      <c r="O2016" s="23">
        <v>0</v>
      </c>
      <c r="P2016" s="24">
        <v>455</v>
      </c>
      <c r="Q2016" s="25">
        <f t="shared" si="165"/>
        <v>6.5</v>
      </c>
      <c r="R2016" s="12">
        <v>0</v>
      </c>
      <c r="S2016" s="12">
        <v>0</v>
      </c>
      <c r="U2016" s="18" t="str">
        <f t="shared" si="164"/>
        <v>未勝利</v>
      </c>
      <c r="X2016" s="12" t="str">
        <f>IF(OR(C2016="櫃間牧場",C2016="特捜フジ"),"hit",IF(OR(C2016="土井牧場",C2016="土井ムギムギ牧場",C2016="むぎむぎ",C2016="むぎ"),"doi",IF(OR(C2016="阪神",C2016="タイガースファーム"),"han",IF(OR(C2016="健康牧場",C2016="ＯＫ牧場"),"oke",VLOOKUP(C2016,[1]Owner!$A:$B,2,FALSE)))))</f>
        <v>mur</v>
      </c>
    </row>
    <row r="2017" spans="1:24" ht="11.15" customHeight="1" x14ac:dyDescent="0.65">
      <c r="A2017" s="19" t="str">
        <f t="shared" si="163"/>
        <v>1718光生07</v>
      </c>
      <c r="B2017" s="10" t="s">
        <v>6476</v>
      </c>
      <c r="C2017" s="20" t="s">
        <v>6570</v>
      </c>
      <c r="D2017" s="11">
        <v>7</v>
      </c>
      <c r="E2017" s="20" t="s">
        <v>6577</v>
      </c>
      <c r="F2017" s="10" t="s">
        <v>5144</v>
      </c>
      <c r="G2017" s="10" t="s">
        <v>5295</v>
      </c>
      <c r="H2017" s="20" t="s">
        <v>6641</v>
      </c>
      <c r="I2017" s="20" t="s">
        <v>5032</v>
      </c>
      <c r="J2017" s="20" t="s">
        <v>3556</v>
      </c>
      <c r="K2017" s="20" t="s">
        <v>6752</v>
      </c>
      <c r="L2017" s="20" t="s">
        <v>6752</v>
      </c>
      <c r="M2017" s="21">
        <v>30</v>
      </c>
      <c r="N2017" s="22">
        <v>5</v>
      </c>
      <c r="O2017" s="23">
        <v>0</v>
      </c>
      <c r="P2017" s="24">
        <v>455</v>
      </c>
      <c r="Q2017" s="25">
        <f t="shared" si="165"/>
        <v>15.166666666666666</v>
      </c>
      <c r="R2017" s="12">
        <v>0</v>
      </c>
      <c r="S2017" s="12">
        <v>0</v>
      </c>
      <c r="U2017" s="18" t="str">
        <f t="shared" si="164"/>
        <v>未勝利</v>
      </c>
      <c r="V2017" s="12" t="s">
        <v>6998</v>
      </c>
      <c r="W2017" s="12" t="s">
        <v>6862</v>
      </c>
      <c r="X2017" s="12" t="str">
        <f>IF(OR(C2017="櫃間牧場",C2017="特捜フジ"),"hit",IF(OR(C2017="土井牧場",C2017="土井ムギムギ牧場",C2017="むぎむぎ",C2017="むぎ"),"doi",IF(OR(C2017="阪神",C2017="タイガースファーム"),"han",IF(OR(C2017="健康牧場",C2017="ＯＫ牧場"),"oke",VLOOKUP(C2017,[1]Owner!$A:$B,2,FALSE)))))</f>
        <v>ymi</v>
      </c>
    </row>
    <row r="2018" spans="1:24" ht="11.15" customHeight="1" x14ac:dyDescent="0.65">
      <c r="A2018" s="19" t="str">
        <f t="shared" si="163"/>
        <v>1112福石02</v>
      </c>
      <c r="B2018" s="10" t="s">
        <v>4369</v>
      </c>
      <c r="C2018" s="20" t="s">
        <v>4167</v>
      </c>
      <c r="D2018" s="11">
        <v>2</v>
      </c>
      <c r="E2018" s="20" t="s">
        <v>4170</v>
      </c>
      <c r="F2018" s="10" t="s">
        <v>3910</v>
      </c>
      <c r="G2018" s="10" t="s">
        <v>3911</v>
      </c>
      <c r="H2018" s="20" t="s">
        <v>4171</v>
      </c>
      <c r="I2018" s="20" t="s">
        <v>2231</v>
      </c>
      <c r="J2018" s="20" t="s">
        <v>2399</v>
      </c>
      <c r="K2018" s="20" t="s">
        <v>2378</v>
      </c>
      <c r="L2018" s="20" t="s">
        <v>1913</v>
      </c>
      <c r="M2018" s="21">
        <v>95</v>
      </c>
      <c r="N2018" s="22">
        <v>6</v>
      </c>
      <c r="O2018" s="23">
        <v>0</v>
      </c>
      <c r="P2018" s="24">
        <v>455</v>
      </c>
      <c r="Q2018" s="25">
        <f t="shared" si="165"/>
        <v>4.7894736842105265</v>
      </c>
      <c r="R2018" s="12">
        <v>0</v>
      </c>
      <c r="S2018" s="12">
        <v>0</v>
      </c>
      <c r="U2018" s="18" t="str">
        <f t="shared" si="164"/>
        <v>未勝利</v>
      </c>
      <c r="X2018" s="12" t="str">
        <f>IF(OR(C2018="櫃間牧場",C2018="特捜フジ"),"hit",IF(OR(C2018="土井牧場",C2018="土井ムギムギ牧場",C2018="むぎむぎ",C2018="むぎ"),"doi",IF(OR(C2018="阪神",C2018="タイガースファーム"),"han",IF(OR(C2018="健康牧場",C2018="ＯＫ牧場"),"oke",VLOOKUP(C2018,[1]Owner!$A:$B,2,FALSE)))))</f>
        <v>fuk</v>
      </c>
    </row>
    <row r="2019" spans="1:24" ht="11.15" customHeight="1" x14ac:dyDescent="0.65">
      <c r="A2019" s="19" t="str">
        <f t="shared" si="163"/>
        <v>0809大類07</v>
      </c>
      <c r="B2019" s="10" t="s">
        <v>3162</v>
      </c>
      <c r="C2019" s="20" t="s">
        <v>3320</v>
      </c>
      <c r="D2019" s="11">
        <v>7</v>
      </c>
      <c r="E2019" s="20" t="s">
        <v>3328</v>
      </c>
      <c r="F2019" s="10" t="s">
        <v>14</v>
      </c>
      <c r="G2019" s="10" t="s">
        <v>520</v>
      </c>
      <c r="H2019" s="20" t="s">
        <v>948</v>
      </c>
      <c r="I2019" s="20" t="s">
        <v>2276</v>
      </c>
      <c r="J2019" s="20" t="s">
        <v>1023</v>
      </c>
      <c r="K2019" s="20" t="s">
        <v>791</v>
      </c>
      <c r="L2019" s="20" t="s">
        <v>1913</v>
      </c>
      <c r="M2019" s="21">
        <v>180</v>
      </c>
      <c r="N2019" s="22">
        <v>8</v>
      </c>
      <c r="O2019" s="23">
        <v>0</v>
      </c>
      <c r="P2019" s="24">
        <v>455</v>
      </c>
      <c r="Q2019" s="25">
        <f t="shared" si="165"/>
        <v>2.5277777777777777</v>
      </c>
      <c r="R2019" s="12">
        <v>0</v>
      </c>
      <c r="S2019" s="12">
        <v>0</v>
      </c>
      <c r="U2019" s="18" t="str">
        <f t="shared" si="164"/>
        <v>未勝利</v>
      </c>
      <c r="X2019" s="12" t="str">
        <f>IF(OR(C2019="櫃間牧場",C2019="特捜フジ"),"hit",IF(OR(C2019="土井牧場",C2019="土井ムギムギ牧場",C2019="むぎむぎ",C2019="むぎ"),"doi",IF(OR(C2019="阪神",C2019="タイガースファーム"),"han",IF(OR(C2019="健康牧場",C2019="ＯＫ牧場"),"oke",VLOOKUP(C2019,[1]Owner!$A:$B,2,FALSE)))))</f>
        <v>oru</v>
      </c>
    </row>
    <row r="2020" spans="1:24" ht="11.15" customHeight="1" x14ac:dyDescent="0.65">
      <c r="A2020" s="19" t="str">
        <f t="shared" si="163"/>
        <v>0708大類07</v>
      </c>
      <c r="B2020" s="10" t="s">
        <v>2844</v>
      </c>
      <c r="C2020" s="20" t="s">
        <v>91</v>
      </c>
      <c r="D2020" s="11">
        <v>7</v>
      </c>
      <c r="E2020" s="20" t="s">
        <v>2879</v>
      </c>
      <c r="F2020" s="10" t="s">
        <v>2279</v>
      </c>
      <c r="G2020" s="10" t="s">
        <v>520</v>
      </c>
      <c r="H2020" s="20" t="s">
        <v>2052</v>
      </c>
      <c r="I2020" s="20" t="s">
        <v>1044</v>
      </c>
      <c r="J2020" s="20" t="s">
        <v>1319</v>
      </c>
      <c r="K2020" s="20" t="s">
        <v>2324</v>
      </c>
      <c r="L2020" s="20" t="s">
        <v>2324</v>
      </c>
      <c r="M2020" s="21">
        <v>70</v>
      </c>
      <c r="N2020" s="22">
        <v>9</v>
      </c>
      <c r="O2020" s="23">
        <v>0</v>
      </c>
      <c r="P2020" s="24">
        <v>455</v>
      </c>
      <c r="Q2020" s="25">
        <f t="shared" si="165"/>
        <v>6.5</v>
      </c>
      <c r="R2020" s="12">
        <v>0</v>
      </c>
      <c r="S2020" s="12">
        <v>0</v>
      </c>
      <c r="U2020" s="18" t="str">
        <f t="shared" si="164"/>
        <v>未勝利</v>
      </c>
      <c r="X2020" s="12" t="str">
        <f>IF(OR(C2020="櫃間牧場",C2020="特捜フジ"),"hit",IF(OR(C2020="土井牧場",C2020="土井ムギムギ牧場",C2020="むぎむぎ",C2020="むぎ"),"doi",IF(OR(C2020="阪神",C2020="タイガースファーム"),"han",IF(OR(C2020="健康牧場",C2020="ＯＫ牧場"),"oke",VLOOKUP(C2020,[1]Owner!$A:$B,2,FALSE)))))</f>
        <v>oru</v>
      </c>
    </row>
    <row r="2021" spans="1:24" ht="11.15" customHeight="1" x14ac:dyDescent="0.65">
      <c r="A2021" s="19" t="str">
        <f t="shared" si="163"/>
        <v>1314西原05</v>
      </c>
      <c r="B2021" s="10" t="s">
        <v>5133</v>
      </c>
      <c r="C2021" s="20" t="s">
        <v>4989</v>
      </c>
      <c r="D2021" s="11">
        <v>5</v>
      </c>
      <c r="E2021" s="20" t="s">
        <v>4997</v>
      </c>
      <c r="F2021" s="10" t="s">
        <v>4766</v>
      </c>
      <c r="G2021" s="10" t="s">
        <v>4774</v>
      </c>
      <c r="H2021" s="20" t="s">
        <v>4998</v>
      </c>
      <c r="I2021" s="20" t="s">
        <v>1746</v>
      </c>
      <c r="J2021" s="20" t="s">
        <v>4999</v>
      </c>
      <c r="K2021" s="20" t="s">
        <v>5000</v>
      </c>
      <c r="L2021" s="20" t="s">
        <v>5001</v>
      </c>
      <c r="M2021" s="21">
        <v>0</v>
      </c>
      <c r="N2021" s="22">
        <v>10</v>
      </c>
      <c r="O2021" s="23">
        <v>0</v>
      </c>
      <c r="P2021" s="24">
        <v>455</v>
      </c>
      <c r="Q2021" s="25">
        <f t="shared" si="165"/>
        <v>45.5</v>
      </c>
      <c r="R2021" s="12">
        <v>0</v>
      </c>
      <c r="S2021" s="12">
        <v>0</v>
      </c>
      <c r="U2021" s="18" t="str">
        <f t="shared" si="164"/>
        <v>未勝利</v>
      </c>
      <c r="X2021" s="12" t="str">
        <f>IF(OR(C2021="櫃間牧場",C2021="特捜フジ"),"hit",IF(OR(C2021="土井牧場",C2021="土井ムギムギ牧場",C2021="むぎむぎ",C2021="むぎ"),"doi",IF(OR(C2021="阪神",C2021="タイガースファーム"),"han",IF(OR(C2021="健康牧場",C2021="ＯＫ牧場"),"oke",VLOOKUP(C2021,[1]Owner!$A:$B,2,FALSE)))))</f>
        <v>nis</v>
      </c>
    </row>
    <row r="2022" spans="1:24" ht="11.15" customHeight="1" x14ac:dyDescent="0.65">
      <c r="A2022" s="19" t="str">
        <f t="shared" si="163"/>
        <v>0102本木10</v>
      </c>
      <c r="B2022" s="10" t="s">
        <v>1206</v>
      </c>
      <c r="C2022" s="20" t="s">
        <v>1161</v>
      </c>
      <c r="D2022" s="31">
        <v>10</v>
      </c>
      <c r="E2022" s="20" t="s">
        <v>1476</v>
      </c>
      <c r="F2022" s="10" t="s">
        <v>14</v>
      </c>
      <c r="G2022" s="10" t="s">
        <v>15</v>
      </c>
      <c r="H2022" s="20" t="s">
        <v>1477</v>
      </c>
      <c r="I2022" s="20" t="s">
        <v>1478</v>
      </c>
      <c r="J2022" s="20" t="s">
        <v>1479</v>
      </c>
      <c r="N2022" s="22">
        <v>6</v>
      </c>
      <c r="O2022" s="23">
        <v>0</v>
      </c>
      <c r="P2022" s="24">
        <v>454</v>
      </c>
      <c r="Q2022" s="25" t="str">
        <f t="shared" si="165"/>
        <v/>
      </c>
      <c r="R2022" s="12">
        <v>0</v>
      </c>
      <c r="S2022" s="12">
        <v>0</v>
      </c>
      <c r="U2022" s="18" t="str">
        <f t="shared" si="164"/>
        <v>未勝利</v>
      </c>
      <c r="X2022" s="12" t="str">
        <f>IF(OR(C2022="櫃間牧場",C2022="特捜フジ"),"hit",IF(OR(C2022="土井牧場",C2022="土井ムギムギ牧場",C2022="むぎむぎ",C2022="むぎ"),"doi",IF(OR(C2022="阪神",C2022="タイガースファーム"),"han",IF(OR(C2022="健康牧場",C2022="ＯＫ牧場"),"oke",VLOOKUP(C2022,[1]Owner!$A:$B,2,FALSE)))))</f>
        <v>mot</v>
      </c>
    </row>
    <row r="2023" spans="1:24" ht="11.15" customHeight="1" x14ac:dyDescent="0.65">
      <c r="A2023" s="19" t="str">
        <f t="shared" si="163"/>
        <v>0607西原07</v>
      </c>
      <c r="B2023" s="10" t="s">
        <v>2579</v>
      </c>
      <c r="C2023" s="20" t="s">
        <v>2673</v>
      </c>
      <c r="D2023" s="11">
        <v>7</v>
      </c>
      <c r="E2023" s="20" t="s">
        <v>2686</v>
      </c>
      <c r="F2023" s="10" t="s">
        <v>14</v>
      </c>
      <c r="G2023" s="10" t="s">
        <v>520</v>
      </c>
      <c r="H2023" s="21" t="s">
        <v>2314</v>
      </c>
      <c r="I2023" s="20" t="s">
        <v>1995</v>
      </c>
      <c r="J2023" s="20" t="s">
        <v>2687</v>
      </c>
      <c r="K2023" s="20" t="s">
        <v>2378</v>
      </c>
      <c r="L2023" s="20" t="s">
        <v>1913</v>
      </c>
      <c r="M2023" s="21">
        <v>10</v>
      </c>
      <c r="N2023" s="22">
        <v>5</v>
      </c>
      <c r="O2023" s="23">
        <v>0</v>
      </c>
      <c r="P2023" s="24">
        <v>453</v>
      </c>
      <c r="Q2023" s="25">
        <f t="shared" si="165"/>
        <v>45.3</v>
      </c>
      <c r="R2023" s="12">
        <v>0</v>
      </c>
      <c r="S2023" s="12">
        <v>0</v>
      </c>
      <c r="U2023" s="18" t="str">
        <f t="shared" si="164"/>
        <v>未勝利</v>
      </c>
      <c r="X2023" s="12" t="str">
        <f>IF(OR(C2023="櫃間牧場",C2023="特捜フジ"),"hit",IF(OR(C2023="土井牧場",C2023="土井ムギムギ牧場",C2023="むぎむぎ",C2023="むぎ"),"doi",IF(OR(C2023="阪神",C2023="タイガースファーム"),"han",IF(OR(C2023="健康牧場",C2023="ＯＫ牧場"),"oke",VLOOKUP(C2023,[1]Owner!$A:$B,2,FALSE)))))</f>
        <v>nis</v>
      </c>
    </row>
    <row r="2024" spans="1:24" ht="11.15" customHeight="1" x14ac:dyDescent="0.65">
      <c r="A2024" s="19" t="str">
        <f t="shared" si="163"/>
        <v>2223寺本03</v>
      </c>
      <c r="B2024" s="10" t="s">
        <v>9192</v>
      </c>
      <c r="C2024" s="20" t="s">
        <v>9269</v>
      </c>
      <c r="D2024" s="11">
        <v>3</v>
      </c>
      <c r="E2024" s="20" t="s">
        <v>9272</v>
      </c>
      <c r="F2024" s="10" t="s">
        <v>4407</v>
      </c>
      <c r="G2024" s="10" t="s">
        <v>4421</v>
      </c>
      <c r="H2024" s="20" t="s">
        <v>4721</v>
      </c>
      <c r="I2024" s="20" t="s">
        <v>6009</v>
      </c>
      <c r="J2024" s="20" t="s">
        <v>9417</v>
      </c>
      <c r="K2024" s="20" t="s">
        <v>791</v>
      </c>
      <c r="L2024" s="20" t="s">
        <v>1913</v>
      </c>
      <c r="M2024" s="32">
        <v>7</v>
      </c>
      <c r="N2024" s="22">
        <v>3</v>
      </c>
      <c r="O2024" s="23">
        <v>0</v>
      </c>
      <c r="P2024" s="24">
        <v>450</v>
      </c>
      <c r="Q2024" s="25">
        <v>73.979591836734699</v>
      </c>
      <c r="U2024" s="18" t="str">
        <f t="shared" si="164"/>
        <v>未勝利</v>
      </c>
      <c r="V2024" s="12" t="s">
        <v>9689</v>
      </c>
      <c r="W2024" s="12" t="s">
        <v>9561</v>
      </c>
      <c r="X2024" s="12" t="str">
        <f>IF(OR(C2024="櫃間牧場",C2024="特捜フジ"),"hit",IF(OR(C2024="土井牧場",C2024="土井ムギムギ牧場",C2024="むぎむぎ",C2024="むぎ"),"doi",IF(OR(C2024="阪神",C2024="タイガースファーム"),"han",IF(OR(C2024="健康牧場",C2024="ＯＫ牧場"),"oke",VLOOKUP(C2024,[1]Owner!$A:$B,2,FALSE)))))</f>
        <v>ter</v>
      </c>
    </row>
    <row r="2025" spans="1:24" ht="11.15" customHeight="1" x14ac:dyDescent="0.65">
      <c r="A2025" s="19" t="str">
        <f t="shared" si="163"/>
        <v>0506心平04</v>
      </c>
      <c r="B2025" s="10" t="s">
        <v>2274</v>
      </c>
      <c r="C2025" s="20" t="s">
        <v>186</v>
      </c>
      <c r="D2025" s="11">
        <v>4</v>
      </c>
      <c r="E2025" s="20" t="s">
        <v>2395</v>
      </c>
      <c r="F2025" s="10" t="s">
        <v>2279</v>
      </c>
      <c r="G2025" s="10" t="s">
        <v>510</v>
      </c>
      <c r="H2025" s="20" t="s">
        <v>2396</v>
      </c>
      <c r="I2025" s="20" t="s">
        <v>1742</v>
      </c>
      <c r="J2025" s="20" t="s">
        <v>1314</v>
      </c>
      <c r="K2025" s="20" t="s">
        <v>846</v>
      </c>
      <c r="L2025" s="20" t="s">
        <v>515</v>
      </c>
      <c r="M2025" s="21">
        <v>40</v>
      </c>
      <c r="N2025" s="22">
        <v>6</v>
      </c>
      <c r="O2025" s="23">
        <v>0</v>
      </c>
      <c r="P2025" s="24">
        <v>450</v>
      </c>
      <c r="Q2025" s="25">
        <f>IF(M2025="","",IF(M2025&lt;=0,P2025/10,P2025/M2025))</f>
        <v>11.25</v>
      </c>
      <c r="R2025" s="12">
        <v>0</v>
      </c>
      <c r="S2025" s="12">
        <v>0</v>
      </c>
      <c r="U2025" s="18" t="str">
        <f t="shared" si="164"/>
        <v>未勝利</v>
      </c>
      <c r="X2025" s="12" t="str">
        <f>IF(OR(C2025="櫃間牧場",C2025="特捜フジ"),"hit",IF(OR(C2025="土井牧場",C2025="土井ムギムギ牧場",C2025="むぎむぎ",C2025="むぎ"),"doi",IF(OR(C2025="阪神",C2025="タイガースファーム"),"han",IF(OR(C2025="健康牧場",C2025="ＯＫ牧場"),"oke",VLOOKUP(C2025,[1]Owner!$A:$B,2,FALSE)))))</f>
        <v>hsi</v>
      </c>
    </row>
    <row r="2026" spans="1:24" ht="11.15" customHeight="1" x14ac:dyDescent="0.65">
      <c r="A2026" s="19" t="str">
        <f t="shared" si="163"/>
        <v>1011タイ02</v>
      </c>
      <c r="B2026" s="10" t="s">
        <v>3649</v>
      </c>
      <c r="C2026" s="20" t="s">
        <v>3696</v>
      </c>
      <c r="D2026" s="11">
        <v>2</v>
      </c>
      <c r="E2026" s="20" t="s">
        <v>3699</v>
      </c>
      <c r="F2026" s="10" t="s">
        <v>14</v>
      </c>
      <c r="G2026" s="10" t="s">
        <v>520</v>
      </c>
      <c r="H2026" s="20" t="s">
        <v>2304</v>
      </c>
      <c r="I2026" s="20" t="s">
        <v>2814</v>
      </c>
      <c r="J2026" s="20" t="s">
        <v>3528</v>
      </c>
      <c r="K2026" s="20" t="s">
        <v>3700</v>
      </c>
      <c r="L2026" s="20" t="s">
        <v>3701</v>
      </c>
      <c r="M2026" s="21">
        <v>30</v>
      </c>
      <c r="N2026" s="22">
        <v>6</v>
      </c>
      <c r="O2026" s="23">
        <v>0</v>
      </c>
      <c r="P2026" s="24">
        <v>450</v>
      </c>
      <c r="Q2026" s="25">
        <f>IF(M2026="","",IF(M2026&lt;=0,P2026/10,P2026/M2026))</f>
        <v>15</v>
      </c>
      <c r="R2026" s="12">
        <v>0</v>
      </c>
      <c r="S2026" s="12">
        <v>0</v>
      </c>
      <c r="U2026" s="18" t="str">
        <f t="shared" si="164"/>
        <v>未勝利</v>
      </c>
      <c r="X2026" s="12" t="str">
        <f>IF(OR(C2026="櫃間牧場",C2026="特捜フジ"),"hit",IF(OR(C2026="土井牧場",C2026="土井ムギムギ牧場",C2026="むぎむぎ",C2026="むぎ"),"doi",IF(OR(C2026="阪神",C2026="タイガースファーム"),"han",IF(OR(C2026="健康牧場",C2026="ＯＫ牧場"),"oke",VLOOKUP(C2026,[1]Owner!$A:$B,2,FALSE)))))</f>
        <v>han</v>
      </c>
    </row>
    <row r="2027" spans="1:24" ht="11.15" customHeight="1" x14ac:dyDescent="0.65">
      <c r="A2027" s="19" t="str">
        <f t="shared" si="163"/>
        <v>2122むぎ07</v>
      </c>
      <c r="B2027" s="10" t="s">
        <v>8826</v>
      </c>
      <c r="C2027" s="20" t="s">
        <v>4396</v>
      </c>
      <c r="D2027" s="11">
        <v>7</v>
      </c>
      <c r="E2027" s="20" t="s">
        <v>8812</v>
      </c>
      <c r="F2027" s="10" t="s">
        <v>4478</v>
      </c>
      <c r="G2027" s="10" t="s">
        <v>4408</v>
      </c>
      <c r="H2027" s="20" t="s">
        <v>8830</v>
      </c>
      <c r="I2027" s="20" t="s">
        <v>5369</v>
      </c>
      <c r="J2027" s="20" t="s">
        <v>7308</v>
      </c>
      <c r="K2027" s="20" t="s">
        <v>2378</v>
      </c>
      <c r="L2027" s="20" t="s">
        <v>1913</v>
      </c>
      <c r="M2027" s="32">
        <v>5</v>
      </c>
      <c r="N2027" s="22">
        <v>6</v>
      </c>
      <c r="O2027" s="23">
        <v>0</v>
      </c>
      <c r="P2027" s="24">
        <v>450</v>
      </c>
      <c r="Q2027" s="25">
        <v>-1.8461538461538465</v>
      </c>
      <c r="U2027" s="18" t="str">
        <f t="shared" si="164"/>
        <v>未勝利</v>
      </c>
      <c r="V2027" s="12" t="s">
        <v>9048</v>
      </c>
      <c r="W2027" s="12" t="s">
        <v>9173</v>
      </c>
      <c r="X2027" s="12" t="str">
        <f>IF(OR(C2027="櫃間牧場",C2027="特捜フジ"),"hit",IF(OR(C2027="土井牧場",C2027="土井ムギムギ牧場",C2027="むぎむぎ",C2027="むぎ"),"doi",IF(OR(C2027="阪神",C2027="タイガースファーム"),"han",IF(OR(C2027="健康牧場",C2027="ＯＫ牧場"),"oke",VLOOKUP(C2027,[1]Owner!$A:$B,2,FALSE)))))</f>
        <v>doi</v>
      </c>
    </row>
    <row r="2028" spans="1:24" ht="11.15" customHeight="1" x14ac:dyDescent="0.65">
      <c r="A2028" s="19" t="str">
        <f t="shared" si="163"/>
        <v>0506大類05</v>
      </c>
      <c r="B2028" s="10" t="s">
        <v>2274</v>
      </c>
      <c r="C2028" s="20" t="s">
        <v>91</v>
      </c>
      <c r="D2028" s="11">
        <v>5</v>
      </c>
      <c r="E2028" s="20" t="s">
        <v>2358</v>
      </c>
      <c r="F2028" s="10" t="s">
        <v>14</v>
      </c>
      <c r="G2028" s="10" t="s">
        <v>520</v>
      </c>
      <c r="H2028" s="20" t="s">
        <v>2359</v>
      </c>
      <c r="I2028" s="20" t="s">
        <v>38</v>
      </c>
      <c r="J2028" s="20" t="s">
        <v>2360</v>
      </c>
      <c r="K2028" s="20" t="s">
        <v>846</v>
      </c>
      <c r="L2028" s="20" t="s">
        <v>515</v>
      </c>
      <c r="M2028" s="21">
        <v>80</v>
      </c>
      <c r="N2028" s="22">
        <v>9</v>
      </c>
      <c r="O2028" s="23">
        <v>0</v>
      </c>
      <c r="P2028" s="24">
        <v>450</v>
      </c>
      <c r="Q2028" s="25">
        <f>IF(M2028="","",IF(M2028&lt;=0,P2028/10,P2028/M2028))</f>
        <v>5.625</v>
      </c>
      <c r="R2028" s="12">
        <v>0</v>
      </c>
      <c r="S2028" s="12">
        <v>0</v>
      </c>
      <c r="U2028" s="18" t="str">
        <f t="shared" si="164"/>
        <v>未勝利</v>
      </c>
      <c r="X2028" s="12" t="str">
        <f>IF(OR(C2028="櫃間牧場",C2028="特捜フジ"),"hit",IF(OR(C2028="土井牧場",C2028="土井ムギムギ牧場",C2028="むぎむぎ",C2028="むぎ"),"doi",IF(OR(C2028="阪神",C2028="タイガースファーム"),"han",IF(OR(C2028="健康牧場",C2028="ＯＫ牧場"),"oke",VLOOKUP(C2028,[1]Owner!$A:$B,2,FALSE)))))</f>
        <v>oru</v>
      </c>
    </row>
    <row r="2029" spans="1:24" ht="11.15" customHeight="1" x14ac:dyDescent="0.65">
      <c r="A2029" s="19" t="str">
        <f t="shared" si="163"/>
        <v>0708土井07</v>
      </c>
      <c r="B2029" s="10" t="s">
        <v>2844</v>
      </c>
      <c r="C2029" s="20" t="s">
        <v>1601</v>
      </c>
      <c r="D2029" s="11">
        <v>7</v>
      </c>
      <c r="E2029" s="20" t="s">
        <v>2967</v>
      </c>
      <c r="F2029" s="10" t="s">
        <v>14</v>
      </c>
      <c r="G2029" s="10" t="s">
        <v>520</v>
      </c>
      <c r="H2029" s="20" t="s">
        <v>948</v>
      </c>
      <c r="I2029" s="20" t="s">
        <v>2850</v>
      </c>
      <c r="J2029" s="20" t="s">
        <v>2968</v>
      </c>
      <c r="K2029" s="20" t="s">
        <v>1893</v>
      </c>
      <c r="L2029" s="20" t="s">
        <v>2969</v>
      </c>
      <c r="M2029" s="21">
        <v>50</v>
      </c>
      <c r="N2029" s="22">
        <v>9</v>
      </c>
      <c r="O2029" s="23">
        <v>0</v>
      </c>
      <c r="P2029" s="24">
        <v>450</v>
      </c>
      <c r="Q2029" s="25">
        <f>IF(M2029="","",IF(M2029&lt;=0,P2029/10,P2029/M2029))</f>
        <v>9</v>
      </c>
      <c r="R2029" s="12">
        <v>0</v>
      </c>
      <c r="S2029" s="12">
        <v>0</v>
      </c>
      <c r="U2029" s="18" t="str">
        <f t="shared" si="164"/>
        <v>未勝利</v>
      </c>
      <c r="X2029" s="12" t="str">
        <f>IF(OR(C2029="櫃間牧場",C2029="特捜フジ"),"hit",IF(OR(C2029="土井牧場",C2029="土井ムギムギ牧場",C2029="むぎむぎ",C2029="むぎ"),"doi",IF(OR(C2029="阪神",C2029="タイガースファーム"),"han",IF(OR(C2029="健康牧場",C2029="ＯＫ牧場"),"oke",VLOOKUP(C2029,[1]Owner!$A:$B,2,FALSE)))))</f>
        <v>doi</v>
      </c>
    </row>
    <row r="2030" spans="1:24" ht="11.15" customHeight="1" x14ac:dyDescent="0.65">
      <c r="A2030" s="19" t="str">
        <f t="shared" si="163"/>
        <v>2223柏倉02</v>
      </c>
      <c r="B2030" s="10" t="s">
        <v>9192</v>
      </c>
      <c r="C2030" s="20" t="s">
        <v>9205</v>
      </c>
      <c r="D2030" s="11">
        <v>2</v>
      </c>
      <c r="E2030" s="20" t="s">
        <v>9207</v>
      </c>
      <c r="F2030" s="10" t="s">
        <v>4413</v>
      </c>
      <c r="G2030" s="10" t="s">
        <v>4421</v>
      </c>
      <c r="H2030" s="20" t="s">
        <v>4436</v>
      </c>
      <c r="I2030" s="20" t="s">
        <v>6718</v>
      </c>
      <c r="J2030" s="20" t="s">
        <v>3610</v>
      </c>
      <c r="K2030" s="20" t="s">
        <v>2378</v>
      </c>
      <c r="L2030" s="20" t="s">
        <v>1913</v>
      </c>
      <c r="M2030" s="32">
        <v>10</v>
      </c>
      <c r="N2030" s="22">
        <v>3</v>
      </c>
      <c r="O2030" s="23">
        <v>0</v>
      </c>
      <c r="P2030" s="24">
        <v>445</v>
      </c>
      <c r="Q2030" s="25">
        <v>41.321428571428569</v>
      </c>
      <c r="U2030" s="18" t="str">
        <f t="shared" si="164"/>
        <v>未勝利</v>
      </c>
      <c r="V2030" s="12" t="s">
        <v>9639</v>
      </c>
      <c r="W2030" s="12" t="s">
        <v>9501</v>
      </c>
      <c r="X2030" s="12" t="str">
        <f>IF(OR(C2030="櫃間牧場",C2030="特捜フジ"),"hit",IF(OR(C2030="土井牧場",C2030="土井ムギムギ牧場",C2030="むぎむぎ",C2030="むぎ"),"doi",IF(OR(C2030="阪神",C2030="タイガースファーム"),"han",IF(OR(C2030="健康牧場",C2030="ＯＫ牧場"),"oke",VLOOKUP(C2030,[1]Owner!$A:$B,2,FALSE)))))</f>
        <v>kas</v>
      </c>
    </row>
    <row r="2031" spans="1:24" ht="11.15" customHeight="1" x14ac:dyDescent="0.65">
      <c r="A2031" s="19" t="str">
        <f t="shared" si="163"/>
        <v>0001伸吾03</v>
      </c>
      <c r="B2031" s="10" t="s">
        <v>963</v>
      </c>
      <c r="C2031" s="20" t="s">
        <v>768</v>
      </c>
      <c r="D2031" s="31">
        <v>3</v>
      </c>
      <c r="E2031" s="20" t="s">
        <v>1041</v>
      </c>
      <c r="F2031" s="10" t="s">
        <v>14</v>
      </c>
      <c r="G2031" s="10" t="s">
        <v>15</v>
      </c>
      <c r="H2031" s="20" t="s">
        <v>776</v>
      </c>
      <c r="I2031" s="20" t="s">
        <v>26</v>
      </c>
      <c r="J2031" s="20" t="s">
        <v>159</v>
      </c>
      <c r="N2031" s="22">
        <v>3</v>
      </c>
      <c r="O2031" s="23">
        <v>0</v>
      </c>
      <c r="P2031" s="24">
        <v>441</v>
      </c>
      <c r="Q2031" s="25" t="str">
        <f>IF(M2031="","",IF(M2031&lt;=0,P2031/10,P2031/M2031))</f>
        <v/>
      </c>
      <c r="R2031" s="12">
        <v>0</v>
      </c>
      <c r="S2031" s="12">
        <v>0</v>
      </c>
      <c r="U2031" s="18" t="str">
        <f t="shared" si="164"/>
        <v>未勝利</v>
      </c>
      <c r="X2031" s="12" t="str">
        <f>IF(OR(C2031="櫃間牧場",C2031="特捜フジ"),"hit",IF(OR(C2031="土井牧場",C2031="土井ムギムギ牧場",C2031="むぎむぎ",C2031="むぎ"),"doi",IF(OR(C2031="阪神",C2031="タイガースファーム"),"han",IF(OR(C2031="健康牧場",C2031="ＯＫ牧場"),"oke",VLOOKUP(C2031,[1]Owner!$A:$B,2,FALSE)))))</f>
        <v>tsi</v>
      </c>
    </row>
    <row r="2032" spans="1:24" ht="11.15" customHeight="1" x14ac:dyDescent="0.65">
      <c r="A2032" s="19" t="str">
        <f t="shared" si="163"/>
        <v>0203大類03</v>
      </c>
      <c r="B2032" s="10" t="s">
        <v>1480</v>
      </c>
      <c r="C2032" s="20" t="s">
        <v>91</v>
      </c>
      <c r="D2032" s="31">
        <v>3</v>
      </c>
      <c r="E2032" s="20" t="s">
        <v>1529</v>
      </c>
      <c r="F2032" s="10" t="s">
        <v>29</v>
      </c>
      <c r="G2032" s="10" t="s">
        <v>15</v>
      </c>
      <c r="H2032" s="20" t="s">
        <v>394</v>
      </c>
      <c r="I2032" s="20" t="s">
        <v>38</v>
      </c>
      <c r="J2032" s="20" t="s">
        <v>1230</v>
      </c>
      <c r="N2032" s="22">
        <v>6</v>
      </c>
      <c r="O2032" s="23">
        <v>0</v>
      </c>
      <c r="P2032" s="24">
        <v>441</v>
      </c>
      <c r="Q2032" s="25" t="str">
        <f>IF(M2032="","",IF(M2032&lt;=0,P2032/10,P2032/M2032))</f>
        <v/>
      </c>
      <c r="R2032" s="12">
        <v>0</v>
      </c>
      <c r="S2032" s="12">
        <v>0</v>
      </c>
      <c r="U2032" s="18" t="str">
        <f t="shared" si="164"/>
        <v>未勝利</v>
      </c>
      <c r="X2032" s="12" t="str">
        <f>IF(OR(C2032="櫃間牧場",C2032="特捜フジ"),"hit",IF(OR(C2032="土井牧場",C2032="土井ムギムギ牧場",C2032="むぎむぎ",C2032="むぎ"),"doi",IF(OR(C2032="阪神",C2032="タイガースファーム"),"han",IF(OR(C2032="健康牧場",C2032="ＯＫ牧場"),"oke",VLOOKUP(C2032,[1]Owner!$A:$B,2,FALSE)))))</f>
        <v>oru</v>
      </c>
    </row>
    <row r="2033" spans="1:24" ht="11.15" customHeight="1" x14ac:dyDescent="0.65">
      <c r="A2033" s="19" t="str">
        <f t="shared" si="163"/>
        <v>2324阪神01</v>
      </c>
      <c r="B2033" s="10" t="s">
        <v>9878</v>
      </c>
      <c r="C2033" s="20" t="s">
        <v>4734</v>
      </c>
      <c r="D2033" s="11">
        <v>1</v>
      </c>
      <c r="E2033" s="20" t="s">
        <v>9848</v>
      </c>
      <c r="F2033" s="10" t="s">
        <v>4407</v>
      </c>
      <c r="G2033" s="10" t="s">
        <v>4408</v>
      </c>
      <c r="H2033" s="20" t="s">
        <v>9890</v>
      </c>
      <c r="I2033" s="20" t="s">
        <v>6009</v>
      </c>
      <c r="J2033" s="20" t="s">
        <v>6058</v>
      </c>
      <c r="K2033" s="20" t="s">
        <v>4415</v>
      </c>
      <c r="L2033" s="20" t="s">
        <v>6745</v>
      </c>
      <c r="M2033" s="37">
        <v>10</v>
      </c>
      <c r="N2033" s="22">
        <v>2</v>
      </c>
      <c r="O2033" s="23">
        <v>0</v>
      </c>
      <c r="P2033" s="24">
        <v>440</v>
      </c>
      <c r="Q2033" s="25">
        <f>IF(M2033="","",IF(M2033&lt;=0,P2033/10,P2033/M2033))</f>
        <v>44</v>
      </c>
      <c r="U2033" s="18" t="str">
        <f t="shared" si="164"/>
        <v>未勝利</v>
      </c>
      <c r="V2033" s="12" t="s">
        <v>10198</v>
      </c>
      <c r="W2033" s="12" t="s">
        <v>10125</v>
      </c>
      <c r="X2033" s="12" t="str">
        <f>IF(OR(C2033="櫃間牧場",C2033="特捜フジ"),"hit",IF(OR(C2033="土井牧場",C2033="土井ムギムギ牧場",C2033="むぎむぎ",C2033="むぎ"),"doi",IF(OR(C2033="阪神",C2033="タイガースファーム"),"han",IF(OR(C2033="健康牧場",C2033="ＯＫ牧場"),"oke",VLOOKUP(C2033,[1]Owner!$A:$B,2,FALSE)))))</f>
        <v>han</v>
      </c>
    </row>
    <row r="2034" spans="1:24" ht="11.15" customHeight="1" x14ac:dyDescent="0.65">
      <c r="A2034" s="19" t="str">
        <f t="shared" si="163"/>
        <v>0910大熊04</v>
      </c>
      <c r="B2034" s="10" t="s">
        <v>3418</v>
      </c>
      <c r="C2034" s="20" t="s">
        <v>2694</v>
      </c>
      <c r="D2034" s="11">
        <v>4</v>
      </c>
      <c r="E2034" s="20" t="s">
        <v>3537</v>
      </c>
      <c r="F2034" s="10" t="s">
        <v>14</v>
      </c>
      <c r="G2034" s="10" t="s">
        <v>520</v>
      </c>
      <c r="H2034" s="20" t="s">
        <v>2052</v>
      </c>
      <c r="I2034" s="20" t="s">
        <v>476</v>
      </c>
      <c r="J2034" s="20" t="s">
        <v>3538</v>
      </c>
      <c r="K2034" s="20" t="s">
        <v>3539</v>
      </c>
      <c r="L2034" s="20" t="s">
        <v>3540</v>
      </c>
      <c r="M2034" s="21">
        <v>60</v>
      </c>
      <c r="N2034" s="22">
        <v>3</v>
      </c>
      <c r="O2034" s="23">
        <v>0</v>
      </c>
      <c r="P2034" s="24">
        <v>440</v>
      </c>
      <c r="Q2034" s="25">
        <f>IF(M2034="","",IF(M2034&lt;=0,P2034/10,P2034/M2034))</f>
        <v>7.333333333333333</v>
      </c>
      <c r="R2034" s="12">
        <v>0</v>
      </c>
      <c r="S2034" s="12">
        <v>0</v>
      </c>
      <c r="U2034" s="18" t="str">
        <f t="shared" si="164"/>
        <v>未勝利</v>
      </c>
      <c r="X2034" s="12" t="str">
        <f>IF(OR(C2034="櫃間牧場",C2034="特捜フジ"),"hit",IF(OR(C2034="土井牧場",C2034="土井ムギムギ牧場",C2034="むぎむぎ",C2034="むぎ"),"doi",IF(OR(C2034="阪神",C2034="タイガースファーム"),"han",IF(OR(C2034="健康牧場",C2034="ＯＫ牧場"),"oke",VLOOKUP(C2034,[1]Owner!$A:$B,2,FALSE)))))</f>
        <v>oku</v>
      </c>
    </row>
    <row r="2035" spans="1:24" ht="11.15" customHeight="1" x14ac:dyDescent="0.65">
      <c r="A2035" s="19" t="str">
        <f t="shared" si="163"/>
        <v>2021成田06</v>
      </c>
      <c r="B2035" s="10" t="s">
        <v>8314</v>
      </c>
      <c r="C2035" s="20" t="s">
        <v>7656</v>
      </c>
      <c r="D2035" s="11">
        <v>6</v>
      </c>
      <c r="E2035" s="20" t="s">
        <v>8234</v>
      </c>
      <c r="F2035" s="10" t="s">
        <v>29</v>
      </c>
      <c r="G2035" s="10" t="s">
        <v>33</v>
      </c>
      <c r="H2035" s="20" t="s">
        <v>8318</v>
      </c>
      <c r="I2035" s="20" t="s">
        <v>8317</v>
      </c>
      <c r="J2035" s="20" t="s">
        <v>8387</v>
      </c>
      <c r="K2035" s="20" t="s">
        <v>8388</v>
      </c>
      <c r="L2035" s="20" t="s">
        <v>1913</v>
      </c>
      <c r="M2035" s="32">
        <v>6</v>
      </c>
      <c r="N2035" s="22">
        <v>3</v>
      </c>
      <c r="O2035" s="23">
        <v>0</v>
      </c>
      <c r="P2035" s="24">
        <v>440</v>
      </c>
      <c r="Q2035" s="25">
        <v>5.884615384615385</v>
      </c>
      <c r="R2035" s="12">
        <v>0</v>
      </c>
      <c r="S2035" s="12">
        <v>0</v>
      </c>
      <c r="T2035" s="12">
        <v>0</v>
      </c>
      <c r="U2035" s="18" t="str">
        <f t="shared" si="164"/>
        <v>未勝利</v>
      </c>
      <c r="V2035" s="12" t="s">
        <v>8633</v>
      </c>
      <c r="W2035" s="12" t="s">
        <v>8518</v>
      </c>
      <c r="X2035" s="12" t="str">
        <f>IF(OR(C2035="櫃間牧場",C2035="特捜フジ"),"hit",IF(OR(C2035="土井牧場",C2035="土井ムギムギ牧場",C2035="むぎむぎ",C2035="むぎ"),"doi",IF(OR(C2035="阪神",C2035="タイガースファーム"),"han",IF(OR(C2035="健康牧場",C2035="ＯＫ牧場"),"oke",VLOOKUP(C2035,[1]Owner!$A:$B,2,FALSE)))))</f>
        <v>nar</v>
      </c>
    </row>
    <row r="2036" spans="1:24" ht="11.15" customHeight="1" x14ac:dyDescent="0.65">
      <c r="A2036" s="19" t="str">
        <f t="shared" si="163"/>
        <v>2021柏倉07</v>
      </c>
      <c r="B2036" s="10" t="s">
        <v>8314</v>
      </c>
      <c r="C2036" s="20" t="s">
        <v>7652</v>
      </c>
      <c r="D2036" s="11">
        <v>7</v>
      </c>
      <c r="E2036" s="20" t="s">
        <v>8195</v>
      </c>
      <c r="F2036" s="10" t="s">
        <v>4478</v>
      </c>
      <c r="G2036" s="10" t="s">
        <v>15</v>
      </c>
      <c r="H2036" s="20" t="s">
        <v>8339</v>
      </c>
      <c r="I2036" s="20" t="s">
        <v>5235</v>
      </c>
      <c r="J2036" s="20" t="s">
        <v>8340</v>
      </c>
      <c r="K2036" s="20" t="s">
        <v>3142</v>
      </c>
      <c r="L2036" s="20" t="s">
        <v>8341</v>
      </c>
      <c r="M2036" s="32">
        <v>2</v>
      </c>
      <c r="N2036" s="22">
        <v>4</v>
      </c>
      <c r="O2036" s="23">
        <v>0</v>
      </c>
      <c r="P2036" s="24">
        <v>440</v>
      </c>
      <c r="Q2036" s="25">
        <v>37.653846153846153</v>
      </c>
      <c r="R2036" s="12">
        <v>0</v>
      </c>
      <c r="S2036" s="12">
        <v>0</v>
      </c>
      <c r="T2036" s="12">
        <v>0</v>
      </c>
      <c r="U2036" s="18" t="str">
        <f t="shared" si="164"/>
        <v>未勝利</v>
      </c>
      <c r="V2036" s="12" t="s">
        <v>8619</v>
      </c>
      <c r="W2036" s="12" t="s">
        <v>8479</v>
      </c>
      <c r="X2036" s="12" t="str">
        <f>IF(OR(C2036="櫃間牧場",C2036="特捜フジ"),"hit",IF(OR(C2036="土井牧場",C2036="土井ムギムギ牧場",C2036="むぎむぎ",C2036="むぎ"),"doi",IF(OR(C2036="阪神",C2036="タイガースファーム"),"han",IF(OR(C2036="健康牧場",C2036="ＯＫ牧場"),"oke",VLOOKUP(C2036,[1]Owner!$A:$B,2,FALSE)))))</f>
        <v>kas</v>
      </c>
    </row>
    <row r="2037" spans="1:24" ht="11.15" customHeight="1" x14ac:dyDescent="0.65">
      <c r="A2037" s="19" t="str">
        <f t="shared" si="163"/>
        <v>9798心平03</v>
      </c>
      <c r="B2037" s="10" t="s">
        <v>11</v>
      </c>
      <c r="C2037" s="20" t="s">
        <v>186</v>
      </c>
      <c r="D2037" s="31">
        <v>3</v>
      </c>
      <c r="E2037" s="20" t="s">
        <v>192</v>
      </c>
      <c r="F2037" s="10" t="s">
        <v>14</v>
      </c>
      <c r="G2037" s="10" t="s">
        <v>33</v>
      </c>
      <c r="H2037" s="20" t="s">
        <v>65</v>
      </c>
      <c r="I2037" s="20" t="s">
        <v>38</v>
      </c>
      <c r="J2037" s="20" t="s">
        <v>193</v>
      </c>
      <c r="N2037" s="22">
        <v>4</v>
      </c>
      <c r="O2037" s="23">
        <v>0</v>
      </c>
      <c r="P2037" s="24">
        <v>440</v>
      </c>
      <c r="Q2037" s="25" t="str">
        <f>IF(M2037="","",IF(M2037&lt;=0,P2037/10,P2037/M2037))</f>
        <v/>
      </c>
      <c r="R2037" s="12">
        <v>0</v>
      </c>
      <c r="S2037" s="12">
        <v>0</v>
      </c>
      <c r="U2037" s="18" t="str">
        <f t="shared" si="164"/>
        <v>未勝利</v>
      </c>
      <c r="X2037" s="12" t="str">
        <f>IF(OR(C2037="櫃間牧場",C2037="特捜フジ"),"hit",IF(OR(C2037="土井牧場",C2037="土井ムギムギ牧場",C2037="むぎむぎ",C2037="むぎ"),"doi",IF(OR(C2037="阪神",C2037="タイガースファーム"),"han",IF(OR(C2037="健康牧場",C2037="ＯＫ牧場"),"oke",VLOOKUP(C2037,[1]Owner!$A:$B,2,FALSE)))))</f>
        <v>hsi</v>
      </c>
    </row>
    <row r="2038" spans="1:24" ht="11.15" customHeight="1" x14ac:dyDescent="0.65">
      <c r="A2038" s="19" t="str">
        <f t="shared" si="163"/>
        <v>2223柏倉08</v>
      </c>
      <c r="B2038" s="10" t="s">
        <v>9192</v>
      </c>
      <c r="C2038" s="20" t="s">
        <v>9205</v>
      </c>
      <c r="D2038" s="11">
        <v>8</v>
      </c>
      <c r="E2038" s="20" t="s">
        <v>9213</v>
      </c>
      <c r="F2038" s="10" t="s">
        <v>4407</v>
      </c>
      <c r="G2038" s="10" t="s">
        <v>4408</v>
      </c>
      <c r="H2038" s="20" t="s">
        <v>7239</v>
      </c>
      <c r="I2038" s="20" t="s">
        <v>6718</v>
      </c>
      <c r="J2038" s="20" t="s">
        <v>8864</v>
      </c>
      <c r="K2038" s="20" t="s">
        <v>5446</v>
      </c>
      <c r="L2038" s="20" t="s">
        <v>4651</v>
      </c>
      <c r="M2038" s="32">
        <v>6</v>
      </c>
      <c r="N2038" s="22">
        <v>4</v>
      </c>
      <c r="O2038" s="23">
        <v>0</v>
      </c>
      <c r="P2038" s="24">
        <v>440</v>
      </c>
      <c r="Q2038" s="25">
        <v>259.76190476190476</v>
      </c>
      <c r="U2038" s="18" t="str">
        <f t="shared" si="164"/>
        <v>未勝利</v>
      </c>
      <c r="V2038" s="12" t="s">
        <v>9645</v>
      </c>
      <c r="W2038" s="12" t="s">
        <v>9507</v>
      </c>
      <c r="X2038" s="12" t="str">
        <f>IF(OR(C2038="櫃間牧場",C2038="特捜フジ"),"hit",IF(OR(C2038="土井牧場",C2038="土井ムギムギ牧場",C2038="むぎむぎ",C2038="むぎ"),"doi",IF(OR(C2038="阪神",C2038="タイガースファーム"),"han",IF(OR(C2038="健康牧場",C2038="ＯＫ牧場"),"oke",VLOOKUP(C2038,[1]Owner!$A:$B,2,FALSE)))))</f>
        <v>kas</v>
      </c>
    </row>
    <row r="2039" spans="1:24" ht="11.15" customHeight="1" x14ac:dyDescent="0.65">
      <c r="A2039" s="19" t="str">
        <f t="shared" si="163"/>
        <v>2122永之02</v>
      </c>
      <c r="B2039" s="10" t="s">
        <v>8826</v>
      </c>
      <c r="C2039" s="20" t="s">
        <v>8312</v>
      </c>
      <c r="D2039" s="11">
        <v>2</v>
      </c>
      <c r="E2039" s="20" t="s">
        <v>8787</v>
      </c>
      <c r="F2039" s="10" t="s">
        <v>4478</v>
      </c>
      <c r="G2039" s="10" t="s">
        <v>4408</v>
      </c>
      <c r="H2039" s="20" t="s">
        <v>8833</v>
      </c>
      <c r="I2039" s="20" t="s">
        <v>1755</v>
      </c>
      <c r="J2039" s="20" t="s">
        <v>7265</v>
      </c>
      <c r="K2039" s="20" t="s">
        <v>8447</v>
      </c>
      <c r="L2039" s="20" t="s">
        <v>1913</v>
      </c>
      <c r="M2039" s="32">
        <v>8</v>
      </c>
      <c r="N2039" s="22">
        <v>5</v>
      </c>
      <c r="O2039" s="23">
        <v>0</v>
      </c>
      <c r="P2039" s="24">
        <v>440</v>
      </c>
      <c r="Q2039" s="25">
        <v>4.4134615384615383</v>
      </c>
      <c r="U2039" s="18" t="str">
        <f t="shared" si="164"/>
        <v>未勝利</v>
      </c>
      <c r="V2039" s="12" t="s">
        <v>8981</v>
      </c>
      <c r="W2039" s="12" t="s">
        <v>9148</v>
      </c>
      <c r="X2039" s="12" t="str">
        <f>IF(OR(C2039="櫃間牧場",C2039="特捜フジ"),"hit",IF(OR(C2039="土井牧場",C2039="土井ムギムギ牧場",C2039="むぎむぎ",C2039="むぎ"),"doi",IF(OR(C2039="阪神",C2039="タイガースファーム"),"han",IF(OR(C2039="健康牧場",C2039="ＯＫ牧場"),"oke",VLOOKUP(C2039,[1]Owner!$A:$B,2,FALSE)))))</f>
        <v>yhi</v>
      </c>
    </row>
    <row r="2040" spans="1:24" ht="11.15" customHeight="1" x14ac:dyDescent="0.65">
      <c r="A2040" s="19" t="str">
        <f t="shared" si="163"/>
        <v>9798貴仁06</v>
      </c>
      <c r="B2040" s="10" t="s">
        <v>11</v>
      </c>
      <c r="C2040" s="20" t="s">
        <v>216</v>
      </c>
      <c r="D2040" s="31">
        <v>6</v>
      </c>
      <c r="E2040" s="20" t="s">
        <v>231</v>
      </c>
      <c r="F2040" s="10" t="s">
        <v>14</v>
      </c>
      <c r="G2040" s="10" t="s">
        <v>15</v>
      </c>
      <c r="H2040" s="20" t="s">
        <v>232</v>
      </c>
      <c r="I2040" s="20" t="s">
        <v>233</v>
      </c>
      <c r="J2040" s="20" t="s">
        <v>234</v>
      </c>
      <c r="N2040" s="22">
        <v>6</v>
      </c>
      <c r="O2040" s="23">
        <v>0</v>
      </c>
      <c r="P2040" s="24">
        <v>440</v>
      </c>
      <c r="Q2040" s="25" t="str">
        <f t="shared" ref="Q2040:Q2051" si="166">IF(M2040="","",IF(M2040&lt;=0,P2040/10,P2040/M2040))</f>
        <v/>
      </c>
      <c r="R2040" s="12">
        <v>0</v>
      </c>
      <c r="S2040" s="12">
        <v>0</v>
      </c>
      <c r="U2040" s="18" t="str">
        <f t="shared" si="164"/>
        <v>未勝利</v>
      </c>
      <c r="X2040" s="12" t="str">
        <f>IF(OR(C2040="櫃間牧場",C2040="特捜フジ"),"hit",IF(OR(C2040="土井牧場",C2040="土井ムギムギ牧場",C2040="むぎむぎ",C2040="むぎ"),"doi",IF(OR(C2040="阪神",C2040="タイガースファーム"),"han",IF(OR(C2040="健康牧場",C2040="ＯＫ牧場"),"oke",VLOOKUP(C2040,[1]Owner!$A:$B,2,FALSE)))))</f>
        <v>hta</v>
      </c>
    </row>
    <row r="2041" spans="1:24" ht="11.15" customHeight="1" x14ac:dyDescent="0.65">
      <c r="A2041" s="19" t="str">
        <f t="shared" si="163"/>
        <v>2324柏倉05</v>
      </c>
      <c r="B2041" s="10" t="s">
        <v>9878</v>
      </c>
      <c r="C2041" s="20" t="s">
        <v>9205</v>
      </c>
      <c r="D2041" s="11">
        <v>5</v>
      </c>
      <c r="E2041" s="20" t="s">
        <v>1105</v>
      </c>
      <c r="F2041" s="10" t="s">
        <v>4407</v>
      </c>
      <c r="G2041" s="10" t="s">
        <v>4408</v>
      </c>
      <c r="H2041" s="20" t="s">
        <v>9885</v>
      </c>
      <c r="I2041" s="20" t="s">
        <v>8836</v>
      </c>
      <c r="J2041" s="20" t="s">
        <v>9922</v>
      </c>
      <c r="K2041" s="20" t="s">
        <v>7292</v>
      </c>
      <c r="L2041" s="20" t="s">
        <v>7282</v>
      </c>
      <c r="M2041" s="37">
        <v>4</v>
      </c>
      <c r="N2041" s="22">
        <v>6</v>
      </c>
      <c r="O2041" s="23">
        <v>0</v>
      </c>
      <c r="P2041" s="24">
        <v>440</v>
      </c>
      <c r="Q2041" s="25">
        <f t="shared" si="166"/>
        <v>110</v>
      </c>
      <c r="U2041" s="18" t="str">
        <f t="shared" si="164"/>
        <v>未勝利</v>
      </c>
      <c r="V2041" s="12" t="s">
        <v>10016</v>
      </c>
      <c r="W2041" s="12" t="s">
        <v>10054</v>
      </c>
      <c r="X2041" s="12" t="str">
        <f>IF(OR(C2041="櫃間牧場",C2041="特捜フジ"),"hit",IF(OR(C2041="土井牧場",C2041="土井ムギムギ牧場",C2041="むぎむぎ",C2041="むぎ"),"doi",IF(OR(C2041="阪神",C2041="タイガースファーム"),"han",IF(OR(C2041="健康牧場",C2041="ＯＫ牧場"),"oke",VLOOKUP(C2041,[1]Owner!$A:$B,2,FALSE)))))</f>
        <v>kas</v>
      </c>
    </row>
    <row r="2042" spans="1:24" ht="11.15" customHeight="1" x14ac:dyDescent="0.65">
      <c r="A2042" s="19" t="str">
        <f t="shared" si="163"/>
        <v>1617むぎ10</v>
      </c>
      <c r="B2042" s="10" t="s">
        <v>5840</v>
      </c>
      <c r="C2042" s="20" t="s">
        <v>4396</v>
      </c>
      <c r="D2042" s="11">
        <v>10</v>
      </c>
      <c r="E2042" s="20" t="s">
        <v>5975</v>
      </c>
      <c r="F2042" s="10" t="s">
        <v>5848</v>
      </c>
      <c r="G2042" s="10" t="s">
        <v>6012</v>
      </c>
      <c r="H2042" s="20" t="s">
        <v>6120</v>
      </c>
      <c r="I2042" s="20" t="s">
        <v>2438</v>
      </c>
      <c r="J2042" s="20" t="s">
        <v>1610</v>
      </c>
      <c r="K2042" s="20" t="s">
        <v>1836</v>
      </c>
      <c r="L2042" s="20" t="s">
        <v>2439</v>
      </c>
      <c r="M2042" s="21">
        <v>30</v>
      </c>
      <c r="N2042" s="22">
        <v>8</v>
      </c>
      <c r="O2042" s="23">
        <v>0</v>
      </c>
      <c r="P2042" s="24">
        <v>440</v>
      </c>
      <c r="Q2042" s="25">
        <f t="shared" si="166"/>
        <v>14.666666666666666</v>
      </c>
      <c r="R2042" s="12">
        <v>0</v>
      </c>
      <c r="S2042" s="12">
        <v>0</v>
      </c>
      <c r="U2042" s="18" t="str">
        <f t="shared" si="164"/>
        <v>未勝利</v>
      </c>
      <c r="X2042" s="12" t="str">
        <f>IF(OR(C2042="櫃間牧場",C2042="特捜フジ"),"hit",IF(OR(C2042="土井牧場",C2042="土井ムギムギ牧場",C2042="むぎむぎ",C2042="むぎ"),"doi",IF(OR(C2042="阪神",C2042="タイガースファーム"),"han",IF(OR(C2042="健康牧場",C2042="ＯＫ牧場"),"oke",VLOOKUP(C2042,[1]Owner!$A:$B,2,FALSE)))))</f>
        <v>doi</v>
      </c>
    </row>
    <row r="2043" spans="1:24" ht="11.15" customHeight="1" x14ac:dyDescent="0.65">
      <c r="A2043" s="19" t="str">
        <f t="shared" si="163"/>
        <v>1112むぎ05</v>
      </c>
      <c r="B2043" s="10" t="s">
        <v>4369</v>
      </c>
      <c r="C2043" s="20" t="s">
        <v>4316</v>
      </c>
      <c r="D2043" s="11">
        <v>5</v>
      </c>
      <c r="E2043" s="20" t="s">
        <v>4325</v>
      </c>
      <c r="F2043" s="10" t="s">
        <v>3910</v>
      </c>
      <c r="G2043" s="10" t="s">
        <v>3906</v>
      </c>
      <c r="H2043" s="20" t="s">
        <v>669</v>
      </c>
      <c r="I2043" s="20" t="s">
        <v>2280</v>
      </c>
      <c r="J2043" s="20" t="s">
        <v>4326</v>
      </c>
      <c r="K2043" s="20" t="s">
        <v>3142</v>
      </c>
      <c r="L2043" s="20" t="s">
        <v>4327</v>
      </c>
      <c r="M2043" s="21">
        <v>40</v>
      </c>
      <c r="N2043" s="22">
        <v>5</v>
      </c>
      <c r="O2043" s="23">
        <v>0</v>
      </c>
      <c r="P2043" s="24">
        <v>435</v>
      </c>
      <c r="Q2043" s="25">
        <f t="shared" si="166"/>
        <v>10.875</v>
      </c>
      <c r="R2043" s="12">
        <v>0</v>
      </c>
      <c r="S2043" s="12">
        <v>0</v>
      </c>
      <c r="U2043" s="18" t="str">
        <f t="shared" si="164"/>
        <v>未勝利</v>
      </c>
      <c r="X2043" s="12" t="str">
        <f>IF(OR(C2043="櫃間牧場",C2043="特捜フジ"),"hit",IF(OR(C2043="土井牧場",C2043="土井ムギムギ牧場",C2043="むぎむぎ",C2043="むぎ"),"doi",IF(OR(C2043="阪神",C2043="タイガースファーム"),"han",IF(OR(C2043="健康牧場",C2043="ＯＫ牧場"),"oke",VLOOKUP(C2043,[1]Owner!$A:$B,2,FALSE)))))</f>
        <v>doi</v>
      </c>
    </row>
    <row r="2044" spans="1:24" ht="11.15" customHeight="1" x14ac:dyDescent="0.65">
      <c r="A2044" s="19" t="str">
        <f t="shared" si="163"/>
        <v>1213村山09</v>
      </c>
      <c r="B2044" s="10" t="s">
        <v>4405</v>
      </c>
      <c r="C2044" s="20" t="s">
        <v>4738</v>
      </c>
      <c r="D2044" s="11">
        <v>9</v>
      </c>
      <c r="E2044" s="20" t="s">
        <v>4665</v>
      </c>
      <c r="F2044" s="10" t="s">
        <v>4413</v>
      </c>
      <c r="G2044" s="10" t="s">
        <v>4421</v>
      </c>
      <c r="H2044" s="20" t="s">
        <v>4666</v>
      </c>
      <c r="I2044" s="20" t="s">
        <v>2038</v>
      </c>
      <c r="J2044" s="20" t="s">
        <v>4667</v>
      </c>
      <c r="K2044" s="20" t="s">
        <v>4415</v>
      </c>
      <c r="L2044" s="20" t="s">
        <v>4416</v>
      </c>
      <c r="M2044" s="21">
        <v>60</v>
      </c>
      <c r="N2044" s="22">
        <v>6</v>
      </c>
      <c r="O2044" s="23">
        <v>0</v>
      </c>
      <c r="P2044" s="24">
        <v>435</v>
      </c>
      <c r="Q2044" s="25">
        <f t="shared" si="166"/>
        <v>7.25</v>
      </c>
      <c r="R2044" s="12">
        <v>0</v>
      </c>
      <c r="S2044" s="12">
        <v>0</v>
      </c>
      <c r="U2044" s="18" t="str">
        <f t="shared" si="164"/>
        <v>未勝利</v>
      </c>
      <c r="X2044" s="12" t="str">
        <f>IF(OR(C2044="櫃間牧場",C2044="特捜フジ"),"hit",IF(OR(C2044="土井牧場",C2044="土井ムギムギ牧場",C2044="むぎむぎ",C2044="むぎ"),"doi",IF(OR(C2044="阪神",C2044="タイガースファーム"),"han",IF(OR(C2044="健康牧場",C2044="ＯＫ牧場"),"oke",VLOOKUP(C2044,[1]Owner!$A:$B,2,FALSE)))))</f>
        <v>mur</v>
      </c>
    </row>
    <row r="2045" spans="1:24" ht="11.15" customHeight="1" x14ac:dyDescent="0.65">
      <c r="A2045" s="19" t="str">
        <f t="shared" si="163"/>
        <v>0708藤田10</v>
      </c>
      <c r="B2045" s="10" t="s">
        <v>2844</v>
      </c>
      <c r="C2045" s="20" t="s">
        <v>3112</v>
      </c>
      <c r="D2045" s="11">
        <v>10</v>
      </c>
      <c r="E2045" s="20" t="s">
        <v>3140</v>
      </c>
      <c r="F2045" s="10" t="s">
        <v>14</v>
      </c>
      <c r="G2045" s="10" t="s">
        <v>520</v>
      </c>
      <c r="H2045" s="20" t="s">
        <v>2386</v>
      </c>
      <c r="I2045" s="20" t="s">
        <v>1275</v>
      </c>
      <c r="J2045" s="20" t="s">
        <v>3141</v>
      </c>
      <c r="K2045" s="20" t="s">
        <v>3142</v>
      </c>
      <c r="L2045" s="20" t="s">
        <v>3143</v>
      </c>
      <c r="M2045" s="21">
        <v>-50</v>
      </c>
      <c r="N2045" s="22">
        <v>8</v>
      </c>
      <c r="O2045" s="23">
        <v>0</v>
      </c>
      <c r="P2045" s="24">
        <v>435</v>
      </c>
      <c r="Q2045" s="25">
        <f t="shared" si="166"/>
        <v>43.5</v>
      </c>
      <c r="R2045" s="12">
        <v>0</v>
      </c>
      <c r="S2045" s="12">
        <v>0</v>
      </c>
      <c r="U2045" s="18" t="str">
        <f t="shared" si="164"/>
        <v>未勝利</v>
      </c>
      <c r="X2045" s="12" t="str">
        <f>IF(OR(C2045="櫃間牧場",C2045="特捜フジ"),"hit",IF(OR(C2045="土井牧場",C2045="土井ムギムギ牧場",C2045="むぎむぎ",C2045="むぎ"),"doi",IF(OR(C2045="阪神",C2045="タイガースファーム"),"han",IF(OR(C2045="健康牧場",C2045="ＯＫ牧場"),"oke",VLOOKUP(C2045,[1]Owner!$A:$B,2,FALSE)))))</f>
        <v>fut</v>
      </c>
    </row>
    <row r="2046" spans="1:24" ht="11.15" customHeight="1" x14ac:dyDescent="0.65">
      <c r="A2046" s="19" t="str">
        <f t="shared" si="163"/>
        <v>9798貴仁10</v>
      </c>
      <c r="B2046" s="10" t="s">
        <v>11</v>
      </c>
      <c r="C2046" s="20" t="s">
        <v>216</v>
      </c>
      <c r="D2046" s="31">
        <v>10</v>
      </c>
      <c r="E2046" s="20" t="s">
        <v>247</v>
      </c>
      <c r="F2046" s="10" t="s">
        <v>29</v>
      </c>
      <c r="G2046" s="10" t="s">
        <v>33</v>
      </c>
      <c r="H2046" s="20" t="s">
        <v>248</v>
      </c>
      <c r="I2046" s="20" t="s">
        <v>249</v>
      </c>
      <c r="J2046" s="20" t="s">
        <v>250</v>
      </c>
      <c r="N2046" s="22">
        <v>9</v>
      </c>
      <c r="O2046" s="23">
        <v>0</v>
      </c>
      <c r="P2046" s="24">
        <v>431</v>
      </c>
      <c r="Q2046" s="25" t="str">
        <f t="shared" si="166"/>
        <v/>
      </c>
      <c r="R2046" s="12">
        <v>0</v>
      </c>
      <c r="S2046" s="12">
        <v>0</v>
      </c>
      <c r="U2046" s="18" t="str">
        <f t="shared" si="164"/>
        <v>未勝利</v>
      </c>
      <c r="X2046" s="12" t="str">
        <f>IF(OR(C2046="櫃間牧場",C2046="特捜フジ"),"hit",IF(OR(C2046="土井牧場",C2046="土井ムギムギ牧場",C2046="むぎむぎ",C2046="むぎ"),"doi",IF(OR(C2046="阪神",C2046="タイガースファーム"),"han",IF(OR(C2046="健康牧場",C2046="ＯＫ牧場"),"oke",VLOOKUP(C2046,[1]Owner!$A:$B,2,FALSE)))))</f>
        <v>hta</v>
      </c>
    </row>
    <row r="2047" spans="1:24" ht="11.15" customHeight="1" x14ac:dyDescent="0.65">
      <c r="A2047" s="19" t="str">
        <f t="shared" si="163"/>
        <v>2324西原10</v>
      </c>
      <c r="B2047" s="10" t="s">
        <v>9878</v>
      </c>
      <c r="C2047" s="20" t="s">
        <v>4737</v>
      </c>
      <c r="D2047" s="11">
        <v>10</v>
      </c>
      <c r="E2047" s="20" t="s">
        <v>9837</v>
      </c>
      <c r="F2047" s="10" t="s">
        <v>4407</v>
      </c>
      <c r="G2047" s="10" t="s">
        <v>4421</v>
      </c>
      <c r="H2047" s="20" t="s">
        <v>9900</v>
      </c>
      <c r="I2047" s="20" t="s">
        <v>5981</v>
      </c>
      <c r="J2047" s="20" t="s">
        <v>8889</v>
      </c>
      <c r="K2047" s="20" t="s">
        <v>7313</v>
      </c>
      <c r="L2047" s="20" t="s">
        <v>9995</v>
      </c>
      <c r="M2047" s="37">
        <v>5</v>
      </c>
      <c r="N2047" s="22">
        <v>2</v>
      </c>
      <c r="O2047" s="23">
        <v>0</v>
      </c>
      <c r="P2047" s="24">
        <v>430</v>
      </c>
      <c r="Q2047" s="25">
        <f t="shared" si="166"/>
        <v>86</v>
      </c>
      <c r="U2047" s="18" t="str">
        <f t="shared" si="164"/>
        <v>未勝利</v>
      </c>
      <c r="V2047" s="12" t="s">
        <v>10187</v>
      </c>
      <c r="W2047" s="12" t="s">
        <v>10115</v>
      </c>
      <c r="X2047" s="12" t="str">
        <f>IF(OR(C2047="櫃間牧場",C2047="特捜フジ"),"hit",IF(OR(C2047="土井牧場",C2047="土井ムギムギ牧場",C2047="むぎむぎ",C2047="むぎ"),"doi",IF(OR(C2047="阪神",C2047="タイガースファーム"),"han",IF(OR(C2047="健康牧場",C2047="ＯＫ牧場"),"oke",VLOOKUP(C2047,[1]Owner!$A:$B,2,FALSE)))))</f>
        <v>nis</v>
      </c>
    </row>
    <row r="2048" spans="1:24" ht="11.15" customHeight="1" x14ac:dyDescent="0.65">
      <c r="A2048" s="19" t="str">
        <f t="shared" si="163"/>
        <v>0910阪神03</v>
      </c>
      <c r="B2048" s="10" t="s">
        <v>3418</v>
      </c>
      <c r="C2048" s="20" t="s">
        <v>3460</v>
      </c>
      <c r="D2048" s="11">
        <v>3</v>
      </c>
      <c r="E2048" s="20" t="s">
        <v>3463</v>
      </c>
      <c r="F2048" s="10" t="s">
        <v>2279</v>
      </c>
      <c r="G2048" s="10" t="s">
        <v>520</v>
      </c>
      <c r="H2048" s="20" t="s">
        <v>2205</v>
      </c>
      <c r="I2048" s="20" t="s">
        <v>1832</v>
      </c>
      <c r="J2048" s="20" t="s">
        <v>161</v>
      </c>
      <c r="K2048" s="20" t="s">
        <v>846</v>
      </c>
      <c r="L2048" s="20" t="s">
        <v>515</v>
      </c>
      <c r="M2048" s="21">
        <v>170</v>
      </c>
      <c r="N2048" s="22">
        <v>3</v>
      </c>
      <c r="O2048" s="23">
        <v>0</v>
      </c>
      <c r="P2048" s="24">
        <v>430</v>
      </c>
      <c r="Q2048" s="25">
        <f t="shared" si="166"/>
        <v>2.5294117647058822</v>
      </c>
      <c r="R2048" s="12">
        <v>0</v>
      </c>
      <c r="S2048" s="12">
        <v>0</v>
      </c>
      <c r="U2048" s="18" t="str">
        <f t="shared" si="164"/>
        <v>未勝利</v>
      </c>
      <c r="X2048" s="12" t="str">
        <f>IF(OR(C2048="櫃間牧場",C2048="特捜フジ"),"hit",IF(OR(C2048="土井牧場",C2048="土井ムギムギ牧場",C2048="むぎむぎ",C2048="むぎ"),"doi",IF(OR(C2048="阪神",C2048="タイガースファーム"),"han",IF(OR(C2048="健康牧場",C2048="ＯＫ牧場"),"oke",VLOOKUP(C2048,[1]Owner!$A:$B,2,FALSE)))))</f>
        <v>han</v>
      </c>
    </row>
    <row r="2049" spans="1:24" ht="11.15" customHeight="1" x14ac:dyDescent="0.65">
      <c r="A2049" s="19" t="str">
        <f t="shared" si="163"/>
        <v>0809大類06</v>
      </c>
      <c r="B2049" s="10" t="s">
        <v>3162</v>
      </c>
      <c r="C2049" s="20" t="s">
        <v>3320</v>
      </c>
      <c r="D2049" s="11">
        <v>6</v>
      </c>
      <c r="E2049" s="20" t="s">
        <v>3326</v>
      </c>
      <c r="F2049" s="10" t="s">
        <v>14</v>
      </c>
      <c r="G2049" s="10" t="s">
        <v>510</v>
      </c>
      <c r="H2049" s="20" t="s">
        <v>2830</v>
      </c>
      <c r="I2049" s="20" t="s">
        <v>2276</v>
      </c>
      <c r="J2049" s="20" t="s">
        <v>2882</v>
      </c>
      <c r="K2049" s="20" t="s">
        <v>3327</v>
      </c>
      <c r="L2049" s="20" t="s">
        <v>2883</v>
      </c>
      <c r="M2049" s="21">
        <v>70</v>
      </c>
      <c r="N2049" s="22">
        <v>4</v>
      </c>
      <c r="O2049" s="23">
        <v>0</v>
      </c>
      <c r="P2049" s="24">
        <v>430</v>
      </c>
      <c r="Q2049" s="25">
        <f t="shared" si="166"/>
        <v>6.1428571428571432</v>
      </c>
      <c r="R2049" s="12">
        <v>0</v>
      </c>
      <c r="S2049" s="12">
        <v>0</v>
      </c>
      <c r="U2049" s="18" t="str">
        <f t="shared" si="164"/>
        <v>未勝利</v>
      </c>
      <c r="X2049" s="12" t="str">
        <f>IF(OR(C2049="櫃間牧場",C2049="特捜フジ"),"hit",IF(OR(C2049="土井牧場",C2049="土井ムギムギ牧場",C2049="むぎむぎ",C2049="むぎ"),"doi",IF(OR(C2049="阪神",C2049="タイガースファーム"),"han",IF(OR(C2049="健康牧場",C2049="ＯＫ牧場"),"oke",VLOOKUP(C2049,[1]Owner!$A:$B,2,FALSE)))))</f>
        <v>oru</v>
      </c>
    </row>
    <row r="2050" spans="1:24" ht="11.15" customHeight="1" x14ac:dyDescent="0.65">
      <c r="A2050" s="19" t="str">
        <f t="shared" ref="A2050:A2113" si="167">MID(B2050,3,2)&amp;MID(B2050,8,2)&amp;MID(C2050,1,2)&amp;TEXT(D2050,"00")</f>
        <v>1617小川08</v>
      </c>
      <c r="B2050" s="10" t="s">
        <v>5840</v>
      </c>
      <c r="C2050" s="20" t="s">
        <v>5841</v>
      </c>
      <c r="D2050" s="11">
        <v>8</v>
      </c>
      <c r="E2050" s="20" t="s">
        <v>5853</v>
      </c>
      <c r="F2050" s="10" t="s">
        <v>5848</v>
      </c>
      <c r="G2050" s="10" t="s">
        <v>5996</v>
      </c>
      <c r="H2050" s="20" t="s">
        <v>6006</v>
      </c>
      <c r="I2050" s="20" t="s">
        <v>1739</v>
      </c>
      <c r="J2050" s="20" t="s">
        <v>6007</v>
      </c>
      <c r="K2050" s="20" t="s">
        <v>6134</v>
      </c>
      <c r="L2050" s="20" t="s">
        <v>1913</v>
      </c>
      <c r="M2050" s="21">
        <v>120</v>
      </c>
      <c r="N2050" s="22">
        <v>10</v>
      </c>
      <c r="O2050" s="23">
        <v>0</v>
      </c>
      <c r="P2050" s="24">
        <v>430</v>
      </c>
      <c r="Q2050" s="25">
        <f t="shared" si="166"/>
        <v>3.5833333333333335</v>
      </c>
      <c r="R2050" s="12">
        <v>0</v>
      </c>
      <c r="S2050" s="12">
        <v>0</v>
      </c>
      <c r="U2050" s="18" t="str">
        <f t="shared" ref="U2050:U2113" si="168">IF(S2050&gt;=1,"G1",IF(R2050&gt;=1,"重賞",IF(O2050&gt;=2,"二勝",IF(O2050=1,"一勝",IF(AND(O2050=0,N2050&gt;=1),"未勝利","未出走")))))</f>
        <v>未勝利</v>
      </c>
      <c r="X2050" s="12" t="str">
        <f>IF(OR(C2050="櫃間牧場",C2050="特捜フジ"),"hit",IF(OR(C2050="土井牧場",C2050="土井ムギムギ牧場",C2050="むぎむぎ",C2050="むぎ"),"doi",IF(OR(C2050="阪神",C2050="タイガースファーム"),"han",IF(OR(C2050="健康牧場",C2050="ＯＫ牧場"),"oke",VLOOKUP(C2050,[1]Owner!$A:$B,2,FALSE)))))</f>
        <v>oga</v>
      </c>
    </row>
    <row r="2051" spans="1:24" ht="11.15" customHeight="1" x14ac:dyDescent="0.65">
      <c r="A2051" s="19" t="str">
        <f t="shared" si="167"/>
        <v>9798板谷10</v>
      </c>
      <c r="B2051" s="10" t="s">
        <v>11</v>
      </c>
      <c r="C2051" s="20" t="s">
        <v>53</v>
      </c>
      <c r="D2051" s="31">
        <v>10</v>
      </c>
      <c r="E2051" s="20" t="s">
        <v>87</v>
      </c>
      <c r="F2051" s="10" t="s">
        <v>14</v>
      </c>
      <c r="G2051" s="10" t="s">
        <v>15</v>
      </c>
      <c r="H2051" s="20" t="s">
        <v>88</v>
      </c>
      <c r="I2051" s="20" t="s">
        <v>89</v>
      </c>
      <c r="J2051" s="20" t="s">
        <v>90</v>
      </c>
      <c r="N2051" s="22">
        <v>8</v>
      </c>
      <c r="O2051" s="23">
        <v>0</v>
      </c>
      <c r="P2051" s="24">
        <v>427</v>
      </c>
      <c r="Q2051" s="25" t="str">
        <f t="shared" si="166"/>
        <v/>
      </c>
      <c r="R2051" s="12">
        <v>0</v>
      </c>
      <c r="S2051" s="12">
        <v>0</v>
      </c>
      <c r="U2051" s="18" t="str">
        <f t="shared" si="168"/>
        <v>未勝利</v>
      </c>
      <c r="X2051" s="12" t="str">
        <f>IF(OR(C2051="櫃間牧場",C2051="特捜フジ"),"hit",IF(OR(C2051="土井牧場",C2051="土井ムギムギ牧場",C2051="むぎむぎ",C2051="むぎ"),"doi",IF(OR(C2051="阪神",C2051="タイガースファーム"),"han",IF(OR(C2051="健康牧場",C2051="ＯＫ牧場"),"oke",VLOOKUP(C2051,[1]Owner!$A:$B,2,FALSE)))))</f>
        <v>ita</v>
      </c>
    </row>
    <row r="2052" spans="1:24" ht="11.15" customHeight="1" x14ac:dyDescent="0.65">
      <c r="A2052" s="19" t="str">
        <f t="shared" si="167"/>
        <v>2223福石09</v>
      </c>
      <c r="B2052" s="10" t="s">
        <v>9192</v>
      </c>
      <c r="C2052" s="20" t="s">
        <v>4741</v>
      </c>
      <c r="D2052" s="11">
        <v>9</v>
      </c>
      <c r="E2052" s="20" t="s">
        <v>9329</v>
      </c>
      <c r="F2052" s="10" t="s">
        <v>4407</v>
      </c>
      <c r="G2052" s="10" t="s">
        <v>4408</v>
      </c>
      <c r="H2052" s="20" t="s">
        <v>9346</v>
      </c>
      <c r="I2052" s="20" t="s">
        <v>1755</v>
      </c>
      <c r="J2052" s="20" t="s">
        <v>7894</v>
      </c>
      <c r="K2052" s="20" t="s">
        <v>9449</v>
      </c>
      <c r="L2052" s="20" t="s">
        <v>9490</v>
      </c>
      <c r="M2052" s="32">
        <v>5</v>
      </c>
      <c r="N2052" s="22">
        <v>6</v>
      </c>
      <c r="O2052" s="23">
        <v>0</v>
      </c>
      <c r="P2052" s="24">
        <v>425</v>
      </c>
      <c r="Q2052" s="25">
        <v>18.928571428571423</v>
      </c>
      <c r="U2052" s="18" t="str">
        <f t="shared" si="168"/>
        <v>未勝利</v>
      </c>
      <c r="V2052" s="12" t="s">
        <v>9736</v>
      </c>
      <c r="W2052" s="12" t="s">
        <v>9617</v>
      </c>
      <c r="X2052" s="12" t="str">
        <f>IF(OR(C2052="櫃間牧場",C2052="特捜フジ"),"hit",IF(OR(C2052="土井牧場",C2052="土井ムギムギ牧場",C2052="むぎむぎ",C2052="むぎ"),"doi",IF(OR(C2052="阪神",C2052="タイガースファーム"),"han",IF(OR(C2052="健康牧場",C2052="ＯＫ牧場"),"oke",VLOOKUP(C2052,[1]Owner!$A:$B,2,FALSE)))))</f>
        <v>fuk</v>
      </c>
    </row>
    <row r="2053" spans="1:24" ht="11.15" customHeight="1" x14ac:dyDescent="0.65">
      <c r="A2053" s="19" t="str">
        <f t="shared" si="167"/>
        <v>1920みど02</v>
      </c>
      <c r="B2053" s="10" t="s">
        <v>7651</v>
      </c>
      <c r="C2053" s="20" t="s">
        <v>4403</v>
      </c>
      <c r="D2053" s="11">
        <v>2</v>
      </c>
      <c r="E2053" s="20" t="s">
        <v>7770</v>
      </c>
      <c r="F2053" s="10" t="s">
        <v>4766</v>
      </c>
      <c r="G2053" s="10" t="s">
        <v>5335</v>
      </c>
      <c r="H2053" s="20" t="s">
        <v>4795</v>
      </c>
      <c r="I2053" s="20" t="s">
        <v>3165</v>
      </c>
      <c r="J2053" s="20" t="s">
        <v>7288</v>
      </c>
      <c r="K2053" s="20" t="s">
        <v>7917</v>
      </c>
      <c r="L2053" s="20" t="s">
        <v>1913</v>
      </c>
      <c r="M2053" s="32">
        <v>6</v>
      </c>
      <c r="N2053" s="22">
        <v>3</v>
      </c>
      <c r="O2053" s="23">
        <v>0</v>
      </c>
      <c r="P2053" s="24">
        <v>421</v>
      </c>
      <c r="Q2053" s="25">
        <v>2.4384615384615387</v>
      </c>
      <c r="R2053" s="12">
        <v>0</v>
      </c>
      <c r="S2053" s="12">
        <v>0</v>
      </c>
      <c r="T2053" s="12">
        <v>0</v>
      </c>
      <c r="U2053" s="18" t="str">
        <f t="shared" si="168"/>
        <v>未勝利</v>
      </c>
      <c r="V2053" s="12" t="s">
        <v>8008</v>
      </c>
      <c r="W2053" s="12" t="s">
        <v>8148</v>
      </c>
      <c r="X2053" s="12" t="str">
        <f>IF(OR(C2053="櫃間牧場",C2053="特捜フジ"),"hit",IF(OR(C2053="土井牧場",C2053="土井ムギムギ牧場",C2053="むぎむぎ",C2053="むぎ"),"doi",IF(OR(C2053="阪神",C2053="タイガースファーム"),"han",IF(OR(C2053="健康牧場",C2053="ＯＫ牧場"),"oke",VLOOKUP(C2053,[1]Owner!$A:$B,2,FALSE)))))</f>
        <v>mid</v>
      </c>
    </row>
    <row r="2054" spans="1:24" ht="11.15" customHeight="1" x14ac:dyDescent="0.65">
      <c r="A2054" s="19" t="str">
        <f t="shared" si="167"/>
        <v>9900真下08</v>
      </c>
      <c r="B2054" s="10" t="s">
        <v>683</v>
      </c>
      <c r="C2054" s="20" t="s">
        <v>346</v>
      </c>
      <c r="D2054" s="31">
        <v>8</v>
      </c>
      <c r="E2054" s="20" t="s">
        <v>957</v>
      </c>
      <c r="F2054" s="10" t="s">
        <v>29</v>
      </c>
      <c r="G2054" s="10" t="s">
        <v>15</v>
      </c>
      <c r="H2054" s="20" t="s">
        <v>850</v>
      </c>
      <c r="I2054" s="20" t="s">
        <v>38</v>
      </c>
      <c r="J2054" s="20" t="s">
        <v>958</v>
      </c>
      <c r="N2054" s="22">
        <v>4</v>
      </c>
      <c r="O2054" s="23">
        <v>0</v>
      </c>
      <c r="P2054" s="24">
        <v>421</v>
      </c>
      <c r="Q2054" s="25" t="str">
        <f>IF(M2054="","",IF(M2054&lt;=0,P2054/10,P2054/M2054))</f>
        <v/>
      </c>
      <c r="R2054" s="12">
        <v>0</v>
      </c>
      <c r="S2054" s="12">
        <v>0</v>
      </c>
      <c r="U2054" s="18" t="str">
        <f t="shared" si="168"/>
        <v>未勝利</v>
      </c>
      <c r="X2054" s="12" t="str">
        <f>IF(OR(C2054="櫃間牧場",C2054="特捜フジ"),"hit",IF(OR(C2054="土井牧場",C2054="土井ムギムギ牧場",C2054="むぎむぎ",C2054="むぎ"),"doi",IF(OR(C2054="阪神",C2054="タイガースファーム"),"han",IF(OR(C2054="健康牧場",C2054="ＯＫ牧場"),"oke",VLOOKUP(C2054,[1]Owner!$A:$B,2,FALSE)))))</f>
        <v>mas</v>
      </c>
    </row>
    <row r="2055" spans="1:24" ht="11.15" customHeight="1" x14ac:dyDescent="0.65">
      <c r="A2055" s="19" t="str">
        <f t="shared" si="167"/>
        <v>1718西原05</v>
      </c>
      <c r="B2055" s="10" t="s">
        <v>6476</v>
      </c>
      <c r="C2055" s="20" t="s">
        <v>4370</v>
      </c>
      <c r="D2055" s="11">
        <v>5</v>
      </c>
      <c r="E2055" s="20" t="s">
        <v>6491</v>
      </c>
      <c r="F2055" s="10" t="s">
        <v>5144</v>
      </c>
      <c r="G2055" s="10" t="s">
        <v>5295</v>
      </c>
      <c r="H2055" s="20" t="s">
        <v>6642</v>
      </c>
      <c r="I2055" s="20" t="s">
        <v>2231</v>
      </c>
      <c r="J2055" s="20" t="s">
        <v>6714</v>
      </c>
      <c r="K2055" s="20" t="s">
        <v>5478</v>
      </c>
      <c r="L2055" s="20" t="s">
        <v>6643</v>
      </c>
      <c r="M2055" s="21">
        <v>60</v>
      </c>
      <c r="N2055" s="22">
        <v>3</v>
      </c>
      <c r="O2055" s="23">
        <v>0</v>
      </c>
      <c r="P2055" s="24">
        <v>420</v>
      </c>
      <c r="Q2055" s="25">
        <f>IF(M2055="","",IF(M2055&lt;=0,P2055/10,P2055/M2055))</f>
        <v>7</v>
      </c>
      <c r="R2055" s="12">
        <v>0</v>
      </c>
      <c r="S2055" s="12">
        <v>0</v>
      </c>
      <c r="U2055" s="18" t="str">
        <f t="shared" si="168"/>
        <v>未勝利</v>
      </c>
      <c r="V2055" s="12" t="s">
        <v>6931</v>
      </c>
      <c r="W2055" s="12" t="s">
        <v>6782</v>
      </c>
      <c r="X2055" s="12" t="str">
        <f>IF(OR(C2055="櫃間牧場",C2055="特捜フジ"),"hit",IF(OR(C2055="土井牧場",C2055="土井ムギムギ牧場",C2055="むぎむぎ",C2055="むぎ"),"doi",IF(OR(C2055="阪神",C2055="タイガースファーム"),"han",IF(OR(C2055="健康牧場",C2055="ＯＫ牧場"),"oke",VLOOKUP(C2055,[1]Owner!$A:$B,2,FALSE)))))</f>
        <v>nis</v>
      </c>
    </row>
    <row r="2056" spans="1:24" ht="11.15" customHeight="1" x14ac:dyDescent="0.65">
      <c r="A2056" s="19" t="str">
        <f t="shared" si="167"/>
        <v>1213福石03</v>
      </c>
      <c r="B2056" s="10" t="s">
        <v>4405</v>
      </c>
      <c r="C2056" s="20" t="s">
        <v>4741</v>
      </c>
      <c r="D2056" s="11">
        <v>3</v>
      </c>
      <c r="E2056" s="20" t="s">
        <v>4714</v>
      </c>
      <c r="F2056" s="10" t="s">
        <v>4407</v>
      </c>
      <c r="G2056" s="10" t="s">
        <v>4408</v>
      </c>
      <c r="H2056" s="20" t="s">
        <v>4541</v>
      </c>
      <c r="I2056" s="20" t="s">
        <v>2231</v>
      </c>
      <c r="J2056" s="20" t="s">
        <v>2237</v>
      </c>
      <c r="K2056" s="20" t="s">
        <v>4500</v>
      </c>
      <c r="L2056" s="20" t="s">
        <v>1913</v>
      </c>
      <c r="M2056" s="21">
        <v>40</v>
      </c>
      <c r="N2056" s="22">
        <v>4</v>
      </c>
      <c r="O2056" s="23">
        <v>0</v>
      </c>
      <c r="P2056" s="24">
        <v>420</v>
      </c>
      <c r="Q2056" s="25">
        <f>IF(M2056="","",IF(M2056&lt;=0,P2056/10,P2056/M2056))</f>
        <v>10.5</v>
      </c>
      <c r="R2056" s="12">
        <v>0</v>
      </c>
      <c r="S2056" s="12">
        <v>0</v>
      </c>
      <c r="U2056" s="18" t="str">
        <f t="shared" si="168"/>
        <v>未勝利</v>
      </c>
      <c r="X2056" s="12" t="str">
        <f>IF(OR(C2056="櫃間牧場",C2056="特捜フジ"),"hit",IF(OR(C2056="土井牧場",C2056="土井ムギムギ牧場",C2056="むぎむぎ",C2056="むぎ"),"doi",IF(OR(C2056="阪神",C2056="タイガースファーム"),"han",IF(OR(C2056="健康牧場",C2056="ＯＫ牧場"),"oke",VLOOKUP(C2056,[1]Owner!$A:$B,2,FALSE)))))</f>
        <v>fuk</v>
      </c>
    </row>
    <row r="2057" spans="1:24" ht="11.15" customHeight="1" x14ac:dyDescent="0.65">
      <c r="A2057" s="19" t="str">
        <f t="shared" si="167"/>
        <v>2223むぎ05</v>
      </c>
      <c r="B2057" s="10" t="s">
        <v>9192</v>
      </c>
      <c r="C2057" s="20" t="s">
        <v>4396</v>
      </c>
      <c r="D2057" s="11">
        <v>5</v>
      </c>
      <c r="E2057" s="20" t="s">
        <v>9335</v>
      </c>
      <c r="F2057" s="10" t="s">
        <v>4413</v>
      </c>
      <c r="G2057" s="10" t="s">
        <v>4408</v>
      </c>
      <c r="H2057" s="20" t="s">
        <v>7224</v>
      </c>
      <c r="I2057" s="20" t="s">
        <v>5638</v>
      </c>
      <c r="J2057" s="20" t="s">
        <v>5748</v>
      </c>
      <c r="K2057" s="20" t="s">
        <v>9452</v>
      </c>
      <c r="L2057" s="20" t="s">
        <v>1913</v>
      </c>
      <c r="M2057" s="32">
        <v>6</v>
      </c>
      <c r="N2057" s="22">
        <v>3</v>
      </c>
      <c r="O2057" s="23">
        <v>0</v>
      </c>
      <c r="P2057" s="24">
        <v>415</v>
      </c>
      <c r="Q2057" s="25">
        <v>64.226190476190467</v>
      </c>
      <c r="U2057" s="18" t="str">
        <f t="shared" si="168"/>
        <v>未勝利</v>
      </c>
      <c r="V2057" s="12" t="s">
        <v>9742</v>
      </c>
      <c r="W2057" s="12" t="s">
        <v>9622</v>
      </c>
      <c r="X2057" s="12" t="str">
        <f>IF(OR(C2057="櫃間牧場",C2057="特捜フジ"),"hit",IF(OR(C2057="土井牧場",C2057="土井ムギムギ牧場",C2057="むぎむぎ",C2057="むぎ"),"doi",IF(OR(C2057="阪神",C2057="タイガースファーム"),"han",IF(OR(C2057="健康牧場",C2057="ＯＫ牧場"),"oke",VLOOKUP(C2057,[1]Owner!$A:$B,2,FALSE)))))</f>
        <v>doi</v>
      </c>
    </row>
    <row r="2058" spans="1:24" ht="11.15" customHeight="1" x14ac:dyDescent="0.65">
      <c r="A2058" s="19" t="str">
        <f t="shared" si="167"/>
        <v>0910櫃間10</v>
      </c>
      <c r="B2058" s="10" t="s">
        <v>3418</v>
      </c>
      <c r="C2058" s="20" t="s">
        <v>3631</v>
      </c>
      <c r="D2058" s="11">
        <v>10</v>
      </c>
      <c r="E2058" s="20" t="s">
        <v>3647</v>
      </c>
      <c r="F2058" s="10" t="s">
        <v>2279</v>
      </c>
      <c r="G2058" s="10" t="s">
        <v>510</v>
      </c>
      <c r="H2058" s="20" t="s">
        <v>724</v>
      </c>
      <c r="I2058" s="20" t="s">
        <v>436</v>
      </c>
      <c r="J2058" s="20" t="s">
        <v>3378</v>
      </c>
      <c r="K2058" s="20" t="s">
        <v>3648</v>
      </c>
      <c r="L2058" s="20" t="s">
        <v>1774</v>
      </c>
      <c r="M2058" s="21">
        <v>100</v>
      </c>
      <c r="N2058" s="22">
        <v>3</v>
      </c>
      <c r="O2058" s="23">
        <v>0</v>
      </c>
      <c r="P2058" s="24">
        <v>410</v>
      </c>
      <c r="Q2058" s="25">
        <f t="shared" ref="Q2058:Q2066" si="169">IF(M2058="","",IF(M2058&lt;=0,P2058/10,P2058/M2058))</f>
        <v>4.0999999999999996</v>
      </c>
      <c r="R2058" s="12">
        <v>0</v>
      </c>
      <c r="S2058" s="12">
        <v>0</v>
      </c>
      <c r="U2058" s="18" t="str">
        <f t="shared" si="168"/>
        <v>未勝利</v>
      </c>
      <c r="X2058" s="12" t="str">
        <f>IF(OR(C2058="櫃間牧場",C2058="特捜フジ"),"hit",IF(OR(C2058="土井牧場",C2058="土井ムギムギ牧場",C2058="むぎむぎ",C2058="むぎ"),"doi",IF(OR(C2058="阪神",C2058="タイガースファーム"),"han",IF(OR(C2058="健康牧場",C2058="ＯＫ牧場"),"oke",VLOOKUP(C2058,[1]Owner!$A:$B,2,FALSE)))))</f>
        <v>hit</v>
      </c>
    </row>
    <row r="2059" spans="1:24" ht="11.15" customHeight="1" x14ac:dyDescent="0.65">
      <c r="A2059" s="19" t="str">
        <f t="shared" si="167"/>
        <v>1112みど05</v>
      </c>
      <c r="B2059" s="10" t="s">
        <v>4369</v>
      </c>
      <c r="C2059" s="20" t="s">
        <v>4292</v>
      </c>
      <c r="D2059" s="11">
        <v>5</v>
      </c>
      <c r="E2059" s="20" t="s">
        <v>4301</v>
      </c>
      <c r="F2059" s="10" t="s">
        <v>3910</v>
      </c>
      <c r="G2059" s="10" t="s">
        <v>3906</v>
      </c>
      <c r="H2059" s="20" t="s">
        <v>4145</v>
      </c>
      <c r="I2059" s="20" t="s">
        <v>2280</v>
      </c>
      <c r="J2059" s="20" t="s">
        <v>4302</v>
      </c>
      <c r="K2059" s="20" t="s">
        <v>1765</v>
      </c>
      <c r="L2059" s="20" t="s">
        <v>4303</v>
      </c>
      <c r="M2059" s="21">
        <v>45</v>
      </c>
      <c r="N2059" s="22">
        <v>5</v>
      </c>
      <c r="O2059" s="23">
        <v>0</v>
      </c>
      <c r="P2059" s="24">
        <v>410</v>
      </c>
      <c r="Q2059" s="25">
        <f t="shared" si="169"/>
        <v>9.1111111111111107</v>
      </c>
      <c r="R2059" s="12">
        <v>0</v>
      </c>
      <c r="S2059" s="12">
        <v>0</v>
      </c>
      <c r="U2059" s="18" t="str">
        <f t="shared" si="168"/>
        <v>未勝利</v>
      </c>
      <c r="X2059" s="12" t="str">
        <f>IF(OR(C2059="櫃間牧場",C2059="特捜フジ"),"hit",IF(OR(C2059="土井牧場",C2059="土井ムギムギ牧場",C2059="むぎむぎ",C2059="むぎ"),"doi",IF(OR(C2059="阪神",C2059="タイガースファーム"),"han",IF(OR(C2059="健康牧場",C2059="ＯＫ牧場"),"oke",VLOOKUP(C2059,[1]Owner!$A:$B,2,FALSE)))))</f>
        <v>mid</v>
      </c>
    </row>
    <row r="2060" spans="1:24" ht="11.15" customHeight="1" x14ac:dyDescent="0.65">
      <c r="A2060" s="19" t="str">
        <f t="shared" si="167"/>
        <v>1516播磨07</v>
      </c>
      <c r="B2060" s="10" t="s">
        <v>5510</v>
      </c>
      <c r="C2060" s="20" t="s">
        <v>4105</v>
      </c>
      <c r="D2060" s="11">
        <v>7</v>
      </c>
      <c r="E2060" s="20" t="s">
        <v>5561</v>
      </c>
      <c r="F2060" s="10" t="s">
        <v>3905</v>
      </c>
      <c r="G2060" s="10" t="s">
        <v>3911</v>
      </c>
      <c r="H2060" s="20" t="s">
        <v>4171</v>
      </c>
      <c r="I2060" s="20" t="s">
        <v>3165</v>
      </c>
      <c r="J2060" s="20" t="s">
        <v>509</v>
      </c>
      <c r="K2060" s="20" t="s">
        <v>4344</v>
      </c>
      <c r="L2060" s="20" t="s">
        <v>3922</v>
      </c>
      <c r="M2060" s="21">
        <v>170</v>
      </c>
      <c r="N2060" s="22">
        <v>6</v>
      </c>
      <c r="O2060" s="23">
        <v>0</v>
      </c>
      <c r="P2060" s="24">
        <v>410</v>
      </c>
      <c r="Q2060" s="25">
        <f t="shared" si="169"/>
        <v>2.4117647058823528</v>
      </c>
      <c r="R2060" s="12">
        <v>0</v>
      </c>
      <c r="S2060" s="12">
        <v>0</v>
      </c>
      <c r="U2060" s="18" t="str">
        <f t="shared" si="168"/>
        <v>未勝利</v>
      </c>
      <c r="X2060" s="12" t="str">
        <f>IF(OR(C2060="櫃間牧場",C2060="特捜フジ"),"hit",IF(OR(C2060="土井牧場",C2060="土井ムギムギ牧場",C2060="むぎむぎ",C2060="むぎ"),"doi",IF(OR(C2060="阪神",C2060="タイガースファーム"),"han",IF(OR(C2060="健康牧場",C2060="ＯＫ牧場"),"oke",VLOOKUP(C2060,[1]Owner!$A:$B,2,FALSE)))))</f>
        <v>har</v>
      </c>
    </row>
    <row r="2061" spans="1:24" ht="11.15" customHeight="1" x14ac:dyDescent="0.65">
      <c r="A2061" s="19" t="str">
        <f t="shared" si="167"/>
        <v>9798心平05</v>
      </c>
      <c r="B2061" s="10" t="s">
        <v>11</v>
      </c>
      <c r="C2061" s="20" t="s">
        <v>186</v>
      </c>
      <c r="D2061" s="31">
        <v>5</v>
      </c>
      <c r="E2061" s="20" t="s">
        <v>197</v>
      </c>
      <c r="F2061" s="10" t="s">
        <v>14</v>
      </c>
      <c r="G2061" s="10" t="s">
        <v>33</v>
      </c>
      <c r="H2061" s="20" t="s">
        <v>138</v>
      </c>
      <c r="I2061" s="20" t="s">
        <v>17</v>
      </c>
      <c r="J2061" s="20" t="s">
        <v>198</v>
      </c>
      <c r="N2061" s="22">
        <v>7</v>
      </c>
      <c r="O2061" s="23">
        <v>0</v>
      </c>
      <c r="P2061" s="24">
        <v>410</v>
      </c>
      <c r="Q2061" s="25" t="str">
        <f t="shared" si="169"/>
        <v/>
      </c>
      <c r="R2061" s="12">
        <v>0</v>
      </c>
      <c r="S2061" s="12">
        <v>0</v>
      </c>
      <c r="U2061" s="18" t="str">
        <f t="shared" si="168"/>
        <v>未勝利</v>
      </c>
      <c r="X2061" s="12" t="str">
        <f>IF(OR(C2061="櫃間牧場",C2061="特捜フジ"),"hit",IF(OR(C2061="土井牧場",C2061="土井ムギムギ牧場",C2061="むぎむぎ",C2061="むぎ"),"doi",IF(OR(C2061="阪神",C2061="タイガースファーム"),"han",IF(OR(C2061="健康牧場",C2061="ＯＫ牧場"),"oke",VLOOKUP(C2061,[1]Owner!$A:$B,2,FALSE)))))</f>
        <v>hsi</v>
      </c>
    </row>
    <row r="2062" spans="1:24" ht="11.15" customHeight="1" x14ac:dyDescent="0.65">
      <c r="A2062" s="19" t="str">
        <f t="shared" si="167"/>
        <v>1415松山01</v>
      </c>
      <c r="B2062" s="10" t="s">
        <v>5140</v>
      </c>
      <c r="C2062" s="28" t="s">
        <v>5137</v>
      </c>
      <c r="D2062" s="29">
        <v>1</v>
      </c>
      <c r="E2062" s="20" t="s">
        <v>5233</v>
      </c>
      <c r="F2062" s="10" t="s">
        <v>5142</v>
      </c>
      <c r="G2062" s="10" t="s">
        <v>5295</v>
      </c>
      <c r="H2062" s="20" t="s">
        <v>5314</v>
      </c>
      <c r="I2062" s="20" t="s">
        <v>2231</v>
      </c>
      <c r="J2062" s="20" t="s">
        <v>5417</v>
      </c>
      <c r="K2062" s="20" t="s">
        <v>5472</v>
      </c>
      <c r="L2062" s="20" t="s">
        <v>5484</v>
      </c>
      <c r="M2062" s="21">
        <v>110</v>
      </c>
      <c r="N2062" s="22">
        <v>4</v>
      </c>
      <c r="O2062" s="23">
        <v>0</v>
      </c>
      <c r="P2062" s="24">
        <v>405</v>
      </c>
      <c r="Q2062" s="25">
        <f t="shared" si="169"/>
        <v>3.6818181818181817</v>
      </c>
      <c r="R2062" s="12">
        <v>0</v>
      </c>
      <c r="S2062" s="12">
        <v>0</v>
      </c>
      <c r="U2062" s="18" t="str">
        <f t="shared" si="168"/>
        <v>未勝利</v>
      </c>
      <c r="X2062" s="12" t="str">
        <f>IF(OR(C2062="櫃間牧場",C2062="特捜フジ"),"hit",IF(OR(C2062="土井牧場",C2062="土井ムギムギ牧場",C2062="むぎむぎ",C2062="むぎ"),"doi",IF(OR(C2062="阪神",C2062="タイガースファーム"),"han",IF(OR(C2062="健康牧場",C2062="ＯＫ牧場"),"oke",VLOOKUP(C2062,[1]Owner!$A:$B,2,FALSE)))))</f>
        <v>mat</v>
      </c>
    </row>
    <row r="2063" spans="1:24" ht="11.15" customHeight="1" x14ac:dyDescent="0.65">
      <c r="A2063" s="19" t="str">
        <f t="shared" si="167"/>
        <v>0809心平05</v>
      </c>
      <c r="B2063" s="10" t="s">
        <v>3162</v>
      </c>
      <c r="C2063" s="20" t="s">
        <v>2649</v>
      </c>
      <c r="D2063" s="11">
        <v>5</v>
      </c>
      <c r="E2063" s="20" t="s">
        <v>3258</v>
      </c>
      <c r="F2063" s="10" t="s">
        <v>14</v>
      </c>
      <c r="G2063" s="10" t="s">
        <v>520</v>
      </c>
      <c r="H2063" s="20" t="s">
        <v>3259</v>
      </c>
      <c r="I2063" s="20" t="s">
        <v>3165</v>
      </c>
      <c r="J2063" s="20" t="s">
        <v>3260</v>
      </c>
      <c r="K2063" s="20" t="s">
        <v>3261</v>
      </c>
      <c r="L2063" s="20" t="s">
        <v>3262</v>
      </c>
      <c r="M2063" s="21">
        <v>50</v>
      </c>
      <c r="N2063" s="22">
        <v>6</v>
      </c>
      <c r="O2063" s="23">
        <v>0</v>
      </c>
      <c r="P2063" s="24">
        <v>405</v>
      </c>
      <c r="Q2063" s="25">
        <f t="shared" si="169"/>
        <v>8.1</v>
      </c>
      <c r="R2063" s="12">
        <v>0</v>
      </c>
      <c r="S2063" s="12">
        <v>0</v>
      </c>
      <c r="U2063" s="18" t="str">
        <f t="shared" si="168"/>
        <v>未勝利</v>
      </c>
      <c r="X2063" s="12" t="str">
        <f>IF(OR(C2063="櫃間牧場",C2063="特捜フジ"),"hit",IF(OR(C2063="土井牧場",C2063="土井ムギムギ牧場",C2063="むぎむぎ",C2063="むぎ"),"doi",IF(OR(C2063="阪神",C2063="タイガースファーム"),"han",IF(OR(C2063="健康牧場",C2063="ＯＫ牧場"),"oke",VLOOKUP(C2063,[1]Owner!$A:$B,2,FALSE)))))</f>
        <v>hsi</v>
      </c>
    </row>
    <row r="2064" spans="1:24" ht="11.15" customHeight="1" x14ac:dyDescent="0.65">
      <c r="A2064" s="19" t="str">
        <f t="shared" si="167"/>
        <v>1314健太03</v>
      </c>
      <c r="B2064" s="10" t="s">
        <v>5133</v>
      </c>
      <c r="C2064" s="20" t="s">
        <v>4401</v>
      </c>
      <c r="D2064" s="11">
        <v>3</v>
      </c>
      <c r="E2064" s="20" t="s">
        <v>5081</v>
      </c>
      <c r="F2064" s="10" t="s">
        <v>4766</v>
      </c>
      <c r="G2064" s="10" t="s">
        <v>4774</v>
      </c>
      <c r="H2064" s="20" t="s">
        <v>4821</v>
      </c>
      <c r="I2064" s="20" t="s">
        <v>2231</v>
      </c>
      <c r="J2064" s="20" t="s">
        <v>5082</v>
      </c>
      <c r="K2064" s="20" t="s">
        <v>4769</v>
      </c>
      <c r="L2064" s="20" t="s">
        <v>4770</v>
      </c>
      <c r="M2064" s="21">
        <v>140</v>
      </c>
      <c r="N2064" s="22">
        <v>6</v>
      </c>
      <c r="O2064" s="23">
        <v>0</v>
      </c>
      <c r="P2064" s="24">
        <v>405</v>
      </c>
      <c r="Q2064" s="25">
        <f t="shared" si="169"/>
        <v>2.8928571428571428</v>
      </c>
      <c r="R2064" s="12">
        <v>0</v>
      </c>
      <c r="S2064" s="12">
        <v>0</v>
      </c>
      <c r="U2064" s="18" t="str">
        <f t="shared" si="168"/>
        <v>未勝利</v>
      </c>
      <c r="X2064" s="12" t="str">
        <f>IF(OR(C2064="櫃間牧場",C2064="特捜フジ"),"hit",IF(OR(C2064="土井牧場",C2064="土井ムギムギ牧場",C2064="むぎむぎ",C2064="むぎ"),"doi",IF(OR(C2064="阪神",C2064="タイガースファーム"),"han",IF(OR(C2064="健康牧場",C2064="ＯＫ牧場"),"oke",VLOOKUP(C2064,[1]Owner!$A:$B,2,FALSE)))))</f>
        <v>tke</v>
      </c>
    </row>
    <row r="2065" spans="1:24" ht="11.15" customHeight="1" x14ac:dyDescent="0.65">
      <c r="A2065" s="19" t="str">
        <f t="shared" si="167"/>
        <v>1415西原09</v>
      </c>
      <c r="B2065" s="10" t="s">
        <v>5140</v>
      </c>
      <c r="C2065" s="28" t="s">
        <v>4759</v>
      </c>
      <c r="D2065" s="29">
        <v>9</v>
      </c>
      <c r="E2065" s="20" t="s">
        <v>5181</v>
      </c>
      <c r="F2065" s="10" t="s">
        <v>5142</v>
      </c>
      <c r="G2065" s="10" t="s">
        <v>5295</v>
      </c>
      <c r="H2065" s="20" t="s">
        <v>5298</v>
      </c>
      <c r="I2065" s="20" t="s">
        <v>2720</v>
      </c>
      <c r="J2065" s="20" t="s">
        <v>5012</v>
      </c>
      <c r="K2065" s="20" t="s">
        <v>5448</v>
      </c>
      <c r="L2065" s="20" t="s">
        <v>5484</v>
      </c>
      <c r="M2065" s="21">
        <v>100</v>
      </c>
      <c r="N2065" s="22">
        <v>6</v>
      </c>
      <c r="O2065" s="23">
        <v>0</v>
      </c>
      <c r="P2065" s="24">
        <v>405</v>
      </c>
      <c r="Q2065" s="25">
        <f t="shared" si="169"/>
        <v>4.05</v>
      </c>
      <c r="R2065" s="12">
        <v>0</v>
      </c>
      <c r="S2065" s="12">
        <v>0</v>
      </c>
      <c r="U2065" s="18" t="str">
        <f t="shared" si="168"/>
        <v>未勝利</v>
      </c>
      <c r="X2065" s="12" t="str">
        <f>IF(OR(C2065="櫃間牧場",C2065="特捜フジ"),"hit",IF(OR(C2065="土井牧場",C2065="土井ムギムギ牧場",C2065="むぎむぎ",C2065="むぎ"),"doi",IF(OR(C2065="阪神",C2065="タイガースファーム"),"han",IF(OR(C2065="健康牧場",C2065="ＯＫ牧場"),"oke",VLOOKUP(C2065,[1]Owner!$A:$B,2,FALSE)))))</f>
        <v>nis</v>
      </c>
    </row>
    <row r="2066" spans="1:24" ht="11.15" customHeight="1" x14ac:dyDescent="0.65">
      <c r="A2066" s="19" t="str">
        <f t="shared" si="167"/>
        <v>1415みど09</v>
      </c>
      <c r="B2066" s="10" t="s">
        <v>5140</v>
      </c>
      <c r="C2066" s="28" t="s">
        <v>4754</v>
      </c>
      <c r="D2066" s="29">
        <v>9</v>
      </c>
      <c r="E2066" s="20" t="s">
        <v>5261</v>
      </c>
      <c r="F2066" s="10" t="s">
        <v>5144</v>
      </c>
      <c r="G2066" s="10" t="s">
        <v>5293</v>
      </c>
      <c r="H2066" s="20" t="s">
        <v>5359</v>
      </c>
      <c r="I2066" s="20" t="s">
        <v>2231</v>
      </c>
      <c r="J2066" s="20" t="s">
        <v>5428</v>
      </c>
      <c r="K2066" s="20" t="s">
        <v>5454</v>
      </c>
      <c r="L2066" s="20" t="s">
        <v>1913</v>
      </c>
      <c r="M2066" s="21">
        <v>70</v>
      </c>
      <c r="N2066" s="22">
        <v>6</v>
      </c>
      <c r="O2066" s="23">
        <v>0</v>
      </c>
      <c r="P2066" s="24">
        <v>405</v>
      </c>
      <c r="Q2066" s="25">
        <f t="shared" si="169"/>
        <v>5.7857142857142856</v>
      </c>
      <c r="R2066" s="12">
        <v>0</v>
      </c>
      <c r="S2066" s="12">
        <v>0</v>
      </c>
      <c r="U2066" s="18" t="str">
        <f t="shared" si="168"/>
        <v>未勝利</v>
      </c>
      <c r="X2066" s="12" t="str">
        <f>IF(OR(C2066="櫃間牧場",C2066="特捜フジ"),"hit",IF(OR(C2066="土井牧場",C2066="土井ムギムギ牧場",C2066="むぎむぎ",C2066="むぎ"),"doi",IF(OR(C2066="阪神",C2066="タイガースファーム"),"han",IF(OR(C2066="健康牧場",C2066="ＯＫ牧場"),"oke",VLOOKUP(C2066,[1]Owner!$A:$B,2,FALSE)))))</f>
        <v>mid</v>
      </c>
    </row>
    <row r="2067" spans="1:24" ht="11.15" customHeight="1" x14ac:dyDescent="0.65">
      <c r="A2067" s="19" t="str">
        <f t="shared" si="167"/>
        <v>1920小金06</v>
      </c>
      <c r="B2067" s="10" t="s">
        <v>7651</v>
      </c>
      <c r="C2067" s="20" t="s">
        <v>7655</v>
      </c>
      <c r="D2067" s="11">
        <v>6</v>
      </c>
      <c r="E2067" s="20" t="s">
        <v>7694</v>
      </c>
      <c r="F2067" s="10" t="s">
        <v>4772</v>
      </c>
      <c r="G2067" s="10" t="s">
        <v>4774</v>
      </c>
      <c r="H2067" s="20" t="s">
        <v>7830</v>
      </c>
      <c r="I2067" s="20" t="s">
        <v>2231</v>
      </c>
      <c r="J2067" s="20" t="s">
        <v>7369</v>
      </c>
      <c r="K2067" s="20" t="s">
        <v>7838</v>
      </c>
      <c r="L2067" s="20" t="s">
        <v>2558</v>
      </c>
      <c r="M2067" s="32">
        <v>3</v>
      </c>
      <c r="N2067" s="22">
        <v>5</v>
      </c>
      <c r="O2067" s="23">
        <v>0</v>
      </c>
      <c r="P2067" s="24">
        <v>402</v>
      </c>
      <c r="Q2067" s="25">
        <v>2.8512820512820514</v>
      </c>
      <c r="R2067" s="12">
        <v>0</v>
      </c>
      <c r="S2067" s="12">
        <v>0</v>
      </c>
      <c r="T2067" s="12">
        <v>0</v>
      </c>
      <c r="U2067" s="18" t="str">
        <f t="shared" si="168"/>
        <v>未勝利</v>
      </c>
      <c r="V2067" s="12" t="s">
        <v>7460</v>
      </c>
      <c r="W2067" s="12" t="s">
        <v>8072</v>
      </c>
      <c r="X2067" s="12" t="str">
        <f>IF(OR(C2067="櫃間牧場",C2067="特捜フジ"),"hit",IF(OR(C2067="土井牧場",C2067="土井ムギムギ牧場",C2067="むぎむぎ",C2067="むぎ"),"doi",IF(OR(C2067="阪神",C2067="タイガースファーム"),"han",IF(OR(C2067="健康牧場",C2067="ＯＫ牧場"),"oke",VLOOKUP(C2067,[1]Owner!$A:$B,2,FALSE)))))</f>
        <v>kog</v>
      </c>
    </row>
    <row r="2068" spans="1:24" ht="11.15" customHeight="1" x14ac:dyDescent="0.65">
      <c r="A2068" s="19" t="str">
        <f t="shared" si="167"/>
        <v>0506本木07</v>
      </c>
      <c r="B2068" s="10" t="s">
        <v>2274</v>
      </c>
      <c r="C2068" s="20" t="s">
        <v>1161</v>
      </c>
      <c r="D2068" s="11">
        <v>7</v>
      </c>
      <c r="E2068" s="20" t="s">
        <v>2567</v>
      </c>
      <c r="F2068" s="10" t="s">
        <v>2279</v>
      </c>
      <c r="G2068" s="10" t="s">
        <v>520</v>
      </c>
      <c r="H2068" s="20" t="s">
        <v>2118</v>
      </c>
      <c r="I2068" s="20" t="s">
        <v>395</v>
      </c>
      <c r="J2068" s="20" t="s">
        <v>2568</v>
      </c>
      <c r="K2068" s="20" t="s">
        <v>2569</v>
      </c>
      <c r="L2068" s="20" t="s">
        <v>2569</v>
      </c>
      <c r="M2068" s="21">
        <v>20</v>
      </c>
      <c r="N2068" s="22">
        <v>2</v>
      </c>
      <c r="O2068" s="23">
        <v>0</v>
      </c>
      <c r="P2068" s="24">
        <v>400</v>
      </c>
      <c r="Q2068" s="25">
        <f>IF(M2068="","",IF(M2068&lt;=0,P2068/10,P2068/M2068))</f>
        <v>20</v>
      </c>
      <c r="R2068" s="12">
        <v>0</v>
      </c>
      <c r="S2068" s="12">
        <v>0</v>
      </c>
      <c r="U2068" s="18" t="str">
        <f t="shared" si="168"/>
        <v>未勝利</v>
      </c>
      <c r="X2068" s="12" t="str">
        <f>IF(OR(C2068="櫃間牧場",C2068="特捜フジ"),"hit",IF(OR(C2068="土井牧場",C2068="土井ムギムギ牧場",C2068="むぎむぎ",C2068="むぎ"),"doi",IF(OR(C2068="阪神",C2068="タイガースファーム"),"han",IF(OR(C2068="健康牧場",C2068="ＯＫ牧場"),"oke",VLOOKUP(C2068,[1]Owner!$A:$B,2,FALSE)))))</f>
        <v>mot</v>
      </c>
    </row>
    <row r="2069" spans="1:24" ht="11.15" customHeight="1" x14ac:dyDescent="0.65">
      <c r="A2069" s="19" t="str">
        <f t="shared" si="167"/>
        <v>1920むぎ01</v>
      </c>
      <c r="B2069" s="10" t="s">
        <v>7651</v>
      </c>
      <c r="C2069" s="20" t="s">
        <v>4396</v>
      </c>
      <c r="D2069" s="11">
        <v>1</v>
      </c>
      <c r="E2069" s="20" t="s">
        <v>7779</v>
      </c>
      <c r="F2069" s="10" t="s">
        <v>4766</v>
      </c>
      <c r="G2069" s="10" t="s">
        <v>5335</v>
      </c>
      <c r="H2069" s="20" t="s">
        <v>7802</v>
      </c>
      <c r="I2069" s="20" t="s">
        <v>2231</v>
      </c>
      <c r="J2069" s="20" t="s">
        <v>5751</v>
      </c>
      <c r="K2069" s="20" t="s">
        <v>4880</v>
      </c>
      <c r="L2069" s="20" t="s">
        <v>1913</v>
      </c>
      <c r="M2069" s="32">
        <v>8</v>
      </c>
      <c r="N2069" s="22">
        <v>2</v>
      </c>
      <c r="O2069" s="23">
        <v>0</v>
      </c>
      <c r="P2069" s="24">
        <v>400</v>
      </c>
      <c r="Q2069" s="25">
        <v>2.3076923076923075</v>
      </c>
      <c r="R2069" s="12">
        <v>0</v>
      </c>
      <c r="S2069" s="12">
        <v>0</v>
      </c>
      <c r="T2069" s="12">
        <v>0</v>
      </c>
      <c r="U2069" s="18" t="str">
        <f t="shared" si="168"/>
        <v>未勝利</v>
      </c>
      <c r="V2069" s="12" t="s">
        <v>8017</v>
      </c>
      <c r="W2069" s="12" t="s">
        <v>8157</v>
      </c>
      <c r="X2069" s="12" t="str">
        <f>IF(OR(C2069="櫃間牧場",C2069="特捜フジ"),"hit",IF(OR(C2069="土井牧場",C2069="土井ムギムギ牧場",C2069="むぎむぎ",C2069="むぎ"),"doi",IF(OR(C2069="阪神",C2069="タイガースファーム"),"han",IF(OR(C2069="健康牧場",C2069="ＯＫ牧場"),"oke",VLOOKUP(C2069,[1]Owner!$A:$B,2,FALSE)))))</f>
        <v>doi</v>
      </c>
    </row>
    <row r="2070" spans="1:24" ht="11.15" customHeight="1" x14ac:dyDescent="0.65">
      <c r="A2070" s="19" t="str">
        <f t="shared" si="167"/>
        <v>1112大熊07</v>
      </c>
      <c r="B2070" s="10" t="s">
        <v>4369</v>
      </c>
      <c r="C2070" s="20" t="s">
        <v>3903</v>
      </c>
      <c r="D2070" s="11">
        <v>7</v>
      </c>
      <c r="E2070" s="20" t="s">
        <v>3931</v>
      </c>
      <c r="F2070" s="10" t="s">
        <v>3905</v>
      </c>
      <c r="G2070" s="10" t="s">
        <v>3932</v>
      </c>
      <c r="H2070" s="20" t="s">
        <v>3933</v>
      </c>
      <c r="I2070" s="20" t="s">
        <v>2612</v>
      </c>
      <c r="J2070" s="20" t="s">
        <v>3934</v>
      </c>
      <c r="K2070" s="20" t="s">
        <v>3935</v>
      </c>
      <c r="L2070" s="20" t="s">
        <v>2923</v>
      </c>
      <c r="M2070" s="21">
        <v>25</v>
      </c>
      <c r="N2070" s="22">
        <v>3</v>
      </c>
      <c r="O2070" s="23">
        <v>0</v>
      </c>
      <c r="P2070" s="24">
        <v>400</v>
      </c>
      <c r="Q2070" s="25">
        <f t="shared" ref="Q2070:Q2079" si="170">IF(M2070="","",IF(M2070&lt;=0,P2070/10,P2070/M2070))</f>
        <v>16</v>
      </c>
      <c r="R2070" s="12">
        <v>0</v>
      </c>
      <c r="S2070" s="12">
        <v>0</v>
      </c>
      <c r="U2070" s="18" t="str">
        <f t="shared" si="168"/>
        <v>未勝利</v>
      </c>
      <c r="X2070" s="12" t="str">
        <f>IF(OR(C2070="櫃間牧場",C2070="特捜フジ"),"hit",IF(OR(C2070="土井牧場",C2070="土井ムギムギ牧場",C2070="むぎむぎ",C2070="むぎ"),"doi",IF(OR(C2070="阪神",C2070="タイガースファーム"),"han",IF(OR(C2070="健康牧場",C2070="ＯＫ牧場"),"oke",VLOOKUP(C2070,[1]Owner!$A:$B,2,FALSE)))))</f>
        <v>oku</v>
      </c>
    </row>
    <row r="2071" spans="1:24" ht="11.15" customHeight="1" x14ac:dyDescent="0.65">
      <c r="A2071" s="19" t="str">
        <f t="shared" si="167"/>
        <v>1415藤田05</v>
      </c>
      <c r="B2071" s="10" t="s">
        <v>5140</v>
      </c>
      <c r="C2071" s="28" t="s">
        <v>5136</v>
      </c>
      <c r="D2071" s="29">
        <v>5</v>
      </c>
      <c r="E2071" s="20" t="s">
        <v>5227</v>
      </c>
      <c r="F2071" s="10" t="s">
        <v>5142</v>
      </c>
      <c r="G2071" s="10" t="s">
        <v>5293</v>
      </c>
      <c r="H2071" s="20" t="s">
        <v>5342</v>
      </c>
      <c r="I2071" s="20" t="s">
        <v>5373</v>
      </c>
      <c r="J2071" s="20" t="s">
        <v>5415</v>
      </c>
      <c r="K2071" s="20" t="s">
        <v>5459</v>
      </c>
      <c r="L2071" s="20" t="s">
        <v>4202</v>
      </c>
      <c r="M2071" s="21">
        <v>30</v>
      </c>
      <c r="N2071" s="22">
        <v>3</v>
      </c>
      <c r="O2071" s="23">
        <v>0</v>
      </c>
      <c r="P2071" s="24">
        <v>400</v>
      </c>
      <c r="Q2071" s="25">
        <f t="shared" si="170"/>
        <v>13.333333333333334</v>
      </c>
      <c r="R2071" s="12">
        <v>0</v>
      </c>
      <c r="S2071" s="12">
        <v>0</v>
      </c>
      <c r="U2071" s="18" t="str">
        <f t="shared" si="168"/>
        <v>未勝利</v>
      </c>
      <c r="X2071" s="12" t="str">
        <f>IF(OR(C2071="櫃間牧場",C2071="特捜フジ"),"hit",IF(OR(C2071="土井牧場",C2071="土井ムギムギ牧場",C2071="むぎむぎ",C2071="むぎ"),"doi",IF(OR(C2071="阪神",C2071="タイガースファーム"),"han",IF(OR(C2071="健康牧場",C2071="ＯＫ牧場"),"oke",VLOOKUP(C2071,[1]Owner!$A:$B,2,FALSE)))))</f>
        <v>fut</v>
      </c>
    </row>
    <row r="2072" spans="1:24" ht="11.15" customHeight="1" x14ac:dyDescent="0.65">
      <c r="A2072" s="19" t="str">
        <f t="shared" si="167"/>
        <v>1314むぎ03</v>
      </c>
      <c r="B2072" s="10" t="s">
        <v>5133</v>
      </c>
      <c r="C2072" s="20" t="s">
        <v>4396</v>
      </c>
      <c r="D2072" s="11">
        <v>3</v>
      </c>
      <c r="E2072" s="20" t="s">
        <v>4863</v>
      </c>
      <c r="F2072" s="10" t="s">
        <v>4766</v>
      </c>
      <c r="G2072" s="10" t="s">
        <v>4774</v>
      </c>
      <c r="H2072" s="20" t="s">
        <v>4775</v>
      </c>
      <c r="I2072" s="20" t="s">
        <v>2231</v>
      </c>
      <c r="J2072" s="20" t="s">
        <v>4864</v>
      </c>
      <c r="K2072" s="20" t="s">
        <v>4777</v>
      </c>
      <c r="L2072" s="20" t="s">
        <v>1913</v>
      </c>
      <c r="M2072" s="21">
        <v>110</v>
      </c>
      <c r="N2072" s="22">
        <v>4</v>
      </c>
      <c r="O2072" s="23">
        <v>0</v>
      </c>
      <c r="P2072" s="24">
        <v>400</v>
      </c>
      <c r="Q2072" s="25">
        <f t="shared" si="170"/>
        <v>3.6363636363636362</v>
      </c>
      <c r="R2072" s="12">
        <v>0</v>
      </c>
      <c r="S2072" s="12">
        <v>0</v>
      </c>
      <c r="U2072" s="18" t="str">
        <f t="shared" si="168"/>
        <v>未勝利</v>
      </c>
      <c r="X2072" s="12" t="str">
        <f>IF(OR(C2072="櫃間牧場",C2072="特捜フジ"),"hit",IF(OR(C2072="土井牧場",C2072="土井ムギムギ牧場",C2072="むぎむぎ",C2072="むぎ"),"doi",IF(OR(C2072="阪神",C2072="タイガースファーム"),"han",IF(OR(C2072="健康牧場",C2072="ＯＫ牧場"),"oke",VLOOKUP(C2072,[1]Owner!$A:$B,2,FALSE)))))</f>
        <v>doi</v>
      </c>
    </row>
    <row r="2073" spans="1:24" ht="11.15" customHeight="1" x14ac:dyDescent="0.65">
      <c r="A2073" s="19" t="str">
        <f t="shared" si="167"/>
        <v>0910羽田03</v>
      </c>
      <c r="B2073" s="10" t="s">
        <v>3418</v>
      </c>
      <c r="C2073" s="20" t="s">
        <v>2580</v>
      </c>
      <c r="D2073" s="11">
        <v>3</v>
      </c>
      <c r="E2073" s="20" t="s">
        <v>3423</v>
      </c>
      <c r="F2073" s="10" t="s">
        <v>14</v>
      </c>
      <c r="G2073" s="10" t="s">
        <v>510</v>
      </c>
      <c r="H2073" s="20" t="s">
        <v>3424</v>
      </c>
      <c r="I2073" s="20" t="s">
        <v>1832</v>
      </c>
      <c r="J2073" s="20" t="s">
        <v>3425</v>
      </c>
      <c r="K2073" s="20" t="s">
        <v>3426</v>
      </c>
      <c r="L2073" s="20" t="s">
        <v>3427</v>
      </c>
      <c r="M2073" s="21">
        <v>50</v>
      </c>
      <c r="N2073" s="22">
        <v>7</v>
      </c>
      <c r="O2073" s="23">
        <v>0</v>
      </c>
      <c r="P2073" s="24">
        <v>400</v>
      </c>
      <c r="Q2073" s="25">
        <f t="shared" si="170"/>
        <v>8</v>
      </c>
      <c r="R2073" s="12">
        <v>0</v>
      </c>
      <c r="S2073" s="12">
        <v>0</v>
      </c>
      <c r="U2073" s="18" t="str">
        <f t="shared" si="168"/>
        <v>未勝利</v>
      </c>
      <c r="X2073" s="12" t="str">
        <f>IF(OR(C2073="櫃間牧場",C2073="特捜フジ"),"hit",IF(OR(C2073="土井牧場",C2073="土井ムギムギ牧場",C2073="むぎむぎ",C2073="むぎ"),"doi",IF(OR(C2073="阪神",C2073="タイガースファーム"),"han",IF(OR(C2073="健康牧場",C2073="ＯＫ牧場"),"oke",VLOOKUP(C2073,[1]Owner!$A:$B,2,FALSE)))))</f>
        <v>had</v>
      </c>
    </row>
    <row r="2074" spans="1:24" ht="11.15" customHeight="1" x14ac:dyDescent="0.65">
      <c r="A2074" s="19" t="str">
        <f t="shared" si="167"/>
        <v>0405特捜06</v>
      </c>
      <c r="B2074" s="10" t="s">
        <v>1951</v>
      </c>
      <c r="C2074" s="20" t="s">
        <v>1376</v>
      </c>
      <c r="D2074" s="31">
        <v>6</v>
      </c>
      <c r="E2074" s="20" t="s">
        <v>2143</v>
      </c>
      <c r="F2074" s="10" t="s">
        <v>14</v>
      </c>
      <c r="G2074" s="10" t="s">
        <v>520</v>
      </c>
      <c r="H2074" s="20" t="s">
        <v>860</v>
      </c>
      <c r="I2074" s="20" t="s">
        <v>26</v>
      </c>
      <c r="J2074" s="20" t="s">
        <v>2144</v>
      </c>
      <c r="K2074" s="20" t="s">
        <v>2042</v>
      </c>
      <c r="L2074" s="20" t="s">
        <v>82</v>
      </c>
      <c r="M2074" s="21">
        <v>0</v>
      </c>
      <c r="N2074" s="22">
        <v>8</v>
      </c>
      <c r="O2074" s="23">
        <v>0</v>
      </c>
      <c r="P2074" s="24">
        <v>400</v>
      </c>
      <c r="Q2074" s="25">
        <f t="shared" si="170"/>
        <v>40</v>
      </c>
      <c r="R2074" s="12">
        <v>0</v>
      </c>
      <c r="S2074" s="12">
        <v>0</v>
      </c>
      <c r="U2074" s="18" t="str">
        <f t="shared" si="168"/>
        <v>未勝利</v>
      </c>
      <c r="X2074" s="12" t="str">
        <f>IF(OR(C2074="櫃間牧場",C2074="特捜フジ"),"hit",IF(OR(C2074="土井牧場",C2074="土井ムギムギ牧場",C2074="むぎむぎ",C2074="むぎ"),"doi",IF(OR(C2074="阪神",C2074="タイガースファーム"),"han",IF(OR(C2074="健康牧場",C2074="ＯＫ牧場"),"oke",VLOOKUP(C2074,[1]Owner!$A:$B,2,FALSE)))))</f>
        <v>hit</v>
      </c>
    </row>
    <row r="2075" spans="1:24" ht="11.15" customHeight="1" x14ac:dyDescent="0.65">
      <c r="A2075" s="19" t="str">
        <f t="shared" si="167"/>
        <v>1213村山04</v>
      </c>
      <c r="B2075" s="10" t="s">
        <v>4405</v>
      </c>
      <c r="C2075" s="20" t="s">
        <v>4738</v>
      </c>
      <c r="D2075" s="11">
        <v>4</v>
      </c>
      <c r="E2075" s="20" t="s">
        <v>4656</v>
      </c>
      <c r="F2075" s="10" t="s">
        <v>4407</v>
      </c>
      <c r="G2075" s="10" t="s">
        <v>4408</v>
      </c>
      <c r="H2075" s="20" t="s">
        <v>4489</v>
      </c>
      <c r="I2075" s="20" t="s">
        <v>3280</v>
      </c>
      <c r="J2075" s="20" t="s">
        <v>1932</v>
      </c>
      <c r="K2075" s="20" t="s">
        <v>791</v>
      </c>
      <c r="L2075" s="20" t="s">
        <v>1913</v>
      </c>
      <c r="M2075" s="21">
        <v>60</v>
      </c>
      <c r="N2075" s="22">
        <v>6</v>
      </c>
      <c r="O2075" s="23">
        <v>0</v>
      </c>
      <c r="P2075" s="24">
        <v>395</v>
      </c>
      <c r="Q2075" s="25">
        <f t="shared" si="170"/>
        <v>6.583333333333333</v>
      </c>
      <c r="R2075" s="12">
        <v>0</v>
      </c>
      <c r="S2075" s="12">
        <v>0</v>
      </c>
      <c r="U2075" s="18" t="str">
        <f t="shared" si="168"/>
        <v>未勝利</v>
      </c>
      <c r="X2075" s="12" t="str">
        <f>IF(OR(C2075="櫃間牧場",C2075="特捜フジ"),"hit",IF(OR(C2075="土井牧場",C2075="土井ムギムギ牧場",C2075="むぎむぎ",C2075="むぎ"),"doi",IF(OR(C2075="阪神",C2075="タイガースファーム"),"han",IF(OR(C2075="健康牧場",C2075="ＯＫ牧場"),"oke",VLOOKUP(C2075,[1]Owner!$A:$B,2,FALSE)))))</f>
        <v>mur</v>
      </c>
    </row>
    <row r="2076" spans="1:24" ht="11.15" customHeight="1" x14ac:dyDescent="0.65">
      <c r="A2076" s="19" t="str">
        <f t="shared" si="167"/>
        <v>9899健太06</v>
      </c>
      <c r="B2076" s="10" t="s">
        <v>377</v>
      </c>
      <c r="C2076" s="20" t="s">
        <v>156</v>
      </c>
      <c r="D2076" s="31">
        <v>6</v>
      </c>
      <c r="E2076" s="20" t="s">
        <v>507</v>
      </c>
      <c r="F2076" s="10" t="s">
        <v>14</v>
      </c>
      <c r="G2076" s="10" t="s">
        <v>33</v>
      </c>
      <c r="H2076" s="20" t="s">
        <v>383</v>
      </c>
      <c r="I2076" s="20" t="s">
        <v>38</v>
      </c>
      <c r="J2076" s="20" t="s">
        <v>508</v>
      </c>
      <c r="N2076" s="22">
        <v>1</v>
      </c>
      <c r="O2076" s="23">
        <v>0</v>
      </c>
      <c r="P2076" s="24">
        <v>390</v>
      </c>
      <c r="Q2076" s="25" t="str">
        <f t="shared" si="170"/>
        <v/>
      </c>
      <c r="R2076" s="12">
        <v>0</v>
      </c>
      <c r="S2076" s="12">
        <v>0</v>
      </c>
      <c r="U2076" s="18" t="str">
        <f t="shared" si="168"/>
        <v>未勝利</v>
      </c>
      <c r="X2076" s="12" t="str">
        <f>IF(OR(C2076="櫃間牧場",C2076="特捜フジ"),"hit",IF(OR(C2076="土井牧場",C2076="土井ムギムギ牧場",C2076="むぎむぎ",C2076="むぎ"),"doi",IF(OR(C2076="阪神",C2076="タイガースファーム"),"han",IF(OR(C2076="健康牧場",C2076="ＯＫ牧場"),"oke",VLOOKUP(C2076,[1]Owner!$A:$B,2,FALSE)))))</f>
        <v>tke</v>
      </c>
    </row>
    <row r="2077" spans="1:24" ht="11.15" customHeight="1" x14ac:dyDescent="0.65">
      <c r="A2077" s="19" t="str">
        <f t="shared" si="167"/>
        <v>9900福石01</v>
      </c>
      <c r="B2077" s="10" t="s">
        <v>683</v>
      </c>
      <c r="C2077" s="20" t="s">
        <v>913</v>
      </c>
      <c r="D2077" s="31">
        <v>1</v>
      </c>
      <c r="E2077" s="20" t="s">
        <v>914</v>
      </c>
      <c r="F2077" s="10" t="s">
        <v>14</v>
      </c>
      <c r="G2077" s="10" t="s">
        <v>15</v>
      </c>
      <c r="H2077" s="20" t="s">
        <v>870</v>
      </c>
      <c r="I2077" s="20" t="s">
        <v>38</v>
      </c>
      <c r="J2077" s="20" t="s">
        <v>915</v>
      </c>
      <c r="N2077" s="22">
        <v>2</v>
      </c>
      <c r="O2077" s="23">
        <v>0</v>
      </c>
      <c r="P2077" s="24">
        <v>390</v>
      </c>
      <c r="Q2077" s="25" t="str">
        <f t="shared" si="170"/>
        <v/>
      </c>
      <c r="R2077" s="12">
        <v>0</v>
      </c>
      <c r="S2077" s="12">
        <v>0</v>
      </c>
      <c r="U2077" s="18" t="str">
        <f t="shared" si="168"/>
        <v>未勝利</v>
      </c>
      <c r="X2077" s="12" t="str">
        <f>IF(OR(C2077="櫃間牧場",C2077="特捜フジ"),"hit",IF(OR(C2077="土井牧場",C2077="土井ムギムギ牧場",C2077="むぎむぎ",C2077="むぎ"),"doi",IF(OR(C2077="阪神",C2077="タイガースファーム"),"han",IF(OR(C2077="健康牧場",C2077="ＯＫ牧場"),"oke",VLOOKUP(C2077,[1]Owner!$A:$B,2,FALSE)))))</f>
        <v>fuk</v>
      </c>
    </row>
    <row r="2078" spans="1:24" ht="11.15" customHeight="1" x14ac:dyDescent="0.65">
      <c r="A2078" s="19" t="str">
        <f t="shared" si="167"/>
        <v>9900健太04</v>
      </c>
      <c r="B2078" s="10" t="s">
        <v>683</v>
      </c>
      <c r="C2078" s="20" t="s">
        <v>156</v>
      </c>
      <c r="D2078" s="31">
        <v>4</v>
      </c>
      <c r="E2078" s="20" t="s">
        <v>751</v>
      </c>
      <c r="F2078" s="10" t="s">
        <v>14</v>
      </c>
      <c r="G2078" s="10" t="s">
        <v>33</v>
      </c>
      <c r="H2078" s="20" t="s">
        <v>688</v>
      </c>
      <c r="I2078" s="20" t="s">
        <v>38</v>
      </c>
      <c r="J2078" s="20" t="s">
        <v>752</v>
      </c>
      <c r="N2078" s="22">
        <v>3</v>
      </c>
      <c r="O2078" s="23">
        <v>0</v>
      </c>
      <c r="P2078" s="24">
        <v>390</v>
      </c>
      <c r="Q2078" s="25" t="str">
        <f t="shared" si="170"/>
        <v/>
      </c>
      <c r="R2078" s="12">
        <v>0</v>
      </c>
      <c r="S2078" s="12">
        <v>0</v>
      </c>
      <c r="U2078" s="18" t="str">
        <f t="shared" si="168"/>
        <v>未勝利</v>
      </c>
      <c r="X2078" s="12" t="str">
        <f>IF(OR(C2078="櫃間牧場",C2078="特捜フジ"),"hit",IF(OR(C2078="土井牧場",C2078="土井ムギムギ牧場",C2078="むぎむぎ",C2078="むぎ"),"doi",IF(OR(C2078="阪神",C2078="タイガースファーム"),"han",IF(OR(C2078="健康牧場",C2078="ＯＫ牧場"),"oke",VLOOKUP(C2078,[1]Owner!$A:$B,2,FALSE)))))</f>
        <v>tke</v>
      </c>
    </row>
    <row r="2079" spans="1:24" ht="11.15" customHeight="1" x14ac:dyDescent="0.65">
      <c r="A2079" s="19" t="str">
        <f t="shared" si="167"/>
        <v>0102伸吾01</v>
      </c>
      <c r="B2079" s="10" t="s">
        <v>1206</v>
      </c>
      <c r="C2079" s="20" t="s">
        <v>768</v>
      </c>
      <c r="D2079" s="31">
        <v>1</v>
      </c>
      <c r="E2079" s="20" t="s">
        <v>1298</v>
      </c>
      <c r="F2079" s="10" t="s">
        <v>14</v>
      </c>
      <c r="G2079" s="10" t="s">
        <v>15</v>
      </c>
      <c r="H2079" s="20" t="s">
        <v>1299</v>
      </c>
      <c r="I2079" s="20" t="s">
        <v>26</v>
      </c>
      <c r="J2079" s="20" t="s">
        <v>159</v>
      </c>
      <c r="N2079" s="22">
        <v>3</v>
      </c>
      <c r="O2079" s="23">
        <v>0</v>
      </c>
      <c r="P2079" s="24">
        <v>390</v>
      </c>
      <c r="Q2079" s="25" t="str">
        <f t="shared" si="170"/>
        <v/>
      </c>
      <c r="R2079" s="12">
        <v>0</v>
      </c>
      <c r="S2079" s="12">
        <v>0</v>
      </c>
      <c r="U2079" s="18" t="str">
        <f t="shared" si="168"/>
        <v>未勝利</v>
      </c>
      <c r="X2079" s="12" t="str">
        <f>IF(OR(C2079="櫃間牧場",C2079="特捜フジ"),"hit",IF(OR(C2079="土井牧場",C2079="土井ムギムギ牧場",C2079="むぎむぎ",C2079="むぎ"),"doi",IF(OR(C2079="阪神",C2079="タイガースファーム"),"han",IF(OR(C2079="健康牧場",C2079="ＯＫ牧場"),"oke",VLOOKUP(C2079,[1]Owner!$A:$B,2,FALSE)))))</f>
        <v>tsi</v>
      </c>
    </row>
    <row r="2080" spans="1:24" ht="11.15" customHeight="1" x14ac:dyDescent="0.65">
      <c r="A2080" s="19" t="str">
        <f t="shared" si="167"/>
        <v>2223永之03</v>
      </c>
      <c r="B2080" s="10" t="s">
        <v>9192</v>
      </c>
      <c r="C2080" s="20" t="s">
        <v>9310</v>
      </c>
      <c r="D2080" s="11">
        <v>3</v>
      </c>
      <c r="E2080" s="20" t="s">
        <v>9313</v>
      </c>
      <c r="F2080" s="10" t="s">
        <v>4407</v>
      </c>
      <c r="G2080" s="10" t="s">
        <v>4408</v>
      </c>
      <c r="H2080" s="20" t="s">
        <v>7224</v>
      </c>
      <c r="I2080" s="20" t="s">
        <v>4657</v>
      </c>
      <c r="J2080" s="20" t="s">
        <v>5206</v>
      </c>
      <c r="K2080" s="20" t="s">
        <v>2378</v>
      </c>
      <c r="L2080" s="20" t="s">
        <v>1913</v>
      </c>
      <c r="M2080" s="32">
        <v>8</v>
      </c>
      <c r="N2080" s="22">
        <v>3</v>
      </c>
      <c r="O2080" s="23">
        <v>0</v>
      </c>
      <c r="P2080" s="24">
        <v>390</v>
      </c>
      <c r="Q2080" s="25">
        <v>32.767857142857139</v>
      </c>
      <c r="U2080" s="18" t="str">
        <f t="shared" si="168"/>
        <v>未勝利</v>
      </c>
      <c r="V2080" s="12" t="s">
        <v>9727</v>
      </c>
      <c r="W2080" s="12" t="s">
        <v>9601</v>
      </c>
      <c r="X2080" s="12" t="str">
        <f>IF(OR(C2080="櫃間牧場",C2080="特捜フジ"),"hit",IF(OR(C2080="土井牧場",C2080="土井ムギムギ牧場",C2080="むぎむぎ",C2080="むぎ"),"doi",IF(OR(C2080="阪神",C2080="タイガースファーム"),"han",IF(OR(C2080="健康牧場",C2080="ＯＫ牧場"),"oke",VLOOKUP(C2080,[1]Owner!$A:$B,2,FALSE)))))</f>
        <v>yhi</v>
      </c>
    </row>
    <row r="2081" spans="1:24" ht="11.15" customHeight="1" x14ac:dyDescent="0.65">
      <c r="A2081" s="19" t="str">
        <f t="shared" si="167"/>
        <v>1415福石03</v>
      </c>
      <c r="B2081" s="10" t="s">
        <v>5140</v>
      </c>
      <c r="C2081" s="28" t="s">
        <v>4757</v>
      </c>
      <c r="D2081" s="29">
        <v>3</v>
      </c>
      <c r="E2081" s="20" t="s">
        <v>5215</v>
      </c>
      <c r="F2081" s="10" t="s">
        <v>5142</v>
      </c>
      <c r="G2081" s="10" t="s">
        <v>5295</v>
      </c>
      <c r="H2081" s="20" t="s">
        <v>5345</v>
      </c>
      <c r="I2081" s="20" t="s">
        <v>3165</v>
      </c>
      <c r="J2081" s="20" t="s">
        <v>1937</v>
      </c>
      <c r="K2081" s="20" t="s">
        <v>5448</v>
      </c>
      <c r="L2081" s="20" t="s">
        <v>5484</v>
      </c>
      <c r="M2081" s="21">
        <v>120</v>
      </c>
      <c r="N2081" s="22">
        <v>4</v>
      </c>
      <c r="O2081" s="23">
        <v>0</v>
      </c>
      <c r="P2081" s="24">
        <v>390</v>
      </c>
      <c r="Q2081" s="25">
        <f t="shared" ref="Q2081:Q2087" si="171">IF(M2081="","",IF(M2081&lt;=0,P2081/10,P2081/M2081))</f>
        <v>3.25</v>
      </c>
      <c r="R2081" s="12">
        <v>0</v>
      </c>
      <c r="S2081" s="12">
        <v>0</v>
      </c>
      <c r="U2081" s="18" t="str">
        <f t="shared" si="168"/>
        <v>未勝利</v>
      </c>
      <c r="X2081" s="12" t="str">
        <f>IF(OR(C2081="櫃間牧場",C2081="特捜フジ"),"hit",IF(OR(C2081="土井牧場",C2081="土井ムギムギ牧場",C2081="むぎむぎ",C2081="むぎ"),"doi",IF(OR(C2081="阪神",C2081="タイガースファーム"),"han",IF(OR(C2081="健康牧場",C2081="ＯＫ牧場"),"oke",VLOOKUP(C2081,[1]Owner!$A:$B,2,FALSE)))))</f>
        <v>fuk</v>
      </c>
    </row>
    <row r="2082" spans="1:24" ht="11.15" customHeight="1" x14ac:dyDescent="0.65">
      <c r="A2082" s="19" t="str">
        <f t="shared" si="167"/>
        <v>1415村山05</v>
      </c>
      <c r="B2082" s="10" t="s">
        <v>5140</v>
      </c>
      <c r="C2082" s="28" t="s">
        <v>4764</v>
      </c>
      <c r="D2082" s="29">
        <v>5</v>
      </c>
      <c r="E2082" s="20" t="s">
        <v>5277</v>
      </c>
      <c r="F2082" s="10" t="s">
        <v>5142</v>
      </c>
      <c r="G2082" s="10" t="s">
        <v>5295</v>
      </c>
      <c r="H2082" s="20" t="s">
        <v>5304</v>
      </c>
      <c r="I2082" s="20" t="s">
        <v>5369</v>
      </c>
      <c r="J2082" s="20" t="s">
        <v>3610</v>
      </c>
      <c r="K2082" s="20" t="s">
        <v>2378</v>
      </c>
      <c r="L2082" s="20" t="s">
        <v>1913</v>
      </c>
      <c r="M2082" s="21">
        <v>100</v>
      </c>
      <c r="N2082" s="22">
        <v>7</v>
      </c>
      <c r="O2082" s="23">
        <v>0</v>
      </c>
      <c r="P2082" s="24">
        <v>390</v>
      </c>
      <c r="Q2082" s="25">
        <f t="shared" si="171"/>
        <v>3.9</v>
      </c>
      <c r="R2082" s="12">
        <v>0</v>
      </c>
      <c r="S2082" s="12">
        <v>0</v>
      </c>
      <c r="U2082" s="18" t="str">
        <f t="shared" si="168"/>
        <v>未勝利</v>
      </c>
      <c r="X2082" s="12" t="str">
        <f>IF(OR(C2082="櫃間牧場",C2082="特捜フジ"),"hit",IF(OR(C2082="土井牧場",C2082="土井ムギムギ牧場",C2082="むぎむぎ",C2082="むぎ"),"doi",IF(OR(C2082="阪神",C2082="タイガースファーム"),"han",IF(OR(C2082="健康牧場",C2082="ＯＫ牧場"),"oke",VLOOKUP(C2082,[1]Owner!$A:$B,2,FALSE)))))</f>
        <v>mur</v>
      </c>
    </row>
    <row r="2083" spans="1:24" ht="11.15" customHeight="1" x14ac:dyDescent="0.65">
      <c r="A2083" s="19" t="str">
        <f t="shared" si="167"/>
        <v>0809藤田01</v>
      </c>
      <c r="B2083" s="10" t="s">
        <v>3162</v>
      </c>
      <c r="C2083" s="20" t="s">
        <v>3353</v>
      </c>
      <c r="D2083" s="11">
        <v>1</v>
      </c>
      <c r="E2083" s="20" t="s">
        <v>3354</v>
      </c>
      <c r="F2083" s="10" t="s">
        <v>14</v>
      </c>
      <c r="G2083" s="10" t="s">
        <v>520</v>
      </c>
      <c r="H2083" s="20" t="s">
        <v>2571</v>
      </c>
      <c r="I2083" s="20" t="s">
        <v>3165</v>
      </c>
      <c r="J2083" s="20" t="s">
        <v>2690</v>
      </c>
      <c r="K2083" s="20" t="s">
        <v>795</v>
      </c>
      <c r="L2083" s="20" t="s">
        <v>1913</v>
      </c>
      <c r="M2083" s="21">
        <v>130</v>
      </c>
      <c r="N2083" s="22">
        <v>3</v>
      </c>
      <c r="O2083" s="23">
        <v>0</v>
      </c>
      <c r="P2083" s="24">
        <v>385</v>
      </c>
      <c r="Q2083" s="25">
        <f t="shared" si="171"/>
        <v>2.9615384615384617</v>
      </c>
      <c r="R2083" s="12">
        <v>0</v>
      </c>
      <c r="S2083" s="12">
        <v>0</v>
      </c>
      <c r="U2083" s="18" t="str">
        <f t="shared" si="168"/>
        <v>未勝利</v>
      </c>
      <c r="X2083" s="12" t="str">
        <f>IF(OR(C2083="櫃間牧場",C2083="特捜フジ"),"hit",IF(OR(C2083="土井牧場",C2083="土井ムギムギ牧場",C2083="むぎむぎ",C2083="むぎ"),"doi",IF(OR(C2083="阪神",C2083="タイガースファーム"),"han",IF(OR(C2083="健康牧場",C2083="ＯＫ牧場"),"oke",VLOOKUP(C2083,[1]Owner!$A:$B,2,FALSE)))))</f>
        <v>fut</v>
      </c>
    </row>
    <row r="2084" spans="1:24" ht="11.15" customHeight="1" x14ac:dyDescent="0.65">
      <c r="A2084" s="19" t="str">
        <f t="shared" si="167"/>
        <v>1112むぎ08</v>
      </c>
      <c r="B2084" s="10" t="s">
        <v>4369</v>
      </c>
      <c r="C2084" s="20" t="s">
        <v>4316</v>
      </c>
      <c r="D2084" s="11">
        <v>8</v>
      </c>
      <c r="E2084" s="20" t="s">
        <v>4332</v>
      </c>
      <c r="F2084" s="10" t="s">
        <v>3905</v>
      </c>
      <c r="G2084" s="10" t="s">
        <v>3906</v>
      </c>
      <c r="H2084" s="20" t="s">
        <v>4006</v>
      </c>
      <c r="I2084" s="20" t="s">
        <v>3165</v>
      </c>
      <c r="J2084" s="20" t="s">
        <v>2461</v>
      </c>
      <c r="K2084" s="20" t="s">
        <v>4333</v>
      </c>
      <c r="L2084" s="20" t="s">
        <v>1913</v>
      </c>
      <c r="M2084" s="21">
        <v>55</v>
      </c>
      <c r="N2084" s="22">
        <v>6</v>
      </c>
      <c r="O2084" s="23">
        <v>0</v>
      </c>
      <c r="P2084" s="24">
        <v>385</v>
      </c>
      <c r="Q2084" s="25">
        <f t="shared" si="171"/>
        <v>7</v>
      </c>
      <c r="R2084" s="12">
        <v>0</v>
      </c>
      <c r="S2084" s="12">
        <v>0</v>
      </c>
      <c r="U2084" s="18" t="str">
        <f t="shared" si="168"/>
        <v>未勝利</v>
      </c>
      <c r="X2084" s="12" t="str">
        <f>IF(OR(C2084="櫃間牧場",C2084="特捜フジ"),"hit",IF(OR(C2084="土井牧場",C2084="土井ムギムギ牧場",C2084="むぎむぎ",C2084="むぎ"),"doi",IF(OR(C2084="阪神",C2084="タイガースファーム"),"han",IF(OR(C2084="健康牧場",C2084="ＯＫ牧場"),"oke",VLOOKUP(C2084,[1]Owner!$A:$B,2,FALSE)))))</f>
        <v>doi</v>
      </c>
    </row>
    <row r="2085" spans="1:24" ht="11.15" customHeight="1" x14ac:dyDescent="0.65">
      <c r="A2085" s="19" t="str">
        <f t="shared" si="167"/>
        <v>1011羽田08</v>
      </c>
      <c r="B2085" s="10" t="s">
        <v>3649</v>
      </c>
      <c r="C2085" s="20" t="s">
        <v>2482</v>
      </c>
      <c r="D2085" s="11">
        <v>8</v>
      </c>
      <c r="E2085" s="20" t="s">
        <v>3748</v>
      </c>
      <c r="F2085" s="10" t="s">
        <v>14</v>
      </c>
      <c r="G2085" s="10" t="s">
        <v>520</v>
      </c>
      <c r="H2085" s="20" t="s">
        <v>2314</v>
      </c>
      <c r="I2085" s="20" t="s">
        <v>3749</v>
      </c>
      <c r="J2085" s="20" t="s">
        <v>3750</v>
      </c>
      <c r="K2085" s="20" t="s">
        <v>3751</v>
      </c>
      <c r="L2085" s="20" t="s">
        <v>2317</v>
      </c>
      <c r="M2085" s="21">
        <v>5</v>
      </c>
      <c r="N2085" s="22">
        <v>7</v>
      </c>
      <c r="O2085" s="23">
        <v>0</v>
      </c>
      <c r="P2085" s="24">
        <v>385</v>
      </c>
      <c r="Q2085" s="25">
        <f t="shared" si="171"/>
        <v>77</v>
      </c>
      <c r="R2085" s="12">
        <v>0</v>
      </c>
      <c r="S2085" s="12">
        <v>0</v>
      </c>
      <c r="U2085" s="18" t="str">
        <f t="shared" si="168"/>
        <v>未勝利</v>
      </c>
      <c r="X2085" s="12" t="str">
        <f>IF(OR(C2085="櫃間牧場",C2085="特捜フジ"),"hit",IF(OR(C2085="土井牧場",C2085="土井ムギムギ牧場",C2085="むぎむぎ",C2085="むぎ"),"doi",IF(OR(C2085="阪神",C2085="タイガースファーム"),"han",IF(OR(C2085="健康牧場",C2085="ＯＫ牧場"),"oke",VLOOKUP(C2085,[1]Owner!$A:$B,2,FALSE)))))</f>
        <v>had</v>
      </c>
    </row>
    <row r="2086" spans="1:24" ht="11.15" customHeight="1" x14ac:dyDescent="0.65">
      <c r="A2086" s="19" t="str">
        <f t="shared" si="167"/>
        <v>1415むぎ06</v>
      </c>
      <c r="B2086" s="10" t="s">
        <v>5140</v>
      </c>
      <c r="C2086" s="28" t="s">
        <v>5138</v>
      </c>
      <c r="D2086" s="29">
        <v>6</v>
      </c>
      <c r="E2086" s="20" t="s">
        <v>5268</v>
      </c>
      <c r="F2086" s="10" t="s">
        <v>5144</v>
      </c>
      <c r="G2086" s="10" t="s">
        <v>5295</v>
      </c>
      <c r="H2086" s="20" t="s">
        <v>5337</v>
      </c>
      <c r="I2086" s="20" t="s">
        <v>2438</v>
      </c>
      <c r="J2086" s="20" t="s">
        <v>5430</v>
      </c>
      <c r="K2086" s="20" t="s">
        <v>5454</v>
      </c>
      <c r="L2086" s="20" t="s">
        <v>5502</v>
      </c>
      <c r="M2086" s="21">
        <v>20</v>
      </c>
      <c r="N2086" s="22">
        <v>7</v>
      </c>
      <c r="O2086" s="23">
        <v>0</v>
      </c>
      <c r="P2086" s="24">
        <v>385</v>
      </c>
      <c r="Q2086" s="25">
        <f t="shared" si="171"/>
        <v>19.25</v>
      </c>
      <c r="R2086" s="12">
        <v>0</v>
      </c>
      <c r="S2086" s="12">
        <v>0</v>
      </c>
      <c r="U2086" s="18" t="str">
        <f t="shared" si="168"/>
        <v>未勝利</v>
      </c>
      <c r="X2086" s="12" t="str">
        <f>IF(OR(C2086="櫃間牧場",C2086="特捜フジ"),"hit",IF(OR(C2086="土井牧場",C2086="土井ムギムギ牧場",C2086="むぎむぎ",C2086="むぎ"),"doi",IF(OR(C2086="阪神",C2086="タイガースファーム"),"han",IF(OR(C2086="健康牧場",C2086="ＯＫ牧場"),"oke",VLOOKUP(C2086,[1]Owner!$A:$B,2,FALSE)))))</f>
        <v>doi</v>
      </c>
    </row>
    <row r="2087" spans="1:24" ht="11.15" customHeight="1" x14ac:dyDescent="0.65">
      <c r="A2087" s="19" t="str">
        <f t="shared" si="167"/>
        <v>0102健太02</v>
      </c>
      <c r="B2087" s="10" t="s">
        <v>1206</v>
      </c>
      <c r="C2087" s="20" t="s">
        <v>156</v>
      </c>
      <c r="D2087" s="31">
        <v>2</v>
      </c>
      <c r="E2087" s="20" t="s">
        <v>1280</v>
      </c>
      <c r="F2087" s="10" t="s">
        <v>29</v>
      </c>
      <c r="G2087" s="10" t="s">
        <v>15</v>
      </c>
      <c r="H2087" s="20" t="s">
        <v>1281</v>
      </c>
      <c r="I2087" s="20" t="s">
        <v>38</v>
      </c>
      <c r="J2087" s="20" t="s">
        <v>1019</v>
      </c>
      <c r="N2087" s="22">
        <v>4</v>
      </c>
      <c r="O2087" s="23">
        <v>0</v>
      </c>
      <c r="P2087" s="24">
        <v>381</v>
      </c>
      <c r="Q2087" s="25" t="str">
        <f t="shared" si="171"/>
        <v/>
      </c>
      <c r="R2087" s="12">
        <v>0</v>
      </c>
      <c r="S2087" s="12">
        <v>0</v>
      </c>
      <c r="U2087" s="18" t="str">
        <f t="shared" si="168"/>
        <v>未勝利</v>
      </c>
      <c r="X2087" s="12" t="str">
        <f>IF(OR(C2087="櫃間牧場",C2087="特捜フジ"),"hit",IF(OR(C2087="土井牧場",C2087="土井ムギムギ牧場",C2087="むぎむぎ",C2087="むぎ"),"doi",IF(OR(C2087="阪神",C2087="タイガースファーム"),"han",IF(OR(C2087="健康牧場",C2087="ＯＫ牧場"),"oke",VLOOKUP(C2087,[1]Owner!$A:$B,2,FALSE)))))</f>
        <v>tke</v>
      </c>
    </row>
    <row r="2088" spans="1:24" ht="11.15" customHeight="1" x14ac:dyDescent="0.65">
      <c r="A2088" s="19" t="str">
        <f t="shared" si="167"/>
        <v>1920成田06</v>
      </c>
      <c r="B2088" s="10" t="s">
        <v>7651</v>
      </c>
      <c r="C2088" s="20" t="s">
        <v>7656</v>
      </c>
      <c r="D2088" s="11">
        <v>6</v>
      </c>
      <c r="E2088" s="20" t="s">
        <v>7714</v>
      </c>
      <c r="F2088" s="10" t="s">
        <v>4766</v>
      </c>
      <c r="G2088" s="10" t="s">
        <v>4767</v>
      </c>
      <c r="H2088" s="20" t="s">
        <v>7860</v>
      </c>
      <c r="I2088" s="20" t="s">
        <v>6718</v>
      </c>
      <c r="J2088" s="20" t="s">
        <v>3877</v>
      </c>
      <c r="K2088" s="20" t="s">
        <v>4830</v>
      </c>
      <c r="L2088" s="20" t="s">
        <v>4780</v>
      </c>
      <c r="M2088" s="32">
        <v>4</v>
      </c>
      <c r="N2088" s="22">
        <v>5</v>
      </c>
      <c r="O2088" s="23">
        <v>0</v>
      </c>
      <c r="P2088" s="24">
        <v>381</v>
      </c>
      <c r="Q2088" s="25">
        <v>12.521153846153847</v>
      </c>
      <c r="R2088" s="12">
        <v>0</v>
      </c>
      <c r="S2088" s="12">
        <v>0</v>
      </c>
      <c r="T2088" s="12">
        <v>0</v>
      </c>
      <c r="U2088" s="18" t="str">
        <f t="shared" si="168"/>
        <v>未勝利</v>
      </c>
      <c r="V2088" s="12" t="s">
        <v>7460</v>
      </c>
      <c r="W2088" s="12" t="s">
        <v>8092</v>
      </c>
      <c r="X2088" s="12" t="str">
        <f>IF(OR(C2088="櫃間牧場",C2088="特捜フジ"),"hit",IF(OR(C2088="土井牧場",C2088="土井ムギムギ牧場",C2088="むぎむぎ",C2088="むぎ"),"doi",IF(OR(C2088="阪神",C2088="タイガースファーム"),"han",IF(OR(C2088="健康牧場",C2088="ＯＫ牧場"),"oke",VLOOKUP(C2088,[1]Owner!$A:$B,2,FALSE)))))</f>
        <v>nar</v>
      </c>
    </row>
    <row r="2089" spans="1:24" ht="11.15" customHeight="1" x14ac:dyDescent="0.65">
      <c r="A2089" s="19" t="str">
        <f t="shared" si="167"/>
        <v>1819播磨04</v>
      </c>
      <c r="B2089" s="10" t="s">
        <v>7067</v>
      </c>
      <c r="C2089" s="20" t="s">
        <v>4761</v>
      </c>
      <c r="D2089" s="11">
        <v>4</v>
      </c>
      <c r="E2089" s="20" t="s">
        <v>7091</v>
      </c>
      <c r="F2089" s="10" t="s">
        <v>4407</v>
      </c>
      <c r="G2089" s="10" t="s">
        <v>5335</v>
      </c>
      <c r="H2089" s="20" t="s">
        <v>7231</v>
      </c>
      <c r="I2089" s="20" t="s">
        <v>2231</v>
      </c>
      <c r="J2089" s="20" t="s">
        <v>6735</v>
      </c>
      <c r="K2089" s="20" t="s">
        <v>7281</v>
      </c>
      <c r="L2089" s="20" t="s">
        <v>7282</v>
      </c>
      <c r="M2089" s="21">
        <v>120</v>
      </c>
      <c r="N2089" s="22">
        <v>2</v>
      </c>
      <c r="O2089" s="23">
        <v>0</v>
      </c>
      <c r="P2089" s="24">
        <v>380</v>
      </c>
      <c r="Q2089" s="25">
        <f t="shared" ref="Q2089:Q2100" si="172">IF(M2089="","",IF(M2089&lt;=0,P2089/10,P2089/M2089))</f>
        <v>3.1666666666666665</v>
      </c>
      <c r="R2089" s="12">
        <v>0</v>
      </c>
      <c r="S2089" s="12">
        <v>0</v>
      </c>
      <c r="T2089" s="12">
        <v>0</v>
      </c>
      <c r="U2089" s="18" t="str">
        <f t="shared" si="168"/>
        <v>未勝利</v>
      </c>
      <c r="V2089" s="12" t="s">
        <v>7463</v>
      </c>
      <c r="W2089" s="12" t="s">
        <v>7603</v>
      </c>
      <c r="X2089" s="12" t="str">
        <f>IF(OR(C2089="櫃間牧場",C2089="特捜フジ"),"hit",IF(OR(C2089="土井牧場",C2089="土井ムギムギ牧場",C2089="むぎむぎ",C2089="むぎ"),"doi",IF(OR(C2089="阪神",C2089="タイガースファーム"),"han",IF(OR(C2089="健康牧場",C2089="ＯＫ牧場"),"oke",VLOOKUP(C2089,[1]Owner!$A:$B,2,FALSE)))))</f>
        <v>har</v>
      </c>
    </row>
    <row r="2090" spans="1:24" ht="11.15" customHeight="1" x14ac:dyDescent="0.65">
      <c r="A2090" s="19" t="str">
        <f t="shared" si="167"/>
        <v>1819若井01</v>
      </c>
      <c r="B2090" s="10" t="s">
        <v>7067</v>
      </c>
      <c r="C2090" s="20" t="s">
        <v>4763</v>
      </c>
      <c r="D2090" s="11">
        <v>1</v>
      </c>
      <c r="E2090" s="20" t="s">
        <v>7118</v>
      </c>
      <c r="F2090" s="10" t="s">
        <v>4407</v>
      </c>
      <c r="G2090" s="10" t="s">
        <v>4421</v>
      </c>
      <c r="H2090" s="20" t="s">
        <v>4552</v>
      </c>
      <c r="I2090" s="20" t="s">
        <v>6718</v>
      </c>
      <c r="J2090" s="20" t="s">
        <v>5747</v>
      </c>
      <c r="K2090" s="20" t="s">
        <v>2378</v>
      </c>
      <c r="L2090" s="20" t="s">
        <v>1913</v>
      </c>
      <c r="M2090" s="21">
        <v>200</v>
      </c>
      <c r="N2090" s="22">
        <v>2</v>
      </c>
      <c r="O2090" s="23">
        <v>0</v>
      </c>
      <c r="P2090" s="24">
        <v>380</v>
      </c>
      <c r="Q2090" s="25">
        <f t="shared" si="172"/>
        <v>1.9</v>
      </c>
      <c r="R2090" s="12">
        <v>0</v>
      </c>
      <c r="S2090" s="12">
        <v>0</v>
      </c>
      <c r="T2090" s="12">
        <v>0</v>
      </c>
      <c r="U2090" s="18" t="str">
        <f t="shared" si="168"/>
        <v>未勝利</v>
      </c>
      <c r="V2090" s="12" t="s">
        <v>7464</v>
      </c>
      <c r="W2090" s="12" t="s">
        <v>7604</v>
      </c>
      <c r="X2090" s="12" t="str">
        <f>IF(OR(C2090="櫃間牧場",C2090="特捜フジ"),"hit",IF(OR(C2090="土井牧場",C2090="土井ムギムギ牧場",C2090="むぎむぎ",C2090="むぎ"),"doi",IF(OR(C2090="阪神",C2090="タイガースファーム"),"han",IF(OR(C2090="健康牧場",C2090="ＯＫ牧場"),"oke",VLOOKUP(C2090,[1]Owner!$A:$B,2,FALSE)))))</f>
        <v>wak</v>
      </c>
    </row>
    <row r="2091" spans="1:24" ht="11.15" customHeight="1" x14ac:dyDescent="0.65">
      <c r="A2091" s="19" t="str">
        <f t="shared" si="167"/>
        <v>0405本木04</v>
      </c>
      <c r="B2091" s="10" t="s">
        <v>1951</v>
      </c>
      <c r="C2091" s="20" t="s">
        <v>1161</v>
      </c>
      <c r="D2091" s="31">
        <v>4</v>
      </c>
      <c r="E2091" s="20" t="s">
        <v>2256</v>
      </c>
      <c r="F2091" s="10" t="s">
        <v>29</v>
      </c>
      <c r="G2091" s="10" t="s">
        <v>510</v>
      </c>
      <c r="H2091" s="20" t="s">
        <v>2020</v>
      </c>
      <c r="I2091" s="20" t="s">
        <v>38</v>
      </c>
      <c r="J2091" s="20" t="s">
        <v>2257</v>
      </c>
      <c r="K2091" s="20" t="s">
        <v>2042</v>
      </c>
      <c r="L2091" s="20" t="s">
        <v>82</v>
      </c>
      <c r="M2091" s="21">
        <v>70</v>
      </c>
      <c r="N2091" s="22">
        <v>3</v>
      </c>
      <c r="O2091" s="23">
        <v>0</v>
      </c>
      <c r="P2091" s="24">
        <v>380</v>
      </c>
      <c r="Q2091" s="25">
        <f t="shared" si="172"/>
        <v>5.4285714285714288</v>
      </c>
      <c r="R2091" s="12">
        <v>0</v>
      </c>
      <c r="S2091" s="12">
        <v>0</v>
      </c>
      <c r="U2091" s="18" t="str">
        <f t="shared" si="168"/>
        <v>未勝利</v>
      </c>
      <c r="X2091" s="12" t="str">
        <f>IF(OR(C2091="櫃間牧場",C2091="特捜フジ"),"hit",IF(OR(C2091="土井牧場",C2091="土井ムギムギ牧場",C2091="むぎむぎ",C2091="むぎ"),"doi",IF(OR(C2091="阪神",C2091="タイガースファーム"),"han",IF(OR(C2091="健康牧場",C2091="ＯＫ牧場"),"oke",VLOOKUP(C2091,[1]Owner!$A:$B,2,FALSE)))))</f>
        <v>mot</v>
      </c>
    </row>
    <row r="2092" spans="1:24" ht="11.15" customHeight="1" x14ac:dyDescent="0.65">
      <c r="A2092" s="19" t="str">
        <f t="shared" si="167"/>
        <v>1415播磨06</v>
      </c>
      <c r="B2092" s="10" t="s">
        <v>5140</v>
      </c>
      <c r="C2092" s="28" t="s">
        <v>4761</v>
      </c>
      <c r="D2092" s="29">
        <v>6</v>
      </c>
      <c r="E2092" s="20" t="s">
        <v>5188</v>
      </c>
      <c r="F2092" s="10" t="s">
        <v>5142</v>
      </c>
      <c r="G2092" s="10" t="s">
        <v>5295</v>
      </c>
      <c r="H2092" s="20" t="s">
        <v>5298</v>
      </c>
      <c r="I2092" s="20" t="s">
        <v>1755</v>
      </c>
      <c r="J2092" s="20" t="s">
        <v>5394</v>
      </c>
      <c r="K2092" s="20" t="s">
        <v>5446</v>
      </c>
      <c r="L2092" s="20" t="s">
        <v>5485</v>
      </c>
      <c r="M2092" s="21">
        <v>50</v>
      </c>
      <c r="N2092" s="22">
        <v>4</v>
      </c>
      <c r="O2092" s="23">
        <v>0</v>
      </c>
      <c r="P2092" s="24">
        <v>380</v>
      </c>
      <c r="Q2092" s="25">
        <f t="shared" si="172"/>
        <v>7.6</v>
      </c>
      <c r="R2092" s="12">
        <v>0</v>
      </c>
      <c r="S2092" s="12">
        <v>0</v>
      </c>
      <c r="U2092" s="18" t="str">
        <f t="shared" si="168"/>
        <v>未勝利</v>
      </c>
      <c r="X2092" s="12" t="str">
        <f>IF(OR(C2092="櫃間牧場",C2092="特捜フジ"),"hit",IF(OR(C2092="土井牧場",C2092="土井ムギムギ牧場",C2092="むぎむぎ",C2092="むぎ"),"doi",IF(OR(C2092="阪神",C2092="タイガースファーム"),"han",IF(OR(C2092="健康牧場",C2092="ＯＫ牧場"),"oke",VLOOKUP(C2092,[1]Owner!$A:$B,2,FALSE)))))</f>
        <v>har</v>
      </c>
    </row>
    <row r="2093" spans="1:24" ht="11.15" customHeight="1" x14ac:dyDescent="0.65">
      <c r="A2093" s="19" t="str">
        <f t="shared" si="167"/>
        <v>0708羽田01</v>
      </c>
      <c r="B2093" s="10" t="s">
        <v>2844</v>
      </c>
      <c r="C2093" s="20" t="s">
        <v>2482</v>
      </c>
      <c r="D2093" s="11">
        <v>1</v>
      </c>
      <c r="E2093" s="20" t="s">
        <v>3032</v>
      </c>
      <c r="F2093" s="10" t="s">
        <v>14</v>
      </c>
      <c r="G2093" s="10" t="s">
        <v>520</v>
      </c>
      <c r="H2093" s="20" t="s">
        <v>2077</v>
      </c>
      <c r="I2093" s="20" t="s">
        <v>2850</v>
      </c>
      <c r="J2093" s="20" t="s">
        <v>1167</v>
      </c>
      <c r="K2093" s="20" t="s">
        <v>3033</v>
      </c>
      <c r="L2093" s="20" t="s">
        <v>2174</v>
      </c>
      <c r="M2093" s="21">
        <v>120</v>
      </c>
      <c r="N2093" s="22">
        <v>5</v>
      </c>
      <c r="O2093" s="23">
        <v>0</v>
      </c>
      <c r="P2093" s="24">
        <v>380</v>
      </c>
      <c r="Q2093" s="25">
        <f t="shared" si="172"/>
        <v>3.1666666666666665</v>
      </c>
      <c r="R2093" s="12">
        <v>0</v>
      </c>
      <c r="S2093" s="12">
        <v>0</v>
      </c>
      <c r="U2093" s="18" t="str">
        <f t="shared" si="168"/>
        <v>未勝利</v>
      </c>
      <c r="X2093" s="12" t="str">
        <f>IF(OR(C2093="櫃間牧場",C2093="特捜フジ"),"hit",IF(OR(C2093="土井牧場",C2093="土井ムギムギ牧場",C2093="むぎむぎ",C2093="むぎ"),"doi",IF(OR(C2093="阪神",C2093="タイガースファーム"),"han",IF(OR(C2093="健康牧場",C2093="ＯＫ牧場"),"oke",VLOOKUP(C2093,[1]Owner!$A:$B,2,FALSE)))))</f>
        <v>had</v>
      </c>
    </row>
    <row r="2094" spans="1:24" ht="11.15" customHeight="1" x14ac:dyDescent="0.65">
      <c r="A2094" s="19" t="str">
        <f t="shared" si="167"/>
        <v>1718藤田02</v>
      </c>
      <c r="B2094" s="10" t="s">
        <v>6476</v>
      </c>
      <c r="C2094" s="20" t="s">
        <v>4374</v>
      </c>
      <c r="D2094" s="11">
        <v>2</v>
      </c>
      <c r="E2094" s="20" t="s">
        <v>6508</v>
      </c>
      <c r="F2094" s="10" t="s">
        <v>5142</v>
      </c>
      <c r="G2094" s="10" t="s">
        <v>5295</v>
      </c>
      <c r="H2094" s="20" t="s">
        <v>6653</v>
      </c>
      <c r="I2094" s="20" t="s">
        <v>1755</v>
      </c>
      <c r="J2094" s="20" t="s">
        <v>1953</v>
      </c>
      <c r="K2094" s="20" t="s">
        <v>4202</v>
      </c>
      <c r="L2094" s="20" t="s">
        <v>4202</v>
      </c>
      <c r="M2094" s="21">
        <v>50</v>
      </c>
      <c r="N2094" s="22">
        <v>7</v>
      </c>
      <c r="O2094" s="23">
        <v>0</v>
      </c>
      <c r="P2094" s="24">
        <v>380</v>
      </c>
      <c r="Q2094" s="25">
        <f t="shared" si="172"/>
        <v>7.6</v>
      </c>
      <c r="R2094" s="12">
        <v>0</v>
      </c>
      <c r="S2094" s="12">
        <v>0</v>
      </c>
      <c r="U2094" s="18" t="str">
        <f t="shared" si="168"/>
        <v>未勝利</v>
      </c>
      <c r="V2094" s="12" t="s">
        <v>6948</v>
      </c>
      <c r="W2094" s="12" t="s">
        <v>6797</v>
      </c>
      <c r="X2094" s="12" t="str">
        <f>IF(OR(C2094="櫃間牧場",C2094="特捜フジ"),"hit",IF(OR(C2094="土井牧場",C2094="土井ムギムギ牧場",C2094="むぎむぎ",C2094="むぎ"),"doi",IF(OR(C2094="阪神",C2094="タイガースファーム"),"han",IF(OR(C2094="健康牧場",C2094="ＯＫ牧場"),"oke",VLOOKUP(C2094,[1]Owner!$A:$B,2,FALSE)))))</f>
        <v>fut</v>
      </c>
    </row>
    <row r="2095" spans="1:24" ht="11.15" customHeight="1" x14ac:dyDescent="0.65">
      <c r="A2095" s="19" t="str">
        <f t="shared" si="167"/>
        <v>0506福石05</v>
      </c>
      <c r="B2095" s="10" t="s">
        <v>2274</v>
      </c>
      <c r="C2095" s="20" t="s">
        <v>913</v>
      </c>
      <c r="D2095" s="11">
        <v>5</v>
      </c>
      <c r="E2095" s="20" t="s">
        <v>2540</v>
      </c>
      <c r="F2095" s="10" t="s">
        <v>14</v>
      </c>
      <c r="G2095" s="10" t="s">
        <v>510</v>
      </c>
      <c r="H2095" s="20" t="s">
        <v>1131</v>
      </c>
      <c r="I2095" s="20" t="s">
        <v>2249</v>
      </c>
      <c r="J2095" s="20" t="s">
        <v>2541</v>
      </c>
      <c r="K2095" s="20" t="s">
        <v>1836</v>
      </c>
      <c r="L2095" s="20" t="s">
        <v>2542</v>
      </c>
      <c r="M2095" s="21">
        <v>10</v>
      </c>
      <c r="N2095" s="22">
        <v>10</v>
      </c>
      <c r="O2095" s="23">
        <v>0</v>
      </c>
      <c r="P2095" s="24">
        <v>380</v>
      </c>
      <c r="Q2095" s="25">
        <f t="shared" si="172"/>
        <v>38</v>
      </c>
      <c r="R2095" s="12">
        <v>0</v>
      </c>
      <c r="S2095" s="12">
        <v>0</v>
      </c>
      <c r="U2095" s="18" t="str">
        <f t="shared" si="168"/>
        <v>未勝利</v>
      </c>
      <c r="X2095" s="12" t="str">
        <f>IF(OR(C2095="櫃間牧場",C2095="特捜フジ"),"hit",IF(OR(C2095="土井牧場",C2095="土井ムギムギ牧場",C2095="むぎむぎ",C2095="むぎ"),"doi",IF(OR(C2095="阪神",C2095="タイガースファーム"),"han",IF(OR(C2095="健康牧場",C2095="ＯＫ牧場"),"oke",VLOOKUP(C2095,[1]Owner!$A:$B,2,FALSE)))))</f>
        <v>fuk</v>
      </c>
    </row>
    <row r="2096" spans="1:24" ht="11.15" customHeight="1" x14ac:dyDescent="0.65">
      <c r="A2096" s="19" t="str">
        <f t="shared" si="167"/>
        <v>0001伸吾08</v>
      </c>
      <c r="B2096" s="10" t="s">
        <v>963</v>
      </c>
      <c r="C2096" s="20" t="s">
        <v>768</v>
      </c>
      <c r="D2096" s="31">
        <v>8</v>
      </c>
      <c r="E2096" s="20" t="s">
        <v>1049</v>
      </c>
      <c r="F2096" s="10" t="s">
        <v>29</v>
      </c>
      <c r="G2096" s="10" t="s">
        <v>15</v>
      </c>
      <c r="H2096" s="20" t="s">
        <v>1050</v>
      </c>
      <c r="I2096" s="20" t="s">
        <v>833</v>
      </c>
      <c r="J2096" s="20" t="s">
        <v>1051</v>
      </c>
      <c r="N2096" s="22">
        <v>6</v>
      </c>
      <c r="O2096" s="23">
        <v>0</v>
      </c>
      <c r="P2096" s="24">
        <v>379</v>
      </c>
      <c r="Q2096" s="25" t="str">
        <f t="shared" si="172"/>
        <v/>
      </c>
      <c r="R2096" s="12">
        <v>0</v>
      </c>
      <c r="S2096" s="12">
        <v>0</v>
      </c>
      <c r="U2096" s="18" t="str">
        <f t="shared" si="168"/>
        <v>未勝利</v>
      </c>
      <c r="X2096" s="12" t="str">
        <f>IF(OR(C2096="櫃間牧場",C2096="特捜フジ"),"hit",IF(OR(C2096="土井牧場",C2096="土井ムギムギ牧場",C2096="むぎむぎ",C2096="むぎ"),"doi",IF(OR(C2096="阪神",C2096="タイガースファーム"),"han",IF(OR(C2096="健康牧場",C2096="ＯＫ牧場"),"oke",VLOOKUP(C2096,[1]Owner!$A:$B,2,FALSE)))))</f>
        <v>tsi</v>
      </c>
    </row>
    <row r="2097" spans="1:24" ht="11.15" customHeight="1" x14ac:dyDescent="0.65">
      <c r="A2097" s="19" t="str">
        <f t="shared" si="167"/>
        <v>0809松山03</v>
      </c>
      <c r="B2097" s="10" t="s">
        <v>3162</v>
      </c>
      <c r="C2097" s="20" t="s">
        <v>3226</v>
      </c>
      <c r="D2097" s="11">
        <v>3</v>
      </c>
      <c r="E2097" s="20" t="s">
        <v>3234</v>
      </c>
      <c r="F2097" s="10" t="s">
        <v>3231</v>
      </c>
      <c r="G2097" s="10" t="s">
        <v>520</v>
      </c>
      <c r="H2097" s="20" t="s">
        <v>948</v>
      </c>
      <c r="I2097" s="20" t="s">
        <v>3235</v>
      </c>
      <c r="J2097" s="20" t="s">
        <v>3236</v>
      </c>
      <c r="K2097" s="20" t="s">
        <v>795</v>
      </c>
      <c r="L2097" s="20" t="s">
        <v>2923</v>
      </c>
      <c r="M2097" s="21">
        <v>100</v>
      </c>
      <c r="N2097" s="22">
        <v>11</v>
      </c>
      <c r="O2097" s="23">
        <v>0</v>
      </c>
      <c r="P2097" s="24">
        <v>375</v>
      </c>
      <c r="Q2097" s="25">
        <f t="shared" si="172"/>
        <v>3.75</v>
      </c>
      <c r="R2097" s="12">
        <v>0</v>
      </c>
      <c r="S2097" s="12">
        <v>0</v>
      </c>
      <c r="U2097" s="18" t="str">
        <f t="shared" si="168"/>
        <v>未勝利</v>
      </c>
      <c r="X2097" s="12" t="str">
        <f>IF(OR(C2097="櫃間牧場",C2097="特捜フジ"),"hit",IF(OR(C2097="土井牧場",C2097="土井ムギムギ牧場",C2097="むぎむぎ",C2097="むぎ"),"doi",IF(OR(C2097="阪神",C2097="タイガースファーム"),"han",IF(OR(C2097="健康牧場",C2097="ＯＫ牧場"),"oke",VLOOKUP(C2097,[1]Owner!$A:$B,2,FALSE)))))</f>
        <v>mat</v>
      </c>
    </row>
    <row r="2098" spans="1:24" ht="11.15" customHeight="1" x14ac:dyDescent="0.65">
      <c r="A2098" s="19" t="str">
        <f t="shared" si="167"/>
        <v>1819播磨08</v>
      </c>
      <c r="B2098" s="10" t="s">
        <v>7067</v>
      </c>
      <c r="C2098" s="20" t="s">
        <v>4761</v>
      </c>
      <c r="D2098" s="11">
        <v>8</v>
      </c>
      <c r="E2098" s="20" t="s">
        <v>7095</v>
      </c>
      <c r="F2098" s="10" t="s">
        <v>4407</v>
      </c>
      <c r="G2098" s="10" t="s">
        <v>4421</v>
      </c>
      <c r="H2098" s="20" t="s">
        <v>7232</v>
      </c>
      <c r="I2098" s="20" t="s">
        <v>5712</v>
      </c>
      <c r="J2098" s="20" t="s">
        <v>7286</v>
      </c>
      <c r="K2098" s="20" t="s">
        <v>791</v>
      </c>
      <c r="L2098" s="20" t="s">
        <v>4651</v>
      </c>
      <c r="M2098" s="21">
        <v>50</v>
      </c>
      <c r="N2098" s="22">
        <v>7</v>
      </c>
      <c r="O2098" s="23">
        <v>0</v>
      </c>
      <c r="P2098" s="24">
        <v>372.5</v>
      </c>
      <c r="Q2098" s="25">
        <f t="shared" si="172"/>
        <v>7.45</v>
      </c>
      <c r="R2098" s="12">
        <v>0</v>
      </c>
      <c r="S2098" s="12">
        <v>0</v>
      </c>
      <c r="T2098" s="12">
        <v>0</v>
      </c>
      <c r="U2098" s="18" t="str">
        <f t="shared" si="168"/>
        <v>未勝利</v>
      </c>
      <c r="V2098" s="12" t="s">
        <v>7465</v>
      </c>
      <c r="W2098" s="12" t="s">
        <v>7605</v>
      </c>
      <c r="X2098" s="12" t="str">
        <f>IF(OR(C2098="櫃間牧場",C2098="特捜フジ"),"hit",IF(OR(C2098="土井牧場",C2098="土井ムギムギ牧場",C2098="むぎむぎ",C2098="むぎ"),"doi",IF(OR(C2098="阪神",C2098="タイガースファーム"),"han",IF(OR(C2098="健康牧場",C2098="ＯＫ牧場"),"oke",VLOOKUP(C2098,[1]Owner!$A:$B,2,FALSE)))))</f>
        <v>har</v>
      </c>
    </row>
    <row r="2099" spans="1:24" ht="11.15" customHeight="1" x14ac:dyDescent="0.65">
      <c r="A2099" s="19" t="str">
        <f t="shared" si="167"/>
        <v>9899片岡02</v>
      </c>
      <c r="B2099" s="10" t="s">
        <v>377</v>
      </c>
      <c r="C2099" s="20" t="s">
        <v>465</v>
      </c>
      <c r="D2099" s="31">
        <v>2</v>
      </c>
      <c r="E2099" s="20" t="s">
        <v>469</v>
      </c>
      <c r="F2099" s="10" t="s">
        <v>14</v>
      </c>
      <c r="G2099" s="10" t="s">
        <v>15</v>
      </c>
      <c r="H2099" s="20" t="s">
        <v>470</v>
      </c>
      <c r="I2099" s="20" t="s">
        <v>38</v>
      </c>
      <c r="J2099" s="20" t="s">
        <v>471</v>
      </c>
      <c r="N2099" s="22">
        <v>5</v>
      </c>
      <c r="O2099" s="23">
        <v>0</v>
      </c>
      <c r="P2099" s="24">
        <v>371</v>
      </c>
      <c r="Q2099" s="25" t="str">
        <f t="shared" si="172"/>
        <v/>
      </c>
      <c r="R2099" s="12">
        <v>0</v>
      </c>
      <c r="S2099" s="12">
        <v>0</v>
      </c>
      <c r="U2099" s="18" t="str">
        <f t="shared" si="168"/>
        <v>未勝利</v>
      </c>
      <c r="X2099" s="12" t="str">
        <f>IF(OR(C2099="櫃間牧場",C2099="特捜フジ"),"hit",IF(OR(C2099="土井牧場",C2099="土井ムギムギ牧場",C2099="むぎむぎ",C2099="むぎ"),"doi",IF(OR(C2099="阪神",C2099="タイガースファーム"),"han",IF(OR(C2099="健康牧場",C2099="ＯＫ牧場"),"oke",VLOOKUP(C2099,[1]Owner!$A:$B,2,FALSE)))))</f>
        <v>kat</v>
      </c>
    </row>
    <row r="2100" spans="1:24" ht="11.15" customHeight="1" x14ac:dyDescent="0.65">
      <c r="A2100" s="19" t="str">
        <f t="shared" si="167"/>
        <v>0102杉田05</v>
      </c>
      <c r="B2100" s="10" t="s">
        <v>1206</v>
      </c>
      <c r="C2100" s="20" t="s">
        <v>1337</v>
      </c>
      <c r="D2100" s="31">
        <v>5</v>
      </c>
      <c r="E2100" s="20" t="s">
        <v>1344</v>
      </c>
      <c r="F2100" s="10" t="s">
        <v>29</v>
      </c>
      <c r="G2100" s="10" t="s">
        <v>15</v>
      </c>
      <c r="H2100" s="20" t="s">
        <v>995</v>
      </c>
      <c r="I2100" s="20" t="s">
        <v>1345</v>
      </c>
      <c r="J2100" s="20" t="s">
        <v>1346</v>
      </c>
      <c r="N2100" s="22">
        <v>3</v>
      </c>
      <c r="O2100" s="23">
        <v>0</v>
      </c>
      <c r="P2100" s="24">
        <v>370</v>
      </c>
      <c r="Q2100" s="25" t="str">
        <f t="shared" si="172"/>
        <v/>
      </c>
      <c r="R2100" s="12">
        <v>0</v>
      </c>
      <c r="S2100" s="12">
        <v>0</v>
      </c>
      <c r="U2100" s="18" t="str">
        <f t="shared" si="168"/>
        <v>未勝利</v>
      </c>
      <c r="X2100" s="12" t="str">
        <f>IF(OR(C2100="櫃間牧場",C2100="特捜フジ"),"hit",IF(OR(C2100="土井牧場",C2100="土井ムギムギ牧場",C2100="むぎむぎ",C2100="むぎ"),"doi",IF(OR(C2100="阪神",C2100="タイガースファーム"),"han",IF(OR(C2100="健康牧場",C2100="ＯＫ牧場"),"oke",VLOOKUP(C2100,[1]Owner!$A:$B,2,FALSE)))))</f>
        <v>sug</v>
      </c>
    </row>
    <row r="2101" spans="1:24" ht="11.15" customHeight="1" x14ac:dyDescent="0.65">
      <c r="A2101" s="19" t="str">
        <f t="shared" si="167"/>
        <v>1920阪神08</v>
      </c>
      <c r="B2101" s="10" t="s">
        <v>7651</v>
      </c>
      <c r="C2101" s="20" t="s">
        <v>4398</v>
      </c>
      <c r="D2101" s="11">
        <v>8</v>
      </c>
      <c r="E2101" s="20" t="s">
        <v>7746</v>
      </c>
      <c r="F2101" s="10" t="s">
        <v>4766</v>
      </c>
      <c r="G2101" s="10" t="s">
        <v>4767</v>
      </c>
      <c r="H2101" s="20" t="s">
        <v>5296</v>
      </c>
      <c r="I2101" s="20" t="s">
        <v>4547</v>
      </c>
      <c r="J2101" s="20" t="s">
        <v>7896</v>
      </c>
      <c r="K2101" s="20" t="s">
        <v>4845</v>
      </c>
      <c r="L2101" s="20" t="s">
        <v>7897</v>
      </c>
      <c r="M2101" s="32">
        <v>1</v>
      </c>
      <c r="N2101" s="22">
        <v>4</v>
      </c>
      <c r="O2101" s="23">
        <v>0</v>
      </c>
      <c r="P2101" s="24">
        <v>361</v>
      </c>
      <c r="Q2101" s="25">
        <v>31.661538461538463</v>
      </c>
      <c r="R2101" s="12">
        <v>0</v>
      </c>
      <c r="S2101" s="12">
        <v>0</v>
      </c>
      <c r="T2101" s="12">
        <v>0</v>
      </c>
      <c r="U2101" s="18" t="str">
        <f t="shared" si="168"/>
        <v>未勝利</v>
      </c>
      <c r="V2101" s="12" t="s">
        <v>7993</v>
      </c>
      <c r="W2101" s="12" t="s">
        <v>8124</v>
      </c>
      <c r="X2101" s="12" t="str">
        <f>IF(OR(C2101="櫃間牧場",C2101="特捜フジ"),"hit",IF(OR(C2101="土井牧場",C2101="土井ムギムギ牧場",C2101="むぎむぎ",C2101="むぎ"),"doi",IF(OR(C2101="阪神",C2101="タイガースファーム"),"han",IF(OR(C2101="健康牧場",C2101="ＯＫ牧場"),"oke",VLOOKUP(C2101,[1]Owner!$A:$B,2,FALSE)))))</f>
        <v>han</v>
      </c>
    </row>
    <row r="2102" spans="1:24" ht="11.15" customHeight="1" x14ac:dyDescent="0.65">
      <c r="A2102" s="19" t="str">
        <f t="shared" si="167"/>
        <v>0405健太05</v>
      </c>
      <c r="B2102" s="10" t="s">
        <v>1951</v>
      </c>
      <c r="C2102" s="20" t="s">
        <v>156</v>
      </c>
      <c r="D2102" s="31">
        <v>5</v>
      </c>
      <c r="E2102" s="20" t="s">
        <v>2051</v>
      </c>
      <c r="F2102" s="10" t="s">
        <v>29</v>
      </c>
      <c r="G2102" s="10" t="s">
        <v>520</v>
      </c>
      <c r="H2102" s="20" t="s">
        <v>2052</v>
      </c>
      <c r="I2102" s="20" t="s">
        <v>38</v>
      </c>
      <c r="J2102" s="20" t="s">
        <v>1066</v>
      </c>
      <c r="K2102" s="20" t="s">
        <v>2042</v>
      </c>
      <c r="L2102" s="20" t="s">
        <v>82</v>
      </c>
      <c r="M2102" s="21">
        <v>70</v>
      </c>
      <c r="N2102" s="22">
        <v>3</v>
      </c>
      <c r="O2102" s="23">
        <v>0</v>
      </c>
      <c r="P2102" s="24">
        <v>360</v>
      </c>
      <c r="Q2102" s="25">
        <f>IF(M2102="","",IF(M2102&lt;=0,P2102/10,P2102/M2102))</f>
        <v>5.1428571428571432</v>
      </c>
      <c r="R2102" s="12">
        <v>0</v>
      </c>
      <c r="S2102" s="12">
        <v>0</v>
      </c>
      <c r="U2102" s="18" t="str">
        <f t="shared" si="168"/>
        <v>未勝利</v>
      </c>
      <c r="X2102" s="12" t="str">
        <f>IF(OR(C2102="櫃間牧場",C2102="特捜フジ"),"hit",IF(OR(C2102="土井牧場",C2102="土井ムギムギ牧場",C2102="むぎむぎ",C2102="むぎ"),"doi",IF(OR(C2102="阪神",C2102="タイガースファーム"),"han",IF(OR(C2102="健康牧場",C2102="ＯＫ牧場"),"oke",VLOOKUP(C2102,[1]Owner!$A:$B,2,FALSE)))))</f>
        <v>tke</v>
      </c>
    </row>
    <row r="2103" spans="1:24" ht="11.15" customHeight="1" x14ac:dyDescent="0.65">
      <c r="A2103" s="19" t="str">
        <f t="shared" si="167"/>
        <v>1718小金01</v>
      </c>
      <c r="B2103" s="10" t="s">
        <v>6476</v>
      </c>
      <c r="C2103" s="20" t="s">
        <v>6559</v>
      </c>
      <c r="D2103" s="11">
        <v>1</v>
      </c>
      <c r="E2103" s="20" t="s">
        <v>6560</v>
      </c>
      <c r="F2103" s="10" t="s">
        <v>5142</v>
      </c>
      <c r="G2103" s="10" t="s">
        <v>5295</v>
      </c>
      <c r="H2103" s="20" t="s">
        <v>5345</v>
      </c>
      <c r="I2103" s="20" t="s">
        <v>3881</v>
      </c>
      <c r="J2103" s="20" t="s">
        <v>4110</v>
      </c>
      <c r="K2103" s="20" t="s">
        <v>2378</v>
      </c>
      <c r="L2103" s="20" t="s">
        <v>1913</v>
      </c>
      <c r="M2103" s="21">
        <v>200</v>
      </c>
      <c r="N2103" s="22">
        <v>4</v>
      </c>
      <c r="O2103" s="23">
        <v>0</v>
      </c>
      <c r="P2103" s="24">
        <v>360</v>
      </c>
      <c r="Q2103" s="25">
        <f>IF(M2103="","",IF(M2103&lt;=0,P2103/10,P2103/M2103))</f>
        <v>1.8</v>
      </c>
      <c r="R2103" s="12">
        <v>0</v>
      </c>
      <c r="S2103" s="12">
        <v>0</v>
      </c>
      <c r="U2103" s="18" t="str">
        <f t="shared" si="168"/>
        <v>未勝利</v>
      </c>
      <c r="V2103" s="12" t="s">
        <v>6988</v>
      </c>
      <c r="W2103" s="12" t="s">
        <v>6846</v>
      </c>
      <c r="X2103" s="12" t="str">
        <f>IF(OR(C2103="櫃間牧場",C2103="特捜フジ"),"hit",IF(OR(C2103="土井牧場",C2103="土井ムギムギ牧場",C2103="むぎむぎ",C2103="むぎ"),"doi",IF(OR(C2103="阪神",C2103="タイガースファーム"),"han",IF(OR(C2103="健康牧場",C2103="ＯＫ牧場"),"oke",VLOOKUP(C2103,[1]Owner!$A:$B,2,FALSE)))))</f>
        <v>kog</v>
      </c>
    </row>
    <row r="2104" spans="1:24" ht="11.15" customHeight="1" x14ac:dyDescent="0.65">
      <c r="A2104" s="19" t="str">
        <f t="shared" si="167"/>
        <v>2223永之06</v>
      </c>
      <c r="B2104" s="10" t="s">
        <v>9192</v>
      </c>
      <c r="C2104" s="20" t="s">
        <v>9310</v>
      </c>
      <c r="D2104" s="11">
        <v>6</v>
      </c>
      <c r="E2104" s="20" t="s">
        <v>9316</v>
      </c>
      <c r="F2104" s="10" t="s">
        <v>9201</v>
      </c>
      <c r="G2104" s="10" t="s">
        <v>4421</v>
      </c>
      <c r="H2104" s="20" t="s">
        <v>7236</v>
      </c>
      <c r="I2104" s="20" t="s">
        <v>5128</v>
      </c>
      <c r="J2104" s="20" t="s">
        <v>9436</v>
      </c>
      <c r="K2104" s="20" t="s">
        <v>5446</v>
      </c>
      <c r="L2104" s="20" t="s">
        <v>1913</v>
      </c>
      <c r="M2104" s="32">
        <v>4</v>
      </c>
      <c r="N2104" s="22">
        <v>5</v>
      </c>
      <c r="O2104" s="23">
        <v>0</v>
      </c>
      <c r="P2104" s="24">
        <v>360</v>
      </c>
      <c r="Q2104" s="25">
        <v>221.07142857142856</v>
      </c>
      <c r="U2104" s="18" t="str">
        <f t="shared" si="168"/>
        <v>未勝利</v>
      </c>
      <c r="V2104" s="12" t="s">
        <v>9727</v>
      </c>
      <c r="W2104" s="12" t="s">
        <v>9604</v>
      </c>
      <c r="X2104" s="12" t="str">
        <f>IF(OR(C2104="櫃間牧場",C2104="特捜フジ"),"hit",IF(OR(C2104="土井牧場",C2104="土井ムギムギ牧場",C2104="むぎむぎ",C2104="むぎ"),"doi",IF(OR(C2104="阪神",C2104="タイガースファーム"),"han",IF(OR(C2104="健康牧場",C2104="ＯＫ牧場"),"oke",VLOOKUP(C2104,[1]Owner!$A:$B,2,FALSE)))))</f>
        <v>yhi</v>
      </c>
    </row>
    <row r="2105" spans="1:24" ht="11.15" customHeight="1" x14ac:dyDescent="0.65">
      <c r="A2105" s="19" t="str">
        <f t="shared" si="167"/>
        <v>0809土井06</v>
      </c>
      <c r="B2105" s="10" t="s">
        <v>3162</v>
      </c>
      <c r="C2105" s="20" t="s">
        <v>2713</v>
      </c>
      <c r="D2105" s="11">
        <v>6</v>
      </c>
      <c r="E2105" s="20" t="s">
        <v>3341</v>
      </c>
      <c r="F2105" s="10" t="s">
        <v>2279</v>
      </c>
      <c r="G2105" s="10" t="s">
        <v>520</v>
      </c>
      <c r="H2105" s="20" t="s">
        <v>1321</v>
      </c>
      <c r="I2105" s="20" t="s">
        <v>3165</v>
      </c>
      <c r="J2105" s="20" t="s">
        <v>3342</v>
      </c>
      <c r="K2105" s="20" t="s">
        <v>3142</v>
      </c>
      <c r="L2105" s="20" t="s">
        <v>2075</v>
      </c>
      <c r="M2105" s="21">
        <v>30</v>
      </c>
      <c r="N2105" s="22">
        <v>6</v>
      </c>
      <c r="O2105" s="23">
        <v>0</v>
      </c>
      <c r="P2105" s="24">
        <v>360</v>
      </c>
      <c r="Q2105" s="25">
        <f>IF(M2105="","",IF(M2105&lt;=0,P2105/10,P2105/M2105))</f>
        <v>12</v>
      </c>
      <c r="R2105" s="12">
        <v>0</v>
      </c>
      <c r="S2105" s="12">
        <v>0</v>
      </c>
      <c r="U2105" s="18" t="str">
        <f t="shared" si="168"/>
        <v>未勝利</v>
      </c>
      <c r="X2105" s="12" t="str">
        <f>IF(OR(C2105="櫃間牧場",C2105="特捜フジ"),"hit",IF(OR(C2105="土井牧場",C2105="土井ムギムギ牧場",C2105="むぎむぎ",C2105="むぎ"),"doi",IF(OR(C2105="阪神",C2105="タイガースファーム"),"han",IF(OR(C2105="健康牧場",C2105="ＯＫ牧場"),"oke",VLOOKUP(C2105,[1]Owner!$A:$B,2,FALSE)))))</f>
        <v>doi</v>
      </c>
    </row>
    <row r="2106" spans="1:24" ht="11.15" customHeight="1" x14ac:dyDescent="0.65">
      <c r="A2106" s="19" t="str">
        <f t="shared" si="167"/>
        <v>1920健康07</v>
      </c>
      <c r="B2106" s="10" t="s">
        <v>7651</v>
      </c>
      <c r="C2106" s="20" t="s">
        <v>7653</v>
      </c>
      <c r="D2106" s="11">
        <v>7</v>
      </c>
      <c r="E2106" s="20" t="s">
        <v>7675</v>
      </c>
      <c r="F2106" s="10" t="s">
        <v>4772</v>
      </c>
      <c r="G2106" s="10" t="s">
        <v>4774</v>
      </c>
      <c r="H2106" s="20" t="s">
        <v>5086</v>
      </c>
      <c r="I2106" s="20" t="s">
        <v>4657</v>
      </c>
      <c r="J2106" s="20" t="s">
        <v>7819</v>
      </c>
      <c r="K2106" s="20" t="s">
        <v>791</v>
      </c>
      <c r="L2106" s="20" t="s">
        <v>1913</v>
      </c>
      <c r="M2106" s="32">
        <v>5</v>
      </c>
      <c r="N2106" s="22">
        <v>6</v>
      </c>
      <c r="O2106" s="23">
        <v>0</v>
      </c>
      <c r="P2106" s="24">
        <v>360</v>
      </c>
      <c r="Q2106" s="25">
        <v>-3.5769230769230766</v>
      </c>
      <c r="R2106" s="12">
        <v>0</v>
      </c>
      <c r="S2106" s="12">
        <v>0</v>
      </c>
      <c r="T2106" s="12">
        <v>0</v>
      </c>
      <c r="U2106" s="18" t="str">
        <f t="shared" si="168"/>
        <v>未勝利</v>
      </c>
      <c r="V2106" s="12" t="s">
        <v>7952</v>
      </c>
      <c r="W2106" s="12" t="s">
        <v>8053</v>
      </c>
      <c r="X2106" s="12" t="str">
        <f>IF(OR(C2106="櫃間牧場",C2106="特捜フジ"),"hit",IF(OR(C2106="土井牧場",C2106="土井ムギムギ牧場",C2106="むぎむぎ",C2106="むぎ"),"doi",IF(OR(C2106="阪神",C2106="タイガースファーム"),"han",IF(OR(C2106="健康牧場",C2106="ＯＫ牧場"),"oke",VLOOKUP(C2106,[1]Owner!$A:$B,2,FALSE)))))</f>
        <v>oke</v>
      </c>
    </row>
    <row r="2107" spans="1:24" ht="11.15" customHeight="1" x14ac:dyDescent="0.65">
      <c r="A2107" s="19" t="str">
        <f t="shared" si="167"/>
        <v>1617松山05</v>
      </c>
      <c r="B2107" s="10" t="s">
        <v>5840</v>
      </c>
      <c r="C2107" s="20" t="s">
        <v>4762</v>
      </c>
      <c r="D2107" s="11">
        <v>5</v>
      </c>
      <c r="E2107" s="20" t="s">
        <v>5940</v>
      </c>
      <c r="F2107" s="10" t="s">
        <v>5845</v>
      </c>
      <c r="G2107" s="10" t="s">
        <v>5996</v>
      </c>
      <c r="H2107" s="20" t="s">
        <v>6015</v>
      </c>
      <c r="I2107" s="20" t="s">
        <v>2231</v>
      </c>
      <c r="J2107" s="20" t="s">
        <v>6095</v>
      </c>
      <c r="K2107" s="20" t="s">
        <v>6174</v>
      </c>
      <c r="L2107" s="20" t="s">
        <v>1913</v>
      </c>
      <c r="M2107" s="21">
        <v>140</v>
      </c>
      <c r="N2107" s="22">
        <v>4</v>
      </c>
      <c r="O2107" s="23">
        <v>0</v>
      </c>
      <c r="P2107" s="24">
        <v>355</v>
      </c>
      <c r="Q2107" s="25">
        <f t="shared" ref="Q2107:Q2112" si="173">IF(M2107="","",IF(M2107&lt;=0,P2107/10,P2107/M2107))</f>
        <v>2.5357142857142856</v>
      </c>
      <c r="R2107" s="12">
        <v>0</v>
      </c>
      <c r="S2107" s="12">
        <v>0</v>
      </c>
      <c r="U2107" s="18" t="str">
        <f t="shared" si="168"/>
        <v>未勝利</v>
      </c>
      <c r="X2107" s="12" t="str">
        <f>IF(OR(C2107="櫃間牧場",C2107="特捜フジ"),"hit",IF(OR(C2107="土井牧場",C2107="土井ムギムギ牧場",C2107="むぎむぎ",C2107="むぎ"),"doi",IF(OR(C2107="阪神",C2107="タイガースファーム"),"han",IF(OR(C2107="健康牧場",C2107="ＯＫ牧場"),"oke",VLOOKUP(C2107,[1]Owner!$A:$B,2,FALSE)))))</f>
        <v>mat</v>
      </c>
    </row>
    <row r="2108" spans="1:24" ht="11.15" customHeight="1" x14ac:dyDescent="0.65">
      <c r="A2108" s="19" t="str">
        <f t="shared" si="167"/>
        <v>1617永之04</v>
      </c>
      <c r="B2108" s="10" t="s">
        <v>5840</v>
      </c>
      <c r="C2108" s="20" t="s">
        <v>5135</v>
      </c>
      <c r="D2108" s="11">
        <v>4</v>
      </c>
      <c r="E2108" s="20" t="s">
        <v>5909</v>
      </c>
      <c r="F2108" s="10" t="s">
        <v>29</v>
      </c>
      <c r="G2108" s="10" t="s">
        <v>5996</v>
      </c>
      <c r="H2108" s="20" t="s">
        <v>6002</v>
      </c>
      <c r="I2108" s="20" t="s">
        <v>1755</v>
      </c>
      <c r="J2108" s="20" t="s">
        <v>5079</v>
      </c>
      <c r="K2108" s="20" t="s">
        <v>2378</v>
      </c>
      <c r="L2108" s="20" t="s">
        <v>1913</v>
      </c>
      <c r="M2108" s="21">
        <v>60</v>
      </c>
      <c r="N2108" s="22">
        <v>4</v>
      </c>
      <c r="O2108" s="23">
        <v>0</v>
      </c>
      <c r="P2108" s="24">
        <v>355</v>
      </c>
      <c r="Q2108" s="25">
        <f t="shared" si="173"/>
        <v>5.916666666666667</v>
      </c>
      <c r="R2108" s="12">
        <v>0</v>
      </c>
      <c r="S2108" s="12">
        <v>0</v>
      </c>
      <c r="U2108" s="18" t="str">
        <f t="shared" si="168"/>
        <v>未勝利</v>
      </c>
      <c r="X2108" s="12" t="str">
        <f>IF(OR(C2108="櫃間牧場",C2108="特捜フジ"),"hit",IF(OR(C2108="土井牧場",C2108="土井ムギムギ牧場",C2108="むぎむぎ",C2108="むぎ"),"doi",IF(OR(C2108="阪神",C2108="タイガースファーム"),"han",IF(OR(C2108="健康牧場",C2108="ＯＫ牧場"),"oke",VLOOKUP(C2108,[1]Owner!$A:$B,2,FALSE)))))</f>
        <v>yhi</v>
      </c>
    </row>
    <row r="2109" spans="1:24" ht="11.15" customHeight="1" x14ac:dyDescent="0.65">
      <c r="A2109" s="19" t="str">
        <f t="shared" si="167"/>
        <v>1819むぎ03</v>
      </c>
      <c r="B2109" s="10" t="s">
        <v>7067</v>
      </c>
      <c r="C2109" s="20" t="s">
        <v>4396</v>
      </c>
      <c r="D2109" s="11">
        <v>3</v>
      </c>
      <c r="E2109" s="20" t="s">
        <v>7172</v>
      </c>
      <c r="F2109" s="10" t="s">
        <v>4407</v>
      </c>
      <c r="G2109" s="10" t="s">
        <v>4408</v>
      </c>
      <c r="H2109" s="20" t="s">
        <v>7224</v>
      </c>
      <c r="I2109" s="20" t="s">
        <v>6718</v>
      </c>
      <c r="J2109" s="20" t="s">
        <v>3630</v>
      </c>
      <c r="K2109" s="20" t="s">
        <v>7290</v>
      </c>
      <c r="L2109" s="20" t="s">
        <v>1913</v>
      </c>
      <c r="M2109" s="21">
        <v>130</v>
      </c>
      <c r="N2109" s="22">
        <v>4</v>
      </c>
      <c r="O2109" s="23">
        <v>0</v>
      </c>
      <c r="P2109" s="24">
        <v>355</v>
      </c>
      <c r="Q2109" s="25">
        <f t="shared" si="173"/>
        <v>2.7307692307692308</v>
      </c>
      <c r="R2109" s="12">
        <v>0</v>
      </c>
      <c r="S2109" s="12">
        <v>0</v>
      </c>
      <c r="T2109" s="12">
        <v>0</v>
      </c>
      <c r="U2109" s="18" t="str">
        <f t="shared" si="168"/>
        <v>未勝利</v>
      </c>
      <c r="V2109" s="12" t="s">
        <v>7466</v>
      </c>
      <c r="W2109" s="12" t="s">
        <v>7606</v>
      </c>
      <c r="X2109" s="12" t="str">
        <f>IF(OR(C2109="櫃間牧場",C2109="特捜フジ"),"hit",IF(OR(C2109="土井牧場",C2109="土井ムギムギ牧場",C2109="むぎむぎ",C2109="むぎ"),"doi",IF(OR(C2109="阪神",C2109="タイガースファーム"),"han",IF(OR(C2109="健康牧場",C2109="ＯＫ牧場"),"oke",VLOOKUP(C2109,[1]Owner!$A:$B,2,FALSE)))))</f>
        <v>doi</v>
      </c>
    </row>
    <row r="2110" spans="1:24" ht="11.15" customHeight="1" x14ac:dyDescent="0.65">
      <c r="A2110" s="19" t="str">
        <f t="shared" si="167"/>
        <v>0405西原09</v>
      </c>
      <c r="B2110" s="10" t="s">
        <v>1951</v>
      </c>
      <c r="C2110" s="20" t="s">
        <v>2175</v>
      </c>
      <c r="D2110" s="31">
        <v>9</v>
      </c>
      <c r="E2110" s="20" t="s">
        <v>2200</v>
      </c>
      <c r="F2110" s="10" t="s">
        <v>14</v>
      </c>
      <c r="G2110" s="10" t="s">
        <v>510</v>
      </c>
      <c r="H2110" s="20" t="s">
        <v>2136</v>
      </c>
      <c r="I2110" s="20" t="s">
        <v>97</v>
      </c>
      <c r="J2110" s="20" t="s">
        <v>2201</v>
      </c>
      <c r="K2110" s="20" t="s">
        <v>2202</v>
      </c>
      <c r="L2110" s="20" t="s">
        <v>2203</v>
      </c>
      <c r="M2110" s="21">
        <v>0</v>
      </c>
      <c r="N2110" s="22">
        <v>7</v>
      </c>
      <c r="O2110" s="23">
        <v>0</v>
      </c>
      <c r="P2110" s="24">
        <v>355</v>
      </c>
      <c r="Q2110" s="25">
        <f t="shared" si="173"/>
        <v>35.5</v>
      </c>
      <c r="R2110" s="12">
        <v>0</v>
      </c>
      <c r="S2110" s="12">
        <v>0</v>
      </c>
      <c r="U2110" s="18" t="str">
        <f t="shared" si="168"/>
        <v>未勝利</v>
      </c>
      <c r="X2110" s="12" t="str">
        <f>IF(OR(C2110="櫃間牧場",C2110="特捜フジ"),"hit",IF(OR(C2110="土井牧場",C2110="土井ムギムギ牧場",C2110="むぎむぎ",C2110="むぎ"),"doi",IF(OR(C2110="阪神",C2110="タイガースファーム"),"han",IF(OR(C2110="健康牧場",C2110="ＯＫ牧場"),"oke",VLOOKUP(C2110,[1]Owner!$A:$B,2,FALSE)))))</f>
        <v>nis</v>
      </c>
    </row>
    <row r="2111" spans="1:24" ht="11.15" customHeight="1" x14ac:dyDescent="0.65">
      <c r="A2111" s="19" t="str">
        <f t="shared" si="167"/>
        <v>0001大類08</v>
      </c>
      <c r="B2111" s="10" t="s">
        <v>963</v>
      </c>
      <c r="C2111" s="20" t="s">
        <v>91</v>
      </c>
      <c r="D2111" s="31">
        <v>8</v>
      </c>
      <c r="E2111" s="20" t="s">
        <v>1010</v>
      </c>
      <c r="F2111" s="10" t="s">
        <v>29</v>
      </c>
      <c r="G2111" s="10" t="s">
        <v>33</v>
      </c>
      <c r="H2111" s="20" t="s">
        <v>787</v>
      </c>
      <c r="I2111" s="20" t="s">
        <v>17</v>
      </c>
      <c r="J2111" s="20" t="s">
        <v>1011</v>
      </c>
      <c r="N2111" s="22">
        <v>8</v>
      </c>
      <c r="O2111" s="23">
        <v>0</v>
      </c>
      <c r="P2111" s="24">
        <v>355</v>
      </c>
      <c r="Q2111" s="25" t="str">
        <f t="shared" si="173"/>
        <v/>
      </c>
      <c r="R2111" s="12">
        <v>0</v>
      </c>
      <c r="S2111" s="12">
        <v>0</v>
      </c>
      <c r="U2111" s="18" t="str">
        <f t="shared" si="168"/>
        <v>未勝利</v>
      </c>
      <c r="X2111" s="12" t="str">
        <f>IF(OR(C2111="櫃間牧場",C2111="特捜フジ"),"hit",IF(OR(C2111="土井牧場",C2111="土井ムギムギ牧場",C2111="むぎむぎ",C2111="むぎ"),"doi",IF(OR(C2111="阪神",C2111="タイガースファーム"),"han",IF(OR(C2111="健康牧場",C2111="ＯＫ牧場"),"oke",VLOOKUP(C2111,[1]Owner!$A:$B,2,FALSE)))))</f>
        <v>oru</v>
      </c>
    </row>
    <row r="2112" spans="1:24" ht="11.15" customHeight="1" x14ac:dyDescent="0.65">
      <c r="A2112" s="19" t="str">
        <f t="shared" si="167"/>
        <v>9899健太04</v>
      </c>
      <c r="B2112" s="10" t="s">
        <v>377</v>
      </c>
      <c r="C2112" s="20" t="s">
        <v>156</v>
      </c>
      <c r="D2112" s="31">
        <v>4</v>
      </c>
      <c r="E2112" s="20" t="s">
        <v>502</v>
      </c>
      <c r="F2112" s="10" t="s">
        <v>14</v>
      </c>
      <c r="G2112" s="10" t="s">
        <v>33</v>
      </c>
      <c r="H2112" s="20" t="s">
        <v>65</v>
      </c>
      <c r="I2112" s="20" t="s">
        <v>218</v>
      </c>
      <c r="J2112" s="20" t="s">
        <v>503</v>
      </c>
      <c r="N2112" s="22">
        <v>5</v>
      </c>
      <c r="O2112" s="23">
        <v>0</v>
      </c>
      <c r="P2112" s="24">
        <v>354</v>
      </c>
      <c r="Q2112" s="25" t="str">
        <f t="shared" si="173"/>
        <v/>
      </c>
      <c r="R2112" s="12">
        <v>0</v>
      </c>
      <c r="S2112" s="12">
        <v>0</v>
      </c>
      <c r="U2112" s="18" t="str">
        <f t="shared" si="168"/>
        <v>未勝利</v>
      </c>
      <c r="X2112" s="12" t="str">
        <f>IF(OR(C2112="櫃間牧場",C2112="特捜フジ"),"hit",IF(OR(C2112="土井牧場",C2112="土井ムギムギ牧場",C2112="むぎむぎ",C2112="むぎ"),"doi",IF(OR(C2112="阪神",C2112="タイガースファーム"),"han",IF(OR(C2112="健康牧場",C2112="ＯＫ牧場"),"oke",VLOOKUP(C2112,[1]Owner!$A:$B,2,FALSE)))))</f>
        <v>tke</v>
      </c>
    </row>
    <row r="2113" spans="1:24" ht="11.15" customHeight="1" x14ac:dyDescent="0.65">
      <c r="A2113" s="19" t="str">
        <f t="shared" si="167"/>
        <v>1920柏倉02</v>
      </c>
      <c r="B2113" s="10" t="s">
        <v>7651</v>
      </c>
      <c r="C2113" s="20" t="s">
        <v>7652</v>
      </c>
      <c r="D2113" s="11">
        <v>2</v>
      </c>
      <c r="E2113" s="20" t="s">
        <v>7660</v>
      </c>
      <c r="F2113" s="10" t="s">
        <v>4766</v>
      </c>
      <c r="G2113" s="10" t="s">
        <v>5335</v>
      </c>
      <c r="H2113" s="20" t="s">
        <v>7800</v>
      </c>
      <c r="I2113" s="20" t="s">
        <v>2231</v>
      </c>
      <c r="J2113" s="20" t="s">
        <v>5424</v>
      </c>
      <c r="K2113" s="20" t="s">
        <v>7281</v>
      </c>
      <c r="L2113" s="20" t="s">
        <v>1913</v>
      </c>
      <c r="M2113" s="32">
        <v>8</v>
      </c>
      <c r="N2113" s="22">
        <v>4</v>
      </c>
      <c r="O2113" s="23">
        <v>0</v>
      </c>
      <c r="P2113" s="24">
        <v>350</v>
      </c>
      <c r="Q2113" s="25">
        <v>-5.4807692307692308</v>
      </c>
      <c r="R2113" s="12">
        <v>0</v>
      </c>
      <c r="S2113" s="12">
        <v>0</v>
      </c>
      <c r="T2113" s="12">
        <v>0</v>
      </c>
      <c r="U2113" s="18" t="str">
        <f t="shared" si="168"/>
        <v>未勝利</v>
      </c>
      <c r="V2113" s="12" t="s">
        <v>7937</v>
      </c>
      <c r="W2113" s="12" t="s">
        <v>8038</v>
      </c>
      <c r="X2113" s="12" t="str">
        <f>IF(OR(C2113="櫃間牧場",C2113="特捜フジ"),"hit",IF(OR(C2113="土井牧場",C2113="土井ムギムギ牧場",C2113="むぎむぎ",C2113="むぎ"),"doi",IF(OR(C2113="阪神",C2113="タイガースファーム"),"han",IF(OR(C2113="健康牧場",C2113="ＯＫ牧場"),"oke",VLOOKUP(C2113,[1]Owner!$A:$B,2,FALSE)))))</f>
        <v>kas</v>
      </c>
    </row>
    <row r="2114" spans="1:24" ht="11.15" customHeight="1" x14ac:dyDescent="0.65">
      <c r="A2114" s="19" t="str">
        <f t="shared" ref="A2114:A2177" si="174">MID(B2114,3,2)&amp;MID(B2114,8,2)&amp;MID(C2114,1,2)&amp;TEXT(D2114,"00")</f>
        <v>0506土井07</v>
      </c>
      <c r="B2114" s="10" t="s">
        <v>2274</v>
      </c>
      <c r="C2114" s="20" t="s">
        <v>1601</v>
      </c>
      <c r="D2114" s="11">
        <v>7</v>
      </c>
      <c r="E2114" s="20" t="s">
        <v>2425</v>
      </c>
      <c r="F2114" s="10" t="s">
        <v>14</v>
      </c>
      <c r="G2114" s="10" t="s">
        <v>510</v>
      </c>
      <c r="H2114" s="20" t="s">
        <v>1988</v>
      </c>
      <c r="I2114" s="20" t="s">
        <v>2129</v>
      </c>
      <c r="J2114" s="20" t="s">
        <v>2426</v>
      </c>
      <c r="K2114" s="20" t="s">
        <v>1836</v>
      </c>
      <c r="L2114" s="20" t="s">
        <v>2427</v>
      </c>
      <c r="M2114" s="21">
        <v>20</v>
      </c>
      <c r="N2114" s="22">
        <v>5</v>
      </c>
      <c r="O2114" s="23">
        <v>0</v>
      </c>
      <c r="P2114" s="24">
        <v>350</v>
      </c>
      <c r="Q2114" s="25">
        <f>IF(M2114="","",IF(M2114&lt;=0,P2114/10,P2114/M2114))</f>
        <v>17.5</v>
      </c>
      <c r="R2114" s="12">
        <v>0</v>
      </c>
      <c r="S2114" s="12">
        <v>0</v>
      </c>
      <c r="U2114" s="18" t="str">
        <f t="shared" ref="U2114:U2177" si="175">IF(S2114&gt;=1,"G1",IF(R2114&gt;=1,"重賞",IF(O2114&gt;=2,"二勝",IF(O2114=1,"一勝",IF(AND(O2114=0,N2114&gt;=1),"未勝利","未出走")))))</f>
        <v>未勝利</v>
      </c>
      <c r="X2114" s="12" t="str">
        <f>IF(OR(C2114="櫃間牧場",C2114="特捜フジ"),"hit",IF(OR(C2114="土井牧場",C2114="土井ムギムギ牧場",C2114="むぎむぎ",C2114="むぎ"),"doi",IF(OR(C2114="阪神",C2114="タイガースファーム"),"han",IF(OR(C2114="健康牧場",C2114="ＯＫ牧場"),"oke",VLOOKUP(C2114,[1]Owner!$A:$B,2,FALSE)))))</f>
        <v>doi</v>
      </c>
    </row>
    <row r="2115" spans="1:24" ht="11.15" customHeight="1" x14ac:dyDescent="0.65">
      <c r="A2115" s="19" t="str">
        <f t="shared" si="174"/>
        <v>1314みど01</v>
      </c>
      <c r="B2115" s="10" t="s">
        <v>5133</v>
      </c>
      <c r="C2115" s="20" t="s">
        <v>4403</v>
      </c>
      <c r="D2115" s="11">
        <v>1</v>
      </c>
      <c r="E2115" s="20" t="s">
        <v>4765</v>
      </c>
      <c r="F2115" s="10" t="s">
        <v>4766</v>
      </c>
      <c r="G2115" s="10" t="s">
        <v>4767</v>
      </c>
      <c r="H2115" s="20" t="s">
        <v>4768</v>
      </c>
      <c r="I2115" s="20" t="s">
        <v>3165</v>
      </c>
      <c r="J2115" s="20" t="s">
        <v>3656</v>
      </c>
      <c r="K2115" s="20" t="s">
        <v>4769</v>
      </c>
      <c r="L2115" s="20" t="s">
        <v>4770</v>
      </c>
      <c r="M2115" s="21">
        <v>200</v>
      </c>
      <c r="N2115" s="22">
        <v>6</v>
      </c>
      <c r="O2115" s="23">
        <v>0</v>
      </c>
      <c r="P2115" s="24">
        <v>350</v>
      </c>
      <c r="Q2115" s="25">
        <f>IF(M2115="","",IF(M2115&lt;=0,P2115/10,P2115/M2115))</f>
        <v>1.75</v>
      </c>
      <c r="R2115" s="12">
        <v>0</v>
      </c>
      <c r="S2115" s="12">
        <v>0</v>
      </c>
      <c r="U2115" s="18" t="str">
        <f t="shared" si="175"/>
        <v>未勝利</v>
      </c>
      <c r="X2115" s="12" t="str">
        <f>IF(OR(C2115="櫃間牧場",C2115="特捜フジ"),"hit",IF(OR(C2115="土井牧場",C2115="土井ムギムギ牧場",C2115="むぎむぎ",C2115="むぎ"),"doi",IF(OR(C2115="阪神",C2115="タイガースファーム"),"han",IF(OR(C2115="健康牧場",C2115="ＯＫ牧場"),"oke",VLOOKUP(C2115,[1]Owner!$A:$B,2,FALSE)))))</f>
        <v>mid</v>
      </c>
    </row>
    <row r="2116" spans="1:24" ht="11.15" customHeight="1" x14ac:dyDescent="0.65">
      <c r="A2116" s="19" t="str">
        <f t="shared" si="174"/>
        <v>1516若井01</v>
      </c>
      <c r="B2116" s="10" t="s">
        <v>5510</v>
      </c>
      <c r="C2116" s="20" t="s">
        <v>5514</v>
      </c>
      <c r="D2116" s="11">
        <v>1</v>
      </c>
      <c r="E2116" s="20" t="s">
        <v>5654</v>
      </c>
      <c r="F2116" s="10" t="s">
        <v>3905</v>
      </c>
      <c r="G2116" s="10" t="s">
        <v>3906</v>
      </c>
      <c r="H2116" s="20" t="s">
        <v>5673</v>
      </c>
      <c r="I2116" s="20" t="s">
        <v>5709</v>
      </c>
      <c r="J2116" s="20" t="s">
        <v>5777</v>
      </c>
      <c r="K2116" s="20" t="s">
        <v>5816</v>
      </c>
      <c r="L2116" s="20" t="s">
        <v>5837</v>
      </c>
      <c r="M2116" s="21">
        <v>0</v>
      </c>
      <c r="N2116" s="22">
        <v>7</v>
      </c>
      <c r="O2116" s="23">
        <v>0</v>
      </c>
      <c r="P2116" s="24">
        <v>350</v>
      </c>
      <c r="Q2116" s="25">
        <f>IF(M2116="","",IF(M2116&lt;=0,P2116/10,P2116/M2116))</f>
        <v>35</v>
      </c>
      <c r="R2116" s="12">
        <v>0</v>
      </c>
      <c r="S2116" s="12">
        <v>0</v>
      </c>
      <c r="U2116" s="18" t="str">
        <f t="shared" si="175"/>
        <v>未勝利</v>
      </c>
      <c r="X2116" s="12" t="str">
        <f>IF(OR(C2116="櫃間牧場",C2116="特捜フジ"),"hit",IF(OR(C2116="土井牧場",C2116="土井ムギムギ牧場",C2116="むぎむぎ",C2116="むぎ"),"doi",IF(OR(C2116="阪神",C2116="タイガースファーム"),"han",IF(OR(C2116="健康牧場",C2116="ＯＫ牧場"),"oke",VLOOKUP(C2116,[1]Owner!$A:$B,2,FALSE)))))</f>
        <v>wak</v>
      </c>
    </row>
    <row r="2117" spans="1:24" ht="11.15" customHeight="1" x14ac:dyDescent="0.65">
      <c r="A2117" s="19" t="str">
        <f t="shared" si="174"/>
        <v>1920むぎ06</v>
      </c>
      <c r="B2117" s="10" t="s">
        <v>7651</v>
      </c>
      <c r="C2117" s="20" t="s">
        <v>4396</v>
      </c>
      <c r="D2117" s="11">
        <v>6</v>
      </c>
      <c r="E2117" s="20" t="s">
        <v>7784</v>
      </c>
      <c r="F2117" s="10" t="s">
        <v>4766</v>
      </c>
      <c r="G2117" s="10" t="s">
        <v>5339</v>
      </c>
      <c r="H2117" s="20" t="s">
        <v>7817</v>
      </c>
      <c r="I2117" s="20" t="s">
        <v>7302</v>
      </c>
      <c r="J2117" s="20" t="s">
        <v>7924</v>
      </c>
      <c r="K2117" s="20" t="s">
        <v>4880</v>
      </c>
      <c r="L2117" s="20" t="s">
        <v>4853</v>
      </c>
      <c r="M2117" s="32">
        <v>1</v>
      </c>
      <c r="N2117" s="22">
        <v>3</v>
      </c>
      <c r="O2117" s="23">
        <v>0</v>
      </c>
      <c r="P2117" s="24">
        <v>345</v>
      </c>
      <c r="Q2117" s="25">
        <v>13.423076923076923</v>
      </c>
      <c r="R2117" s="12">
        <v>0</v>
      </c>
      <c r="S2117" s="12">
        <v>0</v>
      </c>
      <c r="T2117" s="12">
        <v>0</v>
      </c>
      <c r="U2117" s="18" t="str">
        <f t="shared" si="175"/>
        <v>未勝利</v>
      </c>
      <c r="V2117" s="12" t="s">
        <v>8022</v>
      </c>
      <c r="W2117" s="12" t="s">
        <v>8162</v>
      </c>
      <c r="X2117" s="12" t="str">
        <f>IF(OR(C2117="櫃間牧場",C2117="特捜フジ"),"hit",IF(OR(C2117="土井牧場",C2117="土井ムギムギ牧場",C2117="むぎむぎ",C2117="むぎ"),"doi",IF(OR(C2117="阪神",C2117="タイガースファーム"),"han",IF(OR(C2117="健康牧場",C2117="ＯＫ牧場"),"oke",VLOOKUP(C2117,[1]Owner!$A:$B,2,FALSE)))))</f>
        <v>doi</v>
      </c>
    </row>
    <row r="2118" spans="1:24" ht="11.15" customHeight="1" x14ac:dyDescent="0.65">
      <c r="A2118" s="19" t="str">
        <f t="shared" si="174"/>
        <v>0809光生01</v>
      </c>
      <c r="B2118" s="10" t="s">
        <v>3162</v>
      </c>
      <c r="C2118" s="20" t="s">
        <v>2608</v>
      </c>
      <c r="D2118" s="11">
        <v>1</v>
      </c>
      <c r="E2118" s="20" t="s">
        <v>3200</v>
      </c>
      <c r="F2118" s="10" t="s">
        <v>14</v>
      </c>
      <c r="G2118" s="10" t="s">
        <v>520</v>
      </c>
      <c r="H2118" s="20" t="s">
        <v>2023</v>
      </c>
      <c r="I2118" s="20" t="s">
        <v>2280</v>
      </c>
      <c r="J2118" s="20" t="s">
        <v>1915</v>
      </c>
      <c r="K2118" s="20" t="s">
        <v>2355</v>
      </c>
      <c r="L2118" s="20" t="s">
        <v>1913</v>
      </c>
      <c r="M2118" s="21">
        <v>110</v>
      </c>
      <c r="N2118" s="22">
        <v>5</v>
      </c>
      <c r="O2118" s="23">
        <v>0</v>
      </c>
      <c r="P2118" s="24">
        <v>345</v>
      </c>
      <c r="Q2118" s="25">
        <f>IF(M2118="","",IF(M2118&lt;=0,P2118/10,P2118/M2118))</f>
        <v>3.1363636363636362</v>
      </c>
      <c r="R2118" s="12">
        <v>0</v>
      </c>
      <c r="S2118" s="12">
        <v>0</v>
      </c>
      <c r="U2118" s="18" t="str">
        <f t="shared" si="175"/>
        <v>未勝利</v>
      </c>
      <c r="X2118" s="12" t="str">
        <f>IF(OR(C2118="櫃間牧場",C2118="特捜フジ"),"hit",IF(OR(C2118="土井牧場",C2118="土井ムギムギ牧場",C2118="むぎむぎ",C2118="むぎ"),"doi",IF(OR(C2118="阪神",C2118="タイガースファーム"),"han",IF(OR(C2118="健康牧場",C2118="ＯＫ牧場"),"oke",VLOOKUP(C2118,[1]Owner!$A:$B,2,FALSE)))))</f>
        <v>ymi</v>
      </c>
    </row>
    <row r="2119" spans="1:24" ht="11.15" customHeight="1" x14ac:dyDescent="0.65">
      <c r="A2119" s="19" t="str">
        <f t="shared" si="174"/>
        <v>2021心平02</v>
      </c>
      <c r="B2119" s="10" t="s">
        <v>8314</v>
      </c>
      <c r="C2119" s="20" t="s">
        <v>8310</v>
      </c>
      <c r="D2119" s="11">
        <v>2</v>
      </c>
      <c r="E2119" s="20" t="s">
        <v>8220</v>
      </c>
      <c r="F2119" s="10" t="s">
        <v>29</v>
      </c>
      <c r="G2119" s="10" t="s">
        <v>15</v>
      </c>
      <c r="H2119" s="20" t="s">
        <v>8320</v>
      </c>
      <c r="I2119" s="20" t="s">
        <v>2231</v>
      </c>
      <c r="J2119" s="20" t="s">
        <v>3563</v>
      </c>
      <c r="K2119" s="20" t="s">
        <v>4612</v>
      </c>
      <c r="L2119" s="20" t="s">
        <v>1913</v>
      </c>
      <c r="M2119" s="32">
        <v>8</v>
      </c>
      <c r="N2119" s="22">
        <v>6</v>
      </c>
      <c r="O2119" s="23">
        <v>0</v>
      </c>
      <c r="P2119" s="24">
        <v>342</v>
      </c>
      <c r="Q2119" s="25">
        <v>-0.52692307692307661</v>
      </c>
      <c r="R2119" s="12">
        <v>0</v>
      </c>
      <c r="S2119" s="12">
        <v>0</v>
      </c>
      <c r="T2119" s="12">
        <v>0</v>
      </c>
      <c r="U2119" s="18" t="str">
        <f t="shared" si="175"/>
        <v>未勝利</v>
      </c>
      <c r="V2119" s="12" t="s">
        <v>8635</v>
      </c>
      <c r="W2119" s="12" t="s">
        <v>8504</v>
      </c>
      <c r="X2119" s="12" t="str">
        <f>IF(OR(C2119="櫃間牧場",C2119="特捜フジ"),"hit",IF(OR(C2119="土井牧場",C2119="土井ムギムギ牧場",C2119="むぎむぎ",C2119="むぎ"),"doi",IF(OR(C2119="阪神",C2119="タイガースファーム"),"han",IF(OR(C2119="健康牧場",C2119="ＯＫ牧場"),"oke",VLOOKUP(C2119,[1]Owner!$A:$B,2,FALSE)))))</f>
        <v>hsi</v>
      </c>
    </row>
    <row r="2120" spans="1:24" ht="11.15" customHeight="1" x14ac:dyDescent="0.65">
      <c r="A2120" s="19" t="str">
        <f t="shared" si="174"/>
        <v>0203戸田07</v>
      </c>
      <c r="B2120" s="10" t="s">
        <v>1480</v>
      </c>
      <c r="C2120" s="20" t="s">
        <v>320</v>
      </c>
      <c r="D2120" s="31">
        <v>7</v>
      </c>
      <c r="E2120" s="20" t="s">
        <v>1658</v>
      </c>
      <c r="F2120" s="10" t="s">
        <v>29</v>
      </c>
      <c r="G2120" s="10" t="s">
        <v>520</v>
      </c>
      <c r="H2120" s="20" t="s">
        <v>1659</v>
      </c>
      <c r="I2120" s="20" t="s">
        <v>38</v>
      </c>
      <c r="J2120" s="20" t="s">
        <v>1660</v>
      </c>
      <c r="N2120" s="22">
        <v>3</v>
      </c>
      <c r="O2120" s="23">
        <v>0</v>
      </c>
      <c r="P2120" s="24">
        <v>341</v>
      </c>
      <c r="Q2120" s="25" t="str">
        <f t="shared" ref="Q2120:Q2134" si="176">IF(M2120="","",IF(M2120&lt;=0,P2120/10,P2120/M2120))</f>
        <v/>
      </c>
      <c r="R2120" s="12">
        <v>0</v>
      </c>
      <c r="S2120" s="12">
        <v>0</v>
      </c>
      <c r="U2120" s="18" t="str">
        <f t="shared" si="175"/>
        <v>未勝利</v>
      </c>
      <c r="X2120" s="12" t="str">
        <f>IF(OR(C2120="櫃間牧場",C2120="特捜フジ"),"hit",IF(OR(C2120="土井牧場",C2120="土井ムギムギ牧場",C2120="むぎむぎ",C2120="むぎ"),"doi",IF(OR(C2120="阪神",C2120="タイガースファーム"),"han",IF(OR(C2120="健康牧場",C2120="ＯＫ牧場"),"oke",VLOOKUP(C2120,[1]Owner!$A:$B,2,FALSE)))))</f>
        <v>tod</v>
      </c>
    </row>
    <row r="2121" spans="1:24" ht="11.15" customHeight="1" x14ac:dyDescent="0.65">
      <c r="A2121" s="19" t="str">
        <f t="shared" si="174"/>
        <v>0304心平01</v>
      </c>
      <c r="B2121" s="10" t="s">
        <v>1713</v>
      </c>
      <c r="C2121" s="20" t="s">
        <v>186</v>
      </c>
      <c r="D2121" s="31">
        <v>1</v>
      </c>
      <c r="E2121" s="20" t="s">
        <v>1788</v>
      </c>
      <c r="F2121" s="10" t="s">
        <v>14</v>
      </c>
      <c r="G2121" s="10" t="s">
        <v>15</v>
      </c>
      <c r="H2121" s="20" t="s">
        <v>1789</v>
      </c>
      <c r="I2121" s="20" t="s">
        <v>38</v>
      </c>
      <c r="J2121" s="20" t="s">
        <v>379</v>
      </c>
      <c r="M2121" s="21">
        <v>0</v>
      </c>
      <c r="N2121" s="22">
        <v>2</v>
      </c>
      <c r="O2121" s="23">
        <v>0</v>
      </c>
      <c r="P2121" s="24">
        <v>330</v>
      </c>
      <c r="Q2121" s="25">
        <f t="shared" si="176"/>
        <v>33</v>
      </c>
      <c r="R2121" s="12">
        <v>0</v>
      </c>
      <c r="S2121" s="12">
        <v>0</v>
      </c>
      <c r="U2121" s="18" t="str">
        <f t="shared" si="175"/>
        <v>未勝利</v>
      </c>
      <c r="X2121" s="12" t="str">
        <f>IF(OR(C2121="櫃間牧場",C2121="特捜フジ"),"hit",IF(OR(C2121="土井牧場",C2121="土井ムギムギ牧場",C2121="むぎむぎ",C2121="むぎ"),"doi",IF(OR(C2121="阪神",C2121="タイガースファーム"),"han",IF(OR(C2121="健康牧場",C2121="ＯＫ牧場"),"oke",VLOOKUP(C2121,[1]Owner!$A:$B,2,FALSE)))))</f>
        <v>hsi</v>
      </c>
    </row>
    <row r="2122" spans="1:24" ht="11.15" customHeight="1" x14ac:dyDescent="0.65">
      <c r="A2122" s="19" t="str">
        <f t="shared" si="174"/>
        <v>0102貴仁07</v>
      </c>
      <c r="B2122" s="10" t="s">
        <v>1206</v>
      </c>
      <c r="C2122" s="20" t="s">
        <v>216</v>
      </c>
      <c r="D2122" s="31">
        <v>7</v>
      </c>
      <c r="E2122" s="20" t="s">
        <v>1366</v>
      </c>
      <c r="F2122" s="10" t="s">
        <v>14</v>
      </c>
      <c r="G2122" s="10" t="s">
        <v>33</v>
      </c>
      <c r="H2122" s="20" t="s">
        <v>511</v>
      </c>
      <c r="I2122" s="20" t="s">
        <v>451</v>
      </c>
      <c r="J2122" s="20" t="s">
        <v>1367</v>
      </c>
      <c r="N2122" s="22">
        <v>2</v>
      </c>
      <c r="O2122" s="23">
        <v>0</v>
      </c>
      <c r="P2122" s="24">
        <v>330</v>
      </c>
      <c r="Q2122" s="25" t="str">
        <f t="shared" si="176"/>
        <v/>
      </c>
      <c r="R2122" s="12">
        <v>0</v>
      </c>
      <c r="S2122" s="12">
        <v>0</v>
      </c>
      <c r="U2122" s="18" t="str">
        <f t="shared" si="175"/>
        <v>未勝利</v>
      </c>
      <c r="X2122" s="12" t="str">
        <f>IF(OR(C2122="櫃間牧場",C2122="特捜フジ"),"hit",IF(OR(C2122="土井牧場",C2122="土井ムギムギ牧場",C2122="むぎむぎ",C2122="むぎ"),"doi",IF(OR(C2122="阪神",C2122="タイガースファーム"),"han",IF(OR(C2122="健康牧場",C2122="ＯＫ牧場"),"oke",VLOOKUP(C2122,[1]Owner!$A:$B,2,FALSE)))))</f>
        <v>hta</v>
      </c>
    </row>
    <row r="2123" spans="1:24" ht="11.15" customHeight="1" x14ac:dyDescent="0.65">
      <c r="A2123" s="19" t="str">
        <f t="shared" si="174"/>
        <v>1011土井09</v>
      </c>
      <c r="B2123" s="10" t="s">
        <v>3649</v>
      </c>
      <c r="C2123" s="20" t="s">
        <v>3887</v>
      </c>
      <c r="D2123" s="11">
        <v>9</v>
      </c>
      <c r="E2123" s="20" t="s">
        <v>3901</v>
      </c>
      <c r="F2123" s="10" t="s">
        <v>2279</v>
      </c>
      <c r="G2123" s="10" t="s">
        <v>510</v>
      </c>
      <c r="H2123" s="20" t="s">
        <v>2590</v>
      </c>
      <c r="I2123" s="20" t="s">
        <v>2612</v>
      </c>
      <c r="J2123" s="20" t="s">
        <v>1830</v>
      </c>
      <c r="K2123" s="20" t="s">
        <v>791</v>
      </c>
      <c r="L2123" s="20" t="s">
        <v>1913</v>
      </c>
      <c r="M2123" s="21">
        <v>35</v>
      </c>
      <c r="N2123" s="22">
        <v>2</v>
      </c>
      <c r="O2123" s="23">
        <v>0</v>
      </c>
      <c r="P2123" s="24">
        <v>330</v>
      </c>
      <c r="Q2123" s="25">
        <f t="shared" si="176"/>
        <v>9.4285714285714288</v>
      </c>
      <c r="R2123" s="12">
        <v>0</v>
      </c>
      <c r="S2123" s="12">
        <v>0</v>
      </c>
      <c r="U2123" s="18" t="str">
        <f t="shared" si="175"/>
        <v>未勝利</v>
      </c>
      <c r="X2123" s="12" t="str">
        <f>IF(OR(C2123="櫃間牧場",C2123="特捜フジ"),"hit",IF(OR(C2123="土井牧場",C2123="土井ムギムギ牧場",C2123="むぎむぎ",C2123="むぎ"),"doi",IF(OR(C2123="阪神",C2123="タイガースファーム"),"han",IF(OR(C2123="健康牧場",C2123="ＯＫ牧場"),"oke",VLOOKUP(C2123,[1]Owner!$A:$B,2,FALSE)))))</f>
        <v>doi</v>
      </c>
    </row>
    <row r="2124" spans="1:24" ht="11.15" customHeight="1" x14ac:dyDescent="0.65">
      <c r="A2124" s="19" t="str">
        <f t="shared" si="174"/>
        <v>0203大熊05</v>
      </c>
      <c r="B2124" s="10" t="s">
        <v>1480</v>
      </c>
      <c r="C2124" s="20" t="s">
        <v>1481</v>
      </c>
      <c r="D2124" s="31">
        <v>5</v>
      </c>
      <c r="E2124" s="20" t="s">
        <v>1492</v>
      </c>
      <c r="F2124" s="10" t="s">
        <v>29</v>
      </c>
      <c r="G2124" s="10" t="s">
        <v>15</v>
      </c>
      <c r="H2124" s="20" t="s">
        <v>16</v>
      </c>
      <c r="I2124" s="20" t="s">
        <v>26</v>
      </c>
      <c r="J2124" s="20" t="s">
        <v>1104</v>
      </c>
      <c r="N2124" s="22">
        <v>3</v>
      </c>
      <c r="O2124" s="23">
        <v>0</v>
      </c>
      <c r="P2124" s="24">
        <v>330</v>
      </c>
      <c r="Q2124" s="25" t="str">
        <f t="shared" si="176"/>
        <v/>
      </c>
      <c r="R2124" s="12">
        <v>0</v>
      </c>
      <c r="S2124" s="12">
        <v>0</v>
      </c>
      <c r="U2124" s="18" t="str">
        <f t="shared" si="175"/>
        <v>未勝利</v>
      </c>
      <c r="X2124" s="12" t="str">
        <f>IF(OR(C2124="櫃間牧場",C2124="特捜フジ"),"hit",IF(OR(C2124="土井牧場",C2124="土井ムギムギ牧場",C2124="むぎむぎ",C2124="むぎ"),"doi",IF(OR(C2124="阪神",C2124="タイガースファーム"),"han",IF(OR(C2124="健康牧場",C2124="ＯＫ牧場"),"oke",VLOOKUP(C2124,[1]Owner!$A:$B,2,FALSE)))))</f>
        <v>oku</v>
      </c>
    </row>
    <row r="2125" spans="1:24" ht="11.15" customHeight="1" x14ac:dyDescent="0.65">
      <c r="A2125" s="19" t="str">
        <f t="shared" si="174"/>
        <v>0304本木07</v>
      </c>
      <c r="B2125" s="10" t="s">
        <v>1713</v>
      </c>
      <c r="C2125" s="20" t="s">
        <v>1161</v>
      </c>
      <c r="D2125" s="31">
        <v>7</v>
      </c>
      <c r="E2125" s="20" t="s">
        <v>1944</v>
      </c>
      <c r="F2125" s="10" t="s">
        <v>14</v>
      </c>
      <c r="G2125" s="10" t="s">
        <v>15</v>
      </c>
      <c r="H2125" s="20" t="s">
        <v>280</v>
      </c>
      <c r="I2125" s="20" t="s">
        <v>1742</v>
      </c>
      <c r="J2125" s="20" t="s">
        <v>1167</v>
      </c>
      <c r="M2125" s="21">
        <v>0</v>
      </c>
      <c r="N2125" s="22">
        <v>3</v>
      </c>
      <c r="O2125" s="23">
        <v>0</v>
      </c>
      <c r="P2125" s="24">
        <v>330</v>
      </c>
      <c r="Q2125" s="25">
        <f t="shared" si="176"/>
        <v>33</v>
      </c>
      <c r="R2125" s="12">
        <v>0</v>
      </c>
      <c r="S2125" s="12">
        <v>0</v>
      </c>
      <c r="U2125" s="18" t="str">
        <f t="shared" si="175"/>
        <v>未勝利</v>
      </c>
      <c r="X2125" s="12" t="str">
        <f>IF(OR(C2125="櫃間牧場",C2125="特捜フジ"),"hit",IF(OR(C2125="土井牧場",C2125="土井ムギムギ牧場",C2125="むぎむぎ",C2125="むぎ"),"doi",IF(OR(C2125="阪神",C2125="タイガースファーム"),"han",IF(OR(C2125="健康牧場",C2125="ＯＫ牧場"),"oke",VLOOKUP(C2125,[1]Owner!$A:$B,2,FALSE)))))</f>
        <v>mot</v>
      </c>
    </row>
    <row r="2126" spans="1:24" ht="11.15" customHeight="1" x14ac:dyDescent="0.65">
      <c r="A2126" s="19" t="str">
        <f t="shared" si="174"/>
        <v>0910西原06</v>
      </c>
      <c r="B2126" s="10" t="s">
        <v>3418</v>
      </c>
      <c r="C2126" s="20" t="s">
        <v>2673</v>
      </c>
      <c r="D2126" s="11">
        <v>6</v>
      </c>
      <c r="E2126" s="20" t="s">
        <v>3523</v>
      </c>
      <c r="F2126" s="10" t="s">
        <v>14</v>
      </c>
      <c r="G2126" s="10" t="s">
        <v>510</v>
      </c>
      <c r="H2126" s="20" t="s">
        <v>2140</v>
      </c>
      <c r="I2126" s="20" t="s">
        <v>3466</v>
      </c>
      <c r="J2126" s="20" t="s">
        <v>2265</v>
      </c>
      <c r="K2126" s="20" t="s">
        <v>2378</v>
      </c>
      <c r="L2126" s="20" t="s">
        <v>1913</v>
      </c>
      <c r="M2126" s="21">
        <v>80</v>
      </c>
      <c r="N2126" s="22">
        <v>3</v>
      </c>
      <c r="O2126" s="23">
        <v>0</v>
      </c>
      <c r="P2126" s="24">
        <v>330</v>
      </c>
      <c r="Q2126" s="25">
        <f t="shared" si="176"/>
        <v>4.125</v>
      </c>
      <c r="R2126" s="12">
        <v>0</v>
      </c>
      <c r="S2126" s="12">
        <v>0</v>
      </c>
      <c r="U2126" s="18" t="str">
        <f t="shared" si="175"/>
        <v>未勝利</v>
      </c>
      <c r="X2126" s="12" t="str">
        <f>IF(OR(C2126="櫃間牧場",C2126="特捜フジ"),"hit",IF(OR(C2126="土井牧場",C2126="土井ムギムギ牧場",C2126="むぎむぎ",C2126="むぎ"),"doi",IF(OR(C2126="阪神",C2126="タイガースファーム"),"han",IF(OR(C2126="健康牧場",C2126="ＯＫ牧場"),"oke",VLOOKUP(C2126,[1]Owner!$A:$B,2,FALSE)))))</f>
        <v>nis</v>
      </c>
    </row>
    <row r="2127" spans="1:24" ht="11.15" customHeight="1" x14ac:dyDescent="0.65">
      <c r="A2127" s="19" t="str">
        <f t="shared" si="174"/>
        <v>1718成田08</v>
      </c>
      <c r="B2127" s="10" t="s">
        <v>6476</v>
      </c>
      <c r="C2127" s="20" t="s">
        <v>6621</v>
      </c>
      <c r="D2127" s="11">
        <v>8</v>
      </c>
      <c r="E2127" s="20" t="s">
        <v>6629</v>
      </c>
      <c r="F2127" s="10" t="s">
        <v>5142</v>
      </c>
      <c r="G2127" s="10" t="s">
        <v>5295</v>
      </c>
      <c r="H2127" s="20" t="s">
        <v>5301</v>
      </c>
      <c r="I2127" s="20" t="s">
        <v>6718</v>
      </c>
      <c r="J2127" s="20" t="s">
        <v>7061</v>
      </c>
      <c r="K2127" s="20" t="s">
        <v>7050</v>
      </c>
      <c r="L2127" s="20" t="s">
        <v>5493</v>
      </c>
      <c r="M2127" s="21">
        <v>0</v>
      </c>
      <c r="N2127" s="22">
        <v>3</v>
      </c>
      <c r="O2127" s="23">
        <v>0</v>
      </c>
      <c r="P2127" s="24">
        <v>330</v>
      </c>
      <c r="Q2127" s="25">
        <f t="shared" si="176"/>
        <v>33</v>
      </c>
      <c r="R2127" s="12">
        <v>0</v>
      </c>
      <c r="S2127" s="12">
        <v>0</v>
      </c>
      <c r="U2127" s="18" t="str">
        <f t="shared" si="175"/>
        <v>未勝利</v>
      </c>
      <c r="V2127" s="12" t="s">
        <v>7046</v>
      </c>
      <c r="W2127" s="12" t="s">
        <v>6913</v>
      </c>
      <c r="X2127" s="12" t="str">
        <f>IF(OR(C2127="櫃間牧場",C2127="特捜フジ"),"hit",IF(OR(C2127="土井牧場",C2127="土井ムギムギ牧場",C2127="むぎむぎ",C2127="むぎ"),"doi",IF(OR(C2127="阪神",C2127="タイガースファーム"),"han",IF(OR(C2127="健康牧場",C2127="ＯＫ牧場"),"oke",VLOOKUP(C2127,[1]Owner!$A:$B,2,FALSE)))))</f>
        <v>nar</v>
      </c>
    </row>
    <row r="2128" spans="1:24" ht="11.15" customHeight="1" x14ac:dyDescent="0.65">
      <c r="A2128" s="19" t="str">
        <f t="shared" si="174"/>
        <v>0708播磨06</v>
      </c>
      <c r="B2128" s="10" t="s">
        <v>2844</v>
      </c>
      <c r="C2128" s="20" t="s">
        <v>626</v>
      </c>
      <c r="D2128" s="11">
        <v>6</v>
      </c>
      <c r="E2128" s="20" t="s">
        <v>3079</v>
      </c>
      <c r="F2128" s="10" t="s">
        <v>14</v>
      </c>
      <c r="G2128" s="10" t="s">
        <v>520</v>
      </c>
      <c r="H2128" s="20" t="s">
        <v>948</v>
      </c>
      <c r="I2128" s="20" t="s">
        <v>2280</v>
      </c>
      <c r="J2128" s="20" t="s">
        <v>2393</v>
      </c>
      <c r="K2128" s="20" t="s">
        <v>1748</v>
      </c>
      <c r="L2128" s="20" t="s">
        <v>515</v>
      </c>
      <c r="M2128" s="21">
        <v>250</v>
      </c>
      <c r="N2128" s="22">
        <v>4</v>
      </c>
      <c r="O2128" s="23">
        <v>0</v>
      </c>
      <c r="P2128" s="24">
        <v>330</v>
      </c>
      <c r="Q2128" s="25">
        <f t="shared" si="176"/>
        <v>1.32</v>
      </c>
      <c r="R2128" s="12">
        <v>0</v>
      </c>
      <c r="S2128" s="12">
        <v>0</v>
      </c>
      <c r="U2128" s="18" t="str">
        <f t="shared" si="175"/>
        <v>未勝利</v>
      </c>
      <c r="X2128" s="12" t="str">
        <f>IF(OR(C2128="櫃間牧場",C2128="特捜フジ"),"hit",IF(OR(C2128="土井牧場",C2128="土井ムギムギ牧場",C2128="むぎむぎ",C2128="むぎ"),"doi",IF(OR(C2128="阪神",C2128="タイガースファーム"),"han",IF(OR(C2128="健康牧場",C2128="ＯＫ牧場"),"oke",VLOOKUP(C2128,[1]Owner!$A:$B,2,FALSE)))))</f>
        <v>har</v>
      </c>
    </row>
    <row r="2129" spans="1:24" ht="11.15" customHeight="1" x14ac:dyDescent="0.65">
      <c r="A2129" s="19" t="str">
        <f t="shared" si="174"/>
        <v>1112大類05</v>
      </c>
      <c r="B2129" s="10" t="s">
        <v>4369</v>
      </c>
      <c r="C2129" s="20" t="s">
        <v>3948</v>
      </c>
      <c r="D2129" s="11">
        <v>5</v>
      </c>
      <c r="E2129" s="20" t="s">
        <v>3963</v>
      </c>
      <c r="F2129" s="10" t="s">
        <v>3905</v>
      </c>
      <c r="G2129" s="10" t="s">
        <v>3911</v>
      </c>
      <c r="H2129" s="20" t="s">
        <v>3964</v>
      </c>
      <c r="I2129" s="20" t="s">
        <v>2280</v>
      </c>
      <c r="J2129" s="20" t="s">
        <v>3411</v>
      </c>
      <c r="K2129" s="20" t="s">
        <v>38</v>
      </c>
      <c r="L2129" s="20" t="s">
        <v>1913</v>
      </c>
      <c r="M2129" s="21">
        <v>65</v>
      </c>
      <c r="N2129" s="22">
        <v>4</v>
      </c>
      <c r="O2129" s="23">
        <v>0</v>
      </c>
      <c r="P2129" s="24">
        <v>330</v>
      </c>
      <c r="Q2129" s="25">
        <f t="shared" si="176"/>
        <v>5.0769230769230766</v>
      </c>
      <c r="R2129" s="12">
        <v>0</v>
      </c>
      <c r="S2129" s="12">
        <v>0</v>
      </c>
      <c r="U2129" s="18" t="str">
        <f t="shared" si="175"/>
        <v>未勝利</v>
      </c>
      <c r="X2129" s="12" t="str">
        <f>IF(OR(C2129="櫃間牧場",C2129="特捜フジ"),"hit",IF(OR(C2129="土井牧場",C2129="土井ムギムギ牧場",C2129="むぎむぎ",C2129="むぎ"),"doi",IF(OR(C2129="阪神",C2129="タイガースファーム"),"han",IF(OR(C2129="健康牧場",C2129="ＯＫ牧場"),"oke",VLOOKUP(C2129,[1]Owner!$A:$B,2,FALSE)))))</f>
        <v>oru</v>
      </c>
    </row>
    <row r="2130" spans="1:24" ht="11.15" customHeight="1" x14ac:dyDescent="0.65">
      <c r="A2130" s="19" t="str">
        <f t="shared" si="174"/>
        <v>1415阪神04</v>
      </c>
      <c r="B2130" s="10" t="s">
        <v>5140</v>
      </c>
      <c r="C2130" s="28" t="s">
        <v>4756</v>
      </c>
      <c r="D2130" s="29">
        <v>4</v>
      </c>
      <c r="E2130" s="20" t="s">
        <v>5196</v>
      </c>
      <c r="F2130" s="10" t="s">
        <v>5142</v>
      </c>
      <c r="G2130" s="10" t="s">
        <v>5295</v>
      </c>
      <c r="H2130" s="20" t="s">
        <v>5330</v>
      </c>
      <c r="I2130" s="20" t="s">
        <v>3165</v>
      </c>
      <c r="J2130" s="20" t="s">
        <v>5397</v>
      </c>
      <c r="K2130" s="20" t="s">
        <v>5448</v>
      </c>
      <c r="L2130" s="20" t="s">
        <v>5485</v>
      </c>
      <c r="M2130" s="21">
        <v>120</v>
      </c>
      <c r="N2130" s="22">
        <v>4</v>
      </c>
      <c r="O2130" s="23">
        <v>0</v>
      </c>
      <c r="P2130" s="24">
        <v>330</v>
      </c>
      <c r="Q2130" s="25">
        <f t="shared" si="176"/>
        <v>2.75</v>
      </c>
      <c r="R2130" s="12">
        <v>0</v>
      </c>
      <c r="S2130" s="12">
        <v>0</v>
      </c>
      <c r="U2130" s="18" t="str">
        <f t="shared" si="175"/>
        <v>未勝利</v>
      </c>
      <c r="X2130" s="12" t="str">
        <f>IF(OR(C2130="櫃間牧場",C2130="特捜フジ"),"hit",IF(OR(C2130="土井牧場",C2130="土井ムギムギ牧場",C2130="むぎむぎ",C2130="むぎ"),"doi",IF(OR(C2130="阪神",C2130="タイガースファーム"),"han",IF(OR(C2130="健康牧場",C2130="ＯＫ牧場"),"oke",VLOOKUP(C2130,[1]Owner!$A:$B,2,FALSE)))))</f>
        <v>han</v>
      </c>
    </row>
    <row r="2131" spans="1:24" ht="11.15" customHeight="1" x14ac:dyDescent="0.65">
      <c r="A2131" s="19" t="str">
        <f t="shared" si="174"/>
        <v>1617成田05</v>
      </c>
      <c r="B2131" s="10" t="s">
        <v>5840</v>
      </c>
      <c r="C2131" s="20" t="s">
        <v>5842</v>
      </c>
      <c r="D2131" s="11">
        <v>5</v>
      </c>
      <c r="E2131" s="20" t="s">
        <v>5870</v>
      </c>
      <c r="F2131" s="10" t="s">
        <v>5845</v>
      </c>
      <c r="G2131" s="10" t="s">
        <v>6012</v>
      </c>
      <c r="H2131" s="20" t="s">
        <v>6014</v>
      </c>
      <c r="I2131" s="20" t="s">
        <v>1755</v>
      </c>
      <c r="J2131" s="20" t="s">
        <v>6025</v>
      </c>
      <c r="K2131" s="20" t="s">
        <v>6144</v>
      </c>
      <c r="L2131" s="20" t="s">
        <v>6145</v>
      </c>
      <c r="M2131" s="21">
        <v>30</v>
      </c>
      <c r="N2131" s="22">
        <v>4</v>
      </c>
      <c r="O2131" s="23">
        <v>0</v>
      </c>
      <c r="P2131" s="24">
        <v>330</v>
      </c>
      <c r="Q2131" s="25">
        <f t="shared" si="176"/>
        <v>11</v>
      </c>
      <c r="R2131" s="12">
        <v>0</v>
      </c>
      <c r="S2131" s="12">
        <v>0</v>
      </c>
      <c r="U2131" s="18" t="str">
        <f t="shared" si="175"/>
        <v>未勝利</v>
      </c>
      <c r="X2131" s="12" t="str">
        <f>IF(OR(C2131="櫃間牧場",C2131="特捜フジ"),"hit",IF(OR(C2131="土井牧場",C2131="土井ムギムギ牧場",C2131="むぎむぎ",C2131="むぎ"),"doi",IF(OR(C2131="阪神",C2131="タイガースファーム"),"han",IF(OR(C2131="健康牧場",C2131="ＯＫ牧場"),"oke",VLOOKUP(C2131,[1]Owner!$A:$B,2,FALSE)))))</f>
        <v>nar</v>
      </c>
    </row>
    <row r="2132" spans="1:24" ht="11.15" customHeight="1" x14ac:dyDescent="0.65">
      <c r="A2132" s="19" t="str">
        <f t="shared" si="174"/>
        <v>1819西原03</v>
      </c>
      <c r="B2132" s="10" t="s">
        <v>7067</v>
      </c>
      <c r="C2132" s="20" t="s">
        <v>4759</v>
      </c>
      <c r="D2132" s="11">
        <v>3</v>
      </c>
      <c r="E2132" s="20" t="s">
        <v>7080</v>
      </c>
      <c r="F2132" s="10" t="s">
        <v>4407</v>
      </c>
      <c r="G2132" s="10" t="s">
        <v>4421</v>
      </c>
      <c r="H2132" s="20" t="s">
        <v>7229</v>
      </c>
      <c r="I2132" s="20" t="s">
        <v>3881</v>
      </c>
      <c r="J2132" s="20" t="s">
        <v>2886</v>
      </c>
      <c r="K2132" s="20" t="s">
        <v>791</v>
      </c>
      <c r="L2132" s="20" t="s">
        <v>4202</v>
      </c>
      <c r="M2132" s="21">
        <v>80</v>
      </c>
      <c r="N2132" s="22">
        <v>4</v>
      </c>
      <c r="O2132" s="23">
        <v>0</v>
      </c>
      <c r="P2132" s="24">
        <v>330</v>
      </c>
      <c r="Q2132" s="25">
        <f t="shared" si="176"/>
        <v>4.125</v>
      </c>
      <c r="R2132" s="12">
        <v>0</v>
      </c>
      <c r="S2132" s="12">
        <v>0</v>
      </c>
      <c r="T2132" s="12">
        <v>0</v>
      </c>
      <c r="U2132" s="18" t="str">
        <f t="shared" si="175"/>
        <v>未勝利</v>
      </c>
      <c r="V2132" s="12" t="s">
        <v>7467</v>
      </c>
      <c r="W2132" s="12" t="s">
        <v>7607</v>
      </c>
      <c r="X2132" s="12" t="str">
        <f>IF(OR(C2132="櫃間牧場",C2132="特捜フジ"),"hit",IF(OR(C2132="土井牧場",C2132="土井ムギムギ牧場",C2132="むぎむぎ",C2132="むぎ"),"doi",IF(OR(C2132="阪神",C2132="タイガースファーム"),"han",IF(OR(C2132="健康牧場",C2132="ＯＫ牧場"),"oke",VLOOKUP(C2132,[1]Owner!$A:$B,2,FALSE)))))</f>
        <v>nis</v>
      </c>
    </row>
    <row r="2133" spans="1:24" ht="11.15" customHeight="1" x14ac:dyDescent="0.65">
      <c r="A2133" s="19" t="str">
        <f t="shared" si="174"/>
        <v>1819若井06</v>
      </c>
      <c r="B2133" s="10" t="s">
        <v>7067</v>
      </c>
      <c r="C2133" s="20" t="s">
        <v>4763</v>
      </c>
      <c r="D2133" s="11">
        <v>6</v>
      </c>
      <c r="E2133" s="20" t="s">
        <v>7123</v>
      </c>
      <c r="F2133" s="10" t="s">
        <v>4407</v>
      </c>
      <c r="G2133" s="10" t="s">
        <v>4421</v>
      </c>
      <c r="H2133" s="20" t="s">
        <v>7238</v>
      </c>
      <c r="I2133" s="20" t="s">
        <v>5128</v>
      </c>
      <c r="J2133" s="20" t="s">
        <v>7300</v>
      </c>
      <c r="K2133" s="20" t="s">
        <v>2378</v>
      </c>
      <c r="L2133" s="20" t="s">
        <v>7301</v>
      </c>
      <c r="M2133" s="21">
        <v>20</v>
      </c>
      <c r="N2133" s="22">
        <v>4</v>
      </c>
      <c r="O2133" s="23">
        <v>0</v>
      </c>
      <c r="P2133" s="24">
        <v>330</v>
      </c>
      <c r="Q2133" s="25">
        <f t="shared" si="176"/>
        <v>16.5</v>
      </c>
      <c r="R2133" s="12">
        <v>0</v>
      </c>
      <c r="S2133" s="12">
        <v>0</v>
      </c>
      <c r="T2133" s="12">
        <v>0</v>
      </c>
      <c r="U2133" s="18" t="str">
        <f t="shared" si="175"/>
        <v>未勝利</v>
      </c>
      <c r="V2133" s="12" t="s">
        <v>7468</v>
      </c>
      <c r="W2133" s="12" t="s">
        <v>7608</v>
      </c>
      <c r="X2133" s="12" t="str">
        <f>IF(OR(C2133="櫃間牧場",C2133="特捜フジ"),"hit",IF(OR(C2133="土井牧場",C2133="土井ムギムギ牧場",C2133="むぎむぎ",C2133="むぎ"),"doi",IF(OR(C2133="阪神",C2133="タイガースファーム"),"han",IF(OR(C2133="健康牧場",C2133="ＯＫ牧場"),"oke",VLOOKUP(C2133,[1]Owner!$A:$B,2,FALSE)))))</f>
        <v>wak</v>
      </c>
    </row>
    <row r="2134" spans="1:24" ht="11.15" customHeight="1" x14ac:dyDescent="0.65">
      <c r="A2134" s="19" t="str">
        <f t="shared" si="174"/>
        <v>1415村山09</v>
      </c>
      <c r="B2134" s="10" t="s">
        <v>5140</v>
      </c>
      <c r="C2134" s="28" t="s">
        <v>4764</v>
      </c>
      <c r="D2134" s="29">
        <v>9</v>
      </c>
      <c r="E2134" s="20" t="s">
        <v>5281</v>
      </c>
      <c r="F2134" s="10" t="s">
        <v>5142</v>
      </c>
      <c r="G2134" s="10" t="s">
        <v>5293</v>
      </c>
      <c r="H2134" s="20" t="s">
        <v>5342</v>
      </c>
      <c r="I2134" s="20" t="s">
        <v>3280</v>
      </c>
      <c r="J2134" s="20" t="s">
        <v>3884</v>
      </c>
      <c r="K2134" s="20" t="s">
        <v>5446</v>
      </c>
      <c r="L2134" s="20" t="s">
        <v>1913</v>
      </c>
      <c r="M2134" s="21">
        <v>70</v>
      </c>
      <c r="N2134" s="22">
        <v>5</v>
      </c>
      <c r="O2134" s="23">
        <v>0</v>
      </c>
      <c r="P2134" s="24">
        <v>330</v>
      </c>
      <c r="Q2134" s="25">
        <f t="shared" si="176"/>
        <v>4.7142857142857144</v>
      </c>
      <c r="R2134" s="12">
        <v>0</v>
      </c>
      <c r="S2134" s="12">
        <v>0</v>
      </c>
      <c r="U2134" s="18" t="str">
        <f t="shared" si="175"/>
        <v>未勝利</v>
      </c>
      <c r="X2134" s="12" t="str">
        <f>IF(OR(C2134="櫃間牧場",C2134="特捜フジ"),"hit",IF(OR(C2134="土井牧場",C2134="土井ムギムギ牧場",C2134="むぎむぎ",C2134="むぎ"),"doi",IF(OR(C2134="阪神",C2134="タイガースファーム"),"han",IF(OR(C2134="健康牧場",C2134="ＯＫ牧場"),"oke",VLOOKUP(C2134,[1]Owner!$A:$B,2,FALSE)))))</f>
        <v>mur</v>
      </c>
    </row>
    <row r="2135" spans="1:24" ht="11.15" customHeight="1" x14ac:dyDescent="0.65">
      <c r="A2135" s="19" t="str">
        <f t="shared" si="174"/>
        <v>2021むぎ10</v>
      </c>
      <c r="B2135" s="10" t="s">
        <v>8314</v>
      </c>
      <c r="C2135" s="20" t="s">
        <v>4396</v>
      </c>
      <c r="D2135" s="11">
        <v>10</v>
      </c>
      <c r="E2135" s="20" t="s">
        <v>8297</v>
      </c>
      <c r="F2135" s="10" t="s">
        <v>4478</v>
      </c>
      <c r="G2135" s="10" t="s">
        <v>33</v>
      </c>
      <c r="H2135" s="20" t="s">
        <v>8452</v>
      </c>
      <c r="I2135" s="20" t="s">
        <v>7806</v>
      </c>
      <c r="J2135" s="20" t="s">
        <v>1610</v>
      </c>
      <c r="K2135" s="20" t="s">
        <v>1836</v>
      </c>
      <c r="L2135" s="20" t="s">
        <v>2439</v>
      </c>
      <c r="M2135" s="32">
        <v>1</v>
      </c>
      <c r="N2135" s="22">
        <v>5</v>
      </c>
      <c r="O2135" s="23">
        <v>0</v>
      </c>
      <c r="P2135" s="24">
        <v>330</v>
      </c>
      <c r="Q2135" s="25">
        <v>105.23076923076924</v>
      </c>
      <c r="R2135" s="12">
        <v>0</v>
      </c>
      <c r="S2135" s="12">
        <v>0</v>
      </c>
      <c r="T2135" s="12">
        <v>0</v>
      </c>
      <c r="U2135" s="18" t="str">
        <f t="shared" si="175"/>
        <v>未勝利</v>
      </c>
      <c r="V2135" s="12" t="s">
        <v>8684</v>
      </c>
      <c r="W2135" s="12" t="s">
        <v>8582</v>
      </c>
      <c r="X2135" s="12" t="str">
        <f>IF(OR(C2135="櫃間牧場",C2135="特捜フジ"),"hit",IF(OR(C2135="土井牧場",C2135="土井ムギムギ牧場",C2135="むぎむぎ",C2135="むぎ"),"doi",IF(OR(C2135="阪神",C2135="タイガースファーム"),"han",IF(OR(C2135="健康牧場",C2135="ＯＫ牧場"),"oke",VLOOKUP(C2135,[1]Owner!$A:$B,2,FALSE)))))</f>
        <v>doi</v>
      </c>
    </row>
    <row r="2136" spans="1:24" ht="11.15" customHeight="1" x14ac:dyDescent="0.65">
      <c r="A2136" s="19" t="str">
        <f t="shared" si="174"/>
        <v>1516心平10</v>
      </c>
      <c r="B2136" s="10" t="s">
        <v>5510</v>
      </c>
      <c r="C2136" s="20" t="s">
        <v>4011</v>
      </c>
      <c r="D2136" s="11">
        <v>10</v>
      </c>
      <c r="E2136" s="20" t="s">
        <v>5534</v>
      </c>
      <c r="F2136" s="10" t="s">
        <v>3910</v>
      </c>
      <c r="G2136" s="10" t="s">
        <v>3906</v>
      </c>
      <c r="H2136" s="20" t="s">
        <v>3933</v>
      </c>
      <c r="I2136" s="20" t="s">
        <v>3280</v>
      </c>
      <c r="J2136" s="20" t="s">
        <v>5727</v>
      </c>
      <c r="K2136" s="20" t="s">
        <v>5786</v>
      </c>
      <c r="L2136" s="20" t="s">
        <v>1913</v>
      </c>
      <c r="M2136" s="21">
        <v>30</v>
      </c>
      <c r="N2136" s="22">
        <v>6</v>
      </c>
      <c r="O2136" s="23">
        <v>0</v>
      </c>
      <c r="P2136" s="24">
        <v>330</v>
      </c>
      <c r="Q2136" s="25">
        <f>IF(M2136="","",IF(M2136&lt;=0,P2136/10,P2136/M2136))</f>
        <v>11</v>
      </c>
      <c r="R2136" s="12">
        <v>0</v>
      </c>
      <c r="S2136" s="12">
        <v>0</v>
      </c>
      <c r="U2136" s="18" t="str">
        <f t="shared" si="175"/>
        <v>未勝利</v>
      </c>
      <c r="X2136" s="12" t="str">
        <f>IF(OR(C2136="櫃間牧場",C2136="特捜フジ"),"hit",IF(OR(C2136="土井牧場",C2136="土井ムギムギ牧場",C2136="むぎむぎ",C2136="むぎ"),"doi",IF(OR(C2136="阪神",C2136="タイガースファーム"),"han",IF(OR(C2136="健康牧場",C2136="ＯＫ牧場"),"oke",VLOOKUP(C2136,[1]Owner!$A:$B,2,FALSE)))))</f>
        <v>hsi</v>
      </c>
    </row>
    <row r="2137" spans="1:24" ht="11.15" customHeight="1" x14ac:dyDescent="0.65">
      <c r="A2137" s="19" t="str">
        <f t="shared" si="174"/>
        <v>1516光生06</v>
      </c>
      <c r="B2137" s="10" t="s">
        <v>5510</v>
      </c>
      <c r="C2137" s="20" t="s">
        <v>4264</v>
      </c>
      <c r="D2137" s="11">
        <v>6</v>
      </c>
      <c r="E2137" s="20" t="s">
        <v>5620</v>
      </c>
      <c r="F2137" s="10" t="s">
        <v>3905</v>
      </c>
      <c r="G2137" s="10" t="s">
        <v>3906</v>
      </c>
      <c r="H2137" s="20" t="s">
        <v>5697</v>
      </c>
      <c r="I2137" s="20" t="s">
        <v>4026</v>
      </c>
      <c r="J2137" s="20" t="s">
        <v>5762</v>
      </c>
      <c r="K2137" s="20" t="s">
        <v>5809</v>
      </c>
      <c r="L2137" s="20" t="s">
        <v>2558</v>
      </c>
      <c r="M2137" s="21">
        <v>30</v>
      </c>
      <c r="N2137" s="22">
        <v>7</v>
      </c>
      <c r="O2137" s="23">
        <v>0</v>
      </c>
      <c r="P2137" s="24">
        <v>330</v>
      </c>
      <c r="Q2137" s="25">
        <f>IF(M2137="","",IF(M2137&lt;=0,P2137/10,P2137/M2137))</f>
        <v>11</v>
      </c>
      <c r="R2137" s="12">
        <v>0</v>
      </c>
      <c r="S2137" s="12">
        <v>0</v>
      </c>
      <c r="U2137" s="18" t="str">
        <f t="shared" si="175"/>
        <v>未勝利</v>
      </c>
      <c r="X2137" s="12" t="str">
        <f>IF(OR(C2137="櫃間牧場",C2137="特捜フジ"),"hit",IF(OR(C2137="土井牧場",C2137="土井ムギムギ牧場",C2137="むぎむぎ",C2137="むぎ"),"doi",IF(OR(C2137="阪神",C2137="タイガースファーム"),"han",IF(OR(C2137="健康牧場",C2137="ＯＫ牧場"),"oke",VLOOKUP(C2137,[1]Owner!$A:$B,2,FALSE)))))</f>
        <v>ymi</v>
      </c>
    </row>
    <row r="2138" spans="1:24" ht="11.15" customHeight="1" x14ac:dyDescent="0.65">
      <c r="A2138" s="19" t="str">
        <f t="shared" si="174"/>
        <v>9798田中07</v>
      </c>
      <c r="B2138" s="10" t="s">
        <v>11</v>
      </c>
      <c r="C2138" s="20" t="s">
        <v>286</v>
      </c>
      <c r="D2138" s="31">
        <v>7</v>
      </c>
      <c r="E2138" s="20" t="s">
        <v>307</v>
      </c>
      <c r="F2138" s="10" t="s">
        <v>14</v>
      </c>
      <c r="G2138" s="10" t="s">
        <v>33</v>
      </c>
      <c r="H2138" s="20" t="s">
        <v>308</v>
      </c>
      <c r="I2138" s="20" t="s">
        <v>38</v>
      </c>
      <c r="J2138" s="20" t="s">
        <v>309</v>
      </c>
      <c r="N2138" s="22">
        <v>10</v>
      </c>
      <c r="O2138" s="23">
        <v>0</v>
      </c>
      <c r="P2138" s="24">
        <v>328</v>
      </c>
      <c r="Q2138" s="25" t="str">
        <f>IF(M2138="","",IF(M2138&lt;=0,P2138/10,P2138/M2138))</f>
        <v/>
      </c>
      <c r="R2138" s="12">
        <v>0</v>
      </c>
      <c r="S2138" s="12">
        <v>0</v>
      </c>
      <c r="U2138" s="18" t="str">
        <f t="shared" si="175"/>
        <v>未勝利</v>
      </c>
      <c r="X2138" s="12" t="str">
        <f>IF(OR(C2138="櫃間牧場",C2138="特捜フジ"),"hit",IF(OR(C2138="土井牧場",C2138="土井ムギムギ牧場",C2138="むぎむぎ",C2138="むぎ"),"doi",IF(OR(C2138="阪神",C2138="タイガースファーム"),"han",IF(OR(C2138="健康牧場",C2138="ＯＫ牧場"),"oke",VLOOKUP(C2138,[1]Owner!$A:$B,2,FALSE)))))</f>
        <v>tan</v>
      </c>
    </row>
    <row r="2139" spans="1:24" ht="11.15" customHeight="1" x14ac:dyDescent="0.65">
      <c r="A2139" s="19" t="str">
        <f t="shared" si="174"/>
        <v>1920小金03</v>
      </c>
      <c r="B2139" s="10" t="s">
        <v>7651</v>
      </c>
      <c r="C2139" s="20" t="s">
        <v>7655</v>
      </c>
      <c r="D2139" s="11">
        <v>3</v>
      </c>
      <c r="E2139" s="20" t="s">
        <v>7691</v>
      </c>
      <c r="F2139" s="10" t="s">
        <v>4766</v>
      </c>
      <c r="G2139" s="10" t="s">
        <v>4774</v>
      </c>
      <c r="H2139" s="20" t="s">
        <v>7827</v>
      </c>
      <c r="I2139" s="20" t="s">
        <v>7302</v>
      </c>
      <c r="J2139" s="20" t="s">
        <v>5403</v>
      </c>
      <c r="K2139" s="20" t="s">
        <v>791</v>
      </c>
      <c r="L2139" s="20" t="s">
        <v>1913</v>
      </c>
      <c r="M2139" s="32">
        <v>5</v>
      </c>
      <c r="N2139" s="22">
        <v>5</v>
      </c>
      <c r="O2139" s="23">
        <v>0</v>
      </c>
      <c r="P2139" s="24">
        <v>325</v>
      </c>
      <c r="Q2139" s="25">
        <v>2.5</v>
      </c>
      <c r="R2139" s="12">
        <v>0</v>
      </c>
      <c r="S2139" s="12">
        <v>0</v>
      </c>
      <c r="T2139" s="12">
        <v>0</v>
      </c>
      <c r="U2139" s="18" t="str">
        <f t="shared" si="175"/>
        <v>未勝利</v>
      </c>
      <c r="V2139" s="12" t="s">
        <v>7460</v>
      </c>
      <c r="W2139" s="12" t="s">
        <v>8069</v>
      </c>
      <c r="X2139" s="12" t="str">
        <f>IF(OR(C2139="櫃間牧場",C2139="特捜フジ"),"hit",IF(OR(C2139="土井牧場",C2139="土井ムギムギ牧場",C2139="むぎむぎ",C2139="むぎ"),"doi",IF(OR(C2139="阪神",C2139="タイガースファーム"),"han",IF(OR(C2139="健康牧場",C2139="ＯＫ牧場"),"oke",VLOOKUP(C2139,[1]Owner!$A:$B,2,FALSE)))))</f>
        <v>kog</v>
      </c>
    </row>
    <row r="2140" spans="1:24" ht="11.15" customHeight="1" x14ac:dyDescent="0.65">
      <c r="A2140" s="19" t="str">
        <f t="shared" si="174"/>
        <v>0708土井09</v>
      </c>
      <c r="B2140" s="10" t="s">
        <v>2844</v>
      </c>
      <c r="C2140" s="20" t="s">
        <v>1601</v>
      </c>
      <c r="D2140" s="11">
        <v>9</v>
      </c>
      <c r="E2140" s="20" t="s">
        <v>2972</v>
      </c>
      <c r="F2140" s="10" t="s">
        <v>2279</v>
      </c>
      <c r="G2140" s="10" t="s">
        <v>520</v>
      </c>
      <c r="H2140" s="20" t="s">
        <v>850</v>
      </c>
      <c r="I2140" s="20" t="s">
        <v>2129</v>
      </c>
      <c r="J2140" s="20" t="s">
        <v>2973</v>
      </c>
      <c r="K2140" s="20" t="s">
        <v>2955</v>
      </c>
      <c r="L2140" s="20" t="s">
        <v>2974</v>
      </c>
      <c r="M2140" s="21">
        <v>60</v>
      </c>
      <c r="N2140" s="22">
        <v>7</v>
      </c>
      <c r="O2140" s="23">
        <v>0</v>
      </c>
      <c r="P2140" s="24">
        <v>325</v>
      </c>
      <c r="Q2140" s="25">
        <f>IF(M2140="","",IF(M2140&lt;=0,P2140/10,P2140/M2140))</f>
        <v>5.416666666666667</v>
      </c>
      <c r="R2140" s="12">
        <v>0</v>
      </c>
      <c r="S2140" s="12">
        <v>0</v>
      </c>
      <c r="U2140" s="18" t="str">
        <f t="shared" si="175"/>
        <v>未勝利</v>
      </c>
      <c r="X2140" s="12" t="str">
        <f>IF(OR(C2140="櫃間牧場",C2140="特捜フジ"),"hit",IF(OR(C2140="土井牧場",C2140="土井ムギムギ牧場",C2140="むぎむぎ",C2140="むぎ"),"doi",IF(OR(C2140="阪神",C2140="タイガースファーム"),"han",IF(OR(C2140="健康牧場",C2140="ＯＫ牧場"),"oke",VLOOKUP(C2140,[1]Owner!$A:$B,2,FALSE)))))</f>
        <v>doi</v>
      </c>
    </row>
    <row r="2141" spans="1:24" ht="11.15" customHeight="1" x14ac:dyDescent="0.65">
      <c r="A2141" s="19" t="str">
        <f t="shared" si="174"/>
        <v>1415健太04</v>
      </c>
      <c r="B2141" s="10" t="s">
        <v>5140</v>
      </c>
      <c r="C2141" s="28" t="s">
        <v>4758</v>
      </c>
      <c r="D2141" s="29">
        <v>4</v>
      </c>
      <c r="E2141" s="20" t="s">
        <v>5156</v>
      </c>
      <c r="F2141" s="10" t="s">
        <v>5142</v>
      </c>
      <c r="G2141" s="10" t="s">
        <v>5295</v>
      </c>
      <c r="H2141" s="20" t="s">
        <v>5307</v>
      </c>
      <c r="I2141" s="20" t="s">
        <v>2231</v>
      </c>
      <c r="J2141" s="20" t="s">
        <v>3577</v>
      </c>
      <c r="K2141" s="20" t="s">
        <v>3929</v>
      </c>
      <c r="L2141" s="20" t="s">
        <v>5485</v>
      </c>
      <c r="M2141" s="21">
        <v>90</v>
      </c>
      <c r="N2141" s="22">
        <v>7</v>
      </c>
      <c r="O2141" s="23">
        <v>0</v>
      </c>
      <c r="P2141" s="24">
        <v>325</v>
      </c>
      <c r="Q2141" s="25">
        <f>IF(M2141="","",IF(M2141&lt;=0,P2141/10,P2141/M2141))</f>
        <v>3.6111111111111112</v>
      </c>
      <c r="R2141" s="12">
        <v>0</v>
      </c>
      <c r="S2141" s="12">
        <v>0</v>
      </c>
      <c r="U2141" s="18" t="str">
        <f t="shared" si="175"/>
        <v>未勝利</v>
      </c>
      <c r="X2141" s="12" t="str">
        <f>IF(OR(C2141="櫃間牧場",C2141="特捜フジ"),"hit",IF(OR(C2141="土井牧場",C2141="土井ムギムギ牧場",C2141="むぎむぎ",C2141="むぎ"),"doi",IF(OR(C2141="阪神",C2141="タイガースファーム"),"han",IF(OR(C2141="健康牧場",C2141="ＯＫ牧場"),"oke",VLOOKUP(C2141,[1]Owner!$A:$B,2,FALSE)))))</f>
        <v>tke</v>
      </c>
    </row>
    <row r="2142" spans="1:24" ht="11.15" customHeight="1" x14ac:dyDescent="0.65">
      <c r="A2142" s="19" t="str">
        <f t="shared" si="174"/>
        <v>1920みど01</v>
      </c>
      <c r="B2142" s="10" t="s">
        <v>7651</v>
      </c>
      <c r="C2142" s="20" t="s">
        <v>4403</v>
      </c>
      <c r="D2142" s="11">
        <v>1</v>
      </c>
      <c r="E2142" s="20" t="s">
        <v>7769</v>
      </c>
      <c r="F2142" s="10" t="s">
        <v>4766</v>
      </c>
      <c r="G2142" s="10" t="s">
        <v>4767</v>
      </c>
      <c r="H2142" s="20" t="s">
        <v>7816</v>
      </c>
      <c r="I2142" s="20" t="s">
        <v>2231</v>
      </c>
      <c r="J2142" s="20" t="s">
        <v>5436</v>
      </c>
      <c r="K2142" s="20" t="s">
        <v>4830</v>
      </c>
      <c r="L2142" s="20" t="s">
        <v>4780</v>
      </c>
      <c r="M2142" s="32">
        <v>4</v>
      </c>
      <c r="N2142" s="22">
        <v>3</v>
      </c>
      <c r="O2142" s="23">
        <v>0</v>
      </c>
      <c r="P2142" s="24">
        <v>317</v>
      </c>
      <c r="Q2142" s="25">
        <v>3.657692307692308</v>
      </c>
      <c r="R2142" s="12">
        <v>0</v>
      </c>
      <c r="S2142" s="12">
        <v>0</v>
      </c>
      <c r="T2142" s="12">
        <v>0</v>
      </c>
      <c r="U2142" s="18" t="str">
        <f t="shared" si="175"/>
        <v>未勝利</v>
      </c>
      <c r="V2142" s="12" t="s">
        <v>8007</v>
      </c>
      <c r="W2142" s="12" t="s">
        <v>8147</v>
      </c>
      <c r="X2142" s="12" t="str">
        <f>IF(OR(C2142="櫃間牧場",C2142="特捜フジ"),"hit",IF(OR(C2142="土井牧場",C2142="土井ムギムギ牧場",C2142="むぎむぎ",C2142="むぎ"),"doi",IF(OR(C2142="阪神",C2142="タイガースファーム"),"han",IF(OR(C2142="健康牧場",C2142="ＯＫ牧場"),"oke",VLOOKUP(C2142,[1]Owner!$A:$B,2,FALSE)))))</f>
        <v>mid</v>
      </c>
    </row>
    <row r="2143" spans="1:24" ht="11.15" customHeight="1" x14ac:dyDescent="0.65">
      <c r="A2143" s="19" t="str">
        <f t="shared" si="174"/>
        <v>0708健太10</v>
      </c>
      <c r="B2143" s="10" t="s">
        <v>2844</v>
      </c>
      <c r="C2143" s="20" t="s">
        <v>156</v>
      </c>
      <c r="D2143" s="11">
        <v>10</v>
      </c>
      <c r="E2143" s="20" t="s">
        <v>2901</v>
      </c>
      <c r="F2143" s="10" t="s">
        <v>14</v>
      </c>
      <c r="G2143" s="10" t="s">
        <v>520</v>
      </c>
      <c r="H2143" s="20" t="s">
        <v>1267</v>
      </c>
      <c r="I2143" s="20" t="s">
        <v>2850</v>
      </c>
      <c r="J2143" s="20" t="s">
        <v>1300</v>
      </c>
      <c r="K2143" s="20" t="s">
        <v>2382</v>
      </c>
      <c r="L2143" s="20" t="s">
        <v>1913</v>
      </c>
      <c r="M2143" s="21">
        <v>180</v>
      </c>
      <c r="N2143" s="22">
        <v>5</v>
      </c>
      <c r="O2143" s="23">
        <v>0</v>
      </c>
      <c r="P2143" s="24">
        <v>315</v>
      </c>
      <c r="Q2143" s="25">
        <f>IF(M2143="","",IF(M2143&lt;=0,P2143/10,P2143/M2143))</f>
        <v>1.75</v>
      </c>
      <c r="R2143" s="12">
        <v>0</v>
      </c>
      <c r="S2143" s="12">
        <v>0</v>
      </c>
      <c r="U2143" s="18" t="str">
        <f t="shared" si="175"/>
        <v>未勝利</v>
      </c>
      <c r="X2143" s="12" t="str">
        <f>IF(OR(C2143="櫃間牧場",C2143="特捜フジ"),"hit",IF(OR(C2143="土井牧場",C2143="土井ムギムギ牧場",C2143="むぎむぎ",C2143="むぎ"),"doi",IF(OR(C2143="阪神",C2143="タイガースファーム"),"han",IF(OR(C2143="健康牧場",C2143="ＯＫ牧場"),"oke",VLOOKUP(C2143,[1]Owner!$A:$B,2,FALSE)))))</f>
        <v>tke</v>
      </c>
    </row>
    <row r="2144" spans="1:24" ht="11.15" customHeight="1" x14ac:dyDescent="0.65">
      <c r="A2144" s="19" t="str">
        <f t="shared" si="174"/>
        <v>1516心平04</v>
      </c>
      <c r="B2144" s="10" t="s">
        <v>5510</v>
      </c>
      <c r="C2144" s="20" t="s">
        <v>4011</v>
      </c>
      <c r="D2144" s="11">
        <v>4</v>
      </c>
      <c r="E2144" s="20" t="s">
        <v>5528</v>
      </c>
      <c r="F2144" s="10" t="s">
        <v>3905</v>
      </c>
      <c r="G2144" s="10" t="s">
        <v>3911</v>
      </c>
      <c r="H2144" s="20" t="s">
        <v>5672</v>
      </c>
      <c r="I2144" s="20" t="s">
        <v>2231</v>
      </c>
      <c r="J2144" s="20" t="s">
        <v>5723</v>
      </c>
      <c r="K2144" s="20" t="s">
        <v>5784</v>
      </c>
      <c r="L2144" s="20" t="s">
        <v>5819</v>
      </c>
      <c r="M2144" s="21">
        <v>100</v>
      </c>
      <c r="N2144" s="22">
        <v>5</v>
      </c>
      <c r="O2144" s="23">
        <v>0</v>
      </c>
      <c r="P2144" s="24">
        <v>315</v>
      </c>
      <c r="Q2144" s="25">
        <f>IF(M2144="","",IF(M2144&lt;=0,P2144/10,P2144/M2144))</f>
        <v>3.15</v>
      </c>
      <c r="R2144" s="12">
        <v>0</v>
      </c>
      <c r="S2144" s="12">
        <v>0</v>
      </c>
      <c r="U2144" s="18" t="str">
        <f t="shared" si="175"/>
        <v>未勝利</v>
      </c>
      <c r="X2144" s="12" t="str">
        <f>IF(OR(C2144="櫃間牧場",C2144="特捜フジ"),"hit",IF(OR(C2144="土井牧場",C2144="土井ムギムギ牧場",C2144="むぎむぎ",C2144="むぎ"),"doi",IF(OR(C2144="阪神",C2144="タイガースファーム"),"han",IF(OR(C2144="健康牧場",C2144="ＯＫ牧場"),"oke",VLOOKUP(C2144,[1]Owner!$A:$B,2,FALSE)))))</f>
        <v>hsi</v>
      </c>
    </row>
    <row r="2145" spans="1:24" ht="11.15" customHeight="1" x14ac:dyDescent="0.65">
      <c r="A2145" s="19" t="str">
        <f t="shared" si="174"/>
        <v>1415みど08</v>
      </c>
      <c r="B2145" s="10" t="s">
        <v>5140</v>
      </c>
      <c r="C2145" s="28" t="s">
        <v>4754</v>
      </c>
      <c r="D2145" s="29">
        <v>8</v>
      </c>
      <c r="E2145" s="20" t="s">
        <v>5260</v>
      </c>
      <c r="F2145" s="10" t="s">
        <v>5142</v>
      </c>
      <c r="G2145" s="10" t="s">
        <v>5295</v>
      </c>
      <c r="H2145" s="20" t="s">
        <v>5337</v>
      </c>
      <c r="I2145" s="20" t="s">
        <v>2231</v>
      </c>
      <c r="J2145" s="20" t="s">
        <v>5427</v>
      </c>
      <c r="K2145" s="20" t="s">
        <v>5480</v>
      </c>
      <c r="L2145" s="20" t="s">
        <v>5501</v>
      </c>
      <c r="M2145" s="21">
        <v>20</v>
      </c>
      <c r="N2145" s="22">
        <v>8</v>
      </c>
      <c r="O2145" s="23">
        <v>0</v>
      </c>
      <c r="P2145" s="24">
        <v>315</v>
      </c>
      <c r="Q2145" s="25">
        <f>IF(M2145="","",IF(M2145&lt;=0,P2145/10,P2145/M2145))</f>
        <v>15.75</v>
      </c>
      <c r="R2145" s="12">
        <v>0</v>
      </c>
      <c r="S2145" s="12">
        <v>0</v>
      </c>
      <c r="U2145" s="18" t="str">
        <f t="shared" si="175"/>
        <v>未勝利</v>
      </c>
      <c r="X2145" s="12" t="str">
        <f>IF(OR(C2145="櫃間牧場",C2145="特捜フジ"),"hit",IF(OR(C2145="土井牧場",C2145="土井ムギムギ牧場",C2145="むぎむぎ",C2145="むぎ"),"doi",IF(OR(C2145="阪神",C2145="タイガースファーム"),"han",IF(OR(C2145="健康牧場",C2145="ＯＫ牧場"),"oke",VLOOKUP(C2145,[1]Owner!$A:$B,2,FALSE)))))</f>
        <v>mid</v>
      </c>
    </row>
    <row r="2146" spans="1:24" ht="11.15" customHeight="1" x14ac:dyDescent="0.65">
      <c r="A2146" s="19" t="str">
        <f t="shared" si="174"/>
        <v>2122小金02</v>
      </c>
      <c r="B2146" s="10" t="s">
        <v>8826</v>
      </c>
      <c r="C2146" s="20" t="s">
        <v>8309</v>
      </c>
      <c r="D2146" s="11">
        <v>2</v>
      </c>
      <c r="E2146" s="20" t="s">
        <v>8726</v>
      </c>
      <c r="F2146" s="10" t="s">
        <v>29</v>
      </c>
      <c r="G2146" s="10" t="s">
        <v>4421</v>
      </c>
      <c r="H2146" s="20" t="s">
        <v>8853</v>
      </c>
      <c r="I2146" s="20" t="s">
        <v>5369</v>
      </c>
      <c r="J2146" s="20" t="s">
        <v>8878</v>
      </c>
      <c r="K2146" s="20" t="s">
        <v>5446</v>
      </c>
      <c r="L2146" s="20" t="s">
        <v>1913</v>
      </c>
      <c r="M2146" s="32">
        <v>5</v>
      </c>
      <c r="N2146" s="22">
        <v>2</v>
      </c>
      <c r="O2146" s="23">
        <v>0</v>
      </c>
      <c r="P2146" s="24">
        <v>310</v>
      </c>
      <c r="Q2146" s="25">
        <v>6.861538461538462</v>
      </c>
      <c r="U2146" s="18" t="str">
        <f t="shared" si="175"/>
        <v>未勝利</v>
      </c>
      <c r="V2146" s="12" t="s">
        <v>8981</v>
      </c>
      <c r="W2146" s="12" t="s">
        <v>9092</v>
      </c>
      <c r="X2146" s="12" t="str">
        <f>IF(OR(C2146="櫃間牧場",C2146="特捜フジ"),"hit",IF(OR(C2146="土井牧場",C2146="土井ムギムギ牧場",C2146="むぎむぎ",C2146="むぎ"),"doi",IF(OR(C2146="阪神",C2146="タイガースファーム"),"han",IF(OR(C2146="健康牧場",C2146="ＯＫ牧場"),"oke",VLOOKUP(C2146,[1]Owner!$A:$B,2,FALSE)))))</f>
        <v>kog</v>
      </c>
    </row>
    <row r="2147" spans="1:24" ht="11.15" customHeight="1" x14ac:dyDescent="0.65">
      <c r="A2147" s="19" t="str">
        <f t="shared" si="174"/>
        <v>1415大矢02</v>
      </c>
      <c r="B2147" s="10" t="s">
        <v>5140</v>
      </c>
      <c r="C2147" s="28" t="s">
        <v>5134</v>
      </c>
      <c r="D2147" s="29">
        <v>2</v>
      </c>
      <c r="E2147" s="20" t="s">
        <v>5143</v>
      </c>
      <c r="F2147" s="10" t="s">
        <v>5144</v>
      </c>
      <c r="G2147" s="10" t="s">
        <v>5295</v>
      </c>
      <c r="H2147" s="20" t="s">
        <v>5296</v>
      </c>
      <c r="I2147" s="20" t="s">
        <v>2231</v>
      </c>
      <c r="J2147" s="20" t="s">
        <v>2870</v>
      </c>
      <c r="K2147" s="20" t="s">
        <v>3023</v>
      </c>
      <c r="L2147" s="20" t="s">
        <v>5484</v>
      </c>
      <c r="M2147" s="21">
        <v>60</v>
      </c>
      <c r="N2147" s="22">
        <v>2</v>
      </c>
      <c r="O2147" s="23">
        <v>0</v>
      </c>
      <c r="P2147" s="24">
        <v>310</v>
      </c>
      <c r="Q2147" s="25">
        <f t="shared" ref="Q2147:Q2154" si="177">IF(M2147="","",IF(M2147&lt;=0,P2147/10,P2147/M2147))</f>
        <v>5.166666666666667</v>
      </c>
      <c r="R2147" s="12">
        <v>0</v>
      </c>
      <c r="S2147" s="12">
        <v>0</v>
      </c>
      <c r="U2147" s="18" t="str">
        <f t="shared" si="175"/>
        <v>未勝利</v>
      </c>
      <c r="X2147" s="12" t="str">
        <f>IF(OR(C2147="櫃間牧場",C2147="特捜フジ"),"hit",IF(OR(C2147="土井牧場",C2147="土井ムギムギ牧場",C2147="むぎむぎ",C2147="むぎ"),"doi",IF(OR(C2147="阪神",C2147="タイガースファーム"),"han",IF(OR(C2147="健康牧場",C2147="ＯＫ牧場"),"oke",VLOOKUP(C2147,[1]Owner!$A:$B,2,FALSE)))))</f>
        <v>oya</v>
      </c>
    </row>
    <row r="2148" spans="1:24" ht="11.15" customHeight="1" x14ac:dyDescent="0.65">
      <c r="A2148" s="19" t="str">
        <f t="shared" si="174"/>
        <v>0607大熊09</v>
      </c>
      <c r="B2148" s="10" t="s">
        <v>2579</v>
      </c>
      <c r="C2148" s="20" t="s">
        <v>2694</v>
      </c>
      <c r="D2148" s="11">
        <v>9</v>
      </c>
      <c r="E2148" s="20" t="s">
        <v>2707</v>
      </c>
      <c r="F2148" s="10" t="s">
        <v>14</v>
      </c>
      <c r="G2148" s="10" t="s">
        <v>510</v>
      </c>
      <c r="H2148" s="21" t="s">
        <v>858</v>
      </c>
      <c r="I2148" s="20" t="s">
        <v>2708</v>
      </c>
      <c r="J2148" s="20" t="s">
        <v>2709</v>
      </c>
      <c r="K2148" s="20" t="s">
        <v>1836</v>
      </c>
      <c r="L2148" s="20" t="s">
        <v>2710</v>
      </c>
      <c r="M2148" s="21">
        <v>10</v>
      </c>
      <c r="N2148" s="22">
        <v>3</v>
      </c>
      <c r="O2148" s="23">
        <v>0</v>
      </c>
      <c r="P2148" s="24">
        <v>310</v>
      </c>
      <c r="Q2148" s="25">
        <f t="shared" si="177"/>
        <v>31</v>
      </c>
      <c r="R2148" s="12">
        <v>0</v>
      </c>
      <c r="S2148" s="12">
        <v>0</v>
      </c>
      <c r="U2148" s="18" t="str">
        <f t="shared" si="175"/>
        <v>未勝利</v>
      </c>
      <c r="X2148" s="12" t="str">
        <f>IF(OR(C2148="櫃間牧場",C2148="特捜フジ"),"hit",IF(OR(C2148="土井牧場",C2148="土井ムギムギ牧場",C2148="むぎむぎ",C2148="むぎ"),"doi",IF(OR(C2148="阪神",C2148="タイガースファーム"),"han",IF(OR(C2148="健康牧場",C2148="ＯＫ牧場"),"oke",VLOOKUP(C2148,[1]Owner!$A:$B,2,FALSE)))))</f>
        <v>oku</v>
      </c>
    </row>
    <row r="2149" spans="1:24" ht="11.15" customHeight="1" x14ac:dyDescent="0.65">
      <c r="A2149" s="19" t="str">
        <f t="shared" si="174"/>
        <v>0607務牧01</v>
      </c>
      <c r="B2149" s="10" t="s">
        <v>2579</v>
      </c>
      <c r="C2149" s="20" t="s">
        <v>2816</v>
      </c>
      <c r="D2149" s="11">
        <v>1</v>
      </c>
      <c r="E2149" s="20" t="s">
        <v>2817</v>
      </c>
      <c r="F2149" s="10" t="s">
        <v>2818</v>
      </c>
      <c r="G2149" s="10" t="s">
        <v>510</v>
      </c>
      <c r="H2149" s="21" t="s">
        <v>2391</v>
      </c>
      <c r="I2149" s="20" t="s">
        <v>1044</v>
      </c>
      <c r="J2149" s="20" t="s">
        <v>1851</v>
      </c>
      <c r="K2149" s="20" t="s">
        <v>750</v>
      </c>
      <c r="L2149" s="20" t="s">
        <v>515</v>
      </c>
      <c r="M2149" s="21">
        <v>50</v>
      </c>
      <c r="N2149" s="22">
        <v>3</v>
      </c>
      <c r="O2149" s="23">
        <v>0</v>
      </c>
      <c r="P2149" s="24">
        <v>310</v>
      </c>
      <c r="Q2149" s="25">
        <f t="shared" si="177"/>
        <v>6.2</v>
      </c>
      <c r="R2149" s="12">
        <v>0</v>
      </c>
      <c r="S2149" s="12">
        <v>0</v>
      </c>
      <c r="U2149" s="18" t="str">
        <f t="shared" si="175"/>
        <v>未勝利</v>
      </c>
      <c r="X2149" s="12" t="str">
        <f>IF(OR(C2149="櫃間牧場",C2149="特捜フジ"),"hit",IF(OR(C2149="土井牧場",C2149="土井ムギムギ牧場",C2149="むぎむぎ",C2149="むぎ"),"doi",IF(OR(C2149="阪神",C2149="タイガースファーム"),"han",IF(OR(C2149="健康牧場",C2149="ＯＫ牧場"),"oke",VLOOKUP(C2149,[1]Owner!$A:$B,2,FALSE)))))</f>
        <v>ytu</v>
      </c>
    </row>
    <row r="2150" spans="1:24" ht="11.15" customHeight="1" x14ac:dyDescent="0.65">
      <c r="A2150" s="19" t="str">
        <f t="shared" si="174"/>
        <v>0708務牧10</v>
      </c>
      <c r="B2150" s="10" t="s">
        <v>2844</v>
      </c>
      <c r="C2150" s="20" t="s">
        <v>2927</v>
      </c>
      <c r="D2150" s="11">
        <v>10</v>
      </c>
      <c r="E2150" s="20" t="s">
        <v>2948</v>
      </c>
      <c r="F2150" s="10" t="s">
        <v>2279</v>
      </c>
      <c r="G2150" s="10" t="s">
        <v>520</v>
      </c>
      <c r="H2150" s="20" t="s">
        <v>1321</v>
      </c>
      <c r="I2150" s="20" t="s">
        <v>1044</v>
      </c>
      <c r="J2150" s="20" t="s">
        <v>1773</v>
      </c>
      <c r="K2150" s="20" t="s">
        <v>1740</v>
      </c>
      <c r="L2150" s="20" t="s">
        <v>1774</v>
      </c>
      <c r="M2150" s="21">
        <v>150</v>
      </c>
      <c r="N2150" s="22">
        <v>3</v>
      </c>
      <c r="O2150" s="23">
        <v>0</v>
      </c>
      <c r="P2150" s="24">
        <v>310</v>
      </c>
      <c r="Q2150" s="25">
        <f t="shared" si="177"/>
        <v>2.0666666666666669</v>
      </c>
      <c r="R2150" s="12">
        <v>0</v>
      </c>
      <c r="S2150" s="12">
        <v>0</v>
      </c>
      <c r="U2150" s="18" t="str">
        <f t="shared" si="175"/>
        <v>未勝利</v>
      </c>
      <c r="X2150" s="12" t="str">
        <f>IF(OR(C2150="櫃間牧場",C2150="特捜フジ"),"hit",IF(OR(C2150="土井牧場",C2150="土井ムギムギ牧場",C2150="むぎむぎ",C2150="むぎ"),"doi",IF(OR(C2150="阪神",C2150="タイガースファーム"),"han",IF(OR(C2150="健康牧場",C2150="ＯＫ牧場"),"oke",VLOOKUP(C2150,[1]Owner!$A:$B,2,FALSE)))))</f>
        <v>ytu</v>
      </c>
    </row>
    <row r="2151" spans="1:24" ht="11.15" customHeight="1" x14ac:dyDescent="0.65">
      <c r="A2151" s="19" t="str">
        <f t="shared" si="174"/>
        <v>0506心平01</v>
      </c>
      <c r="B2151" s="10" t="s">
        <v>2274</v>
      </c>
      <c r="C2151" s="20" t="s">
        <v>186</v>
      </c>
      <c r="D2151" s="11">
        <v>1</v>
      </c>
      <c r="E2151" s="20" t="s">
        <v>2390</v>
      </c>
      <c r="F2151" s="10" t="s">
        <v>2279</v>
      </c>
      <c r="G2151" s="10" t="s">
        <v>510</v>
      </c>
      <c r="H2151" s="20" t="s">
        <v>2391</v>
      </c>
      <c r="I2151" s="20" t="s">
        <v>38</v>
      </c>
      <c r="J2151" s="20" t="s">
        <v>1851</v>
      </c>
      <c r="K2151" s="20" t="s">
        <v>750</v>
      </c>
      <c r="L2151" s="20" t="s">
        <v>515</v>
      </c>
      <c r="M2151" s="21">
        <v>80</v>
      </c>
      <c r="N2151" s="22">
        <v>3</v>
      </c>
      <c r="O2151" s="23">
        <v>0</v>
      </c>
      <c r="P2151" s="24">
        <v>310</v>
      </c>
      <c r="Q2151" s="25">
        <f t="shared" si="177"/>
        <v>3.875</v>
      </c>
      <c r="R2151" s="12">
        <v>0</v>
      </c>
      <c r="S2151" s="12">
        <v>0</v>
      </c>
      <c r="U2151" s="18" t="str">
        <f t="shared" si="175"/>
        <v>未勝利</v>
      </c>
      <c r="X2151" s="12" t="str">
        <f>IF(OR(C2151="櫃間牧場",C2151="特捜フジ"),"hit",IF(OR(C2151="土井牧場",C2151="土井ムギムギ牧場",C2151="むぎむぎ",C2151="むぎ"),"doi",IF(OR(C2151="阪神",C2151="タイガースファーム"),"han",IF(OR(C2151="健康牧場",C2151="ＯＫ牧場"),"oke",VLOOKUP(C2151,[1]Owner!$A:$B,2,FALSE)))))</f>
        <v>hsi</v>
      </c>
    </row>
    <row r="2152" spans="1:24" ht="11.15" customHeight="1" x14ac:dyDescent="0.65">
      <c r="A2152" s="19" t="str">
        <f t="shared" si="174"/>
        <v>1112心平07</v>
      </c>
      <c r="B2152" s="10" t="s">
        <v>4369</v>
      </c>
      <c r="C2152" s="20" t="s">
        <v>4011</v>
      </c>
      <c r="D2152" s="11">
        <v>7</v>
      </c>
      <c r="E2152" s="20" t="s">
        <v>4034</v>
      </c>
      <c r="F2152" s="10" t="s">
        <v>3905</v>
      </c>
      <c r="G2152" s="10" t="s">
        <v>3911</v>
      </c>
      <c r="H2152" s="20" t="s">
        <v>4035</v>
      </c>
      <c r="I2152" s="20" t="s">
        <v>2280</v>
      </c>
      <c r="J2152" s="20" t="s">
        <v>4036</v>
      </c>
      <c r="K2152" s="20" t="s">
        <v>4023</v>
      </c>
      <c r="L2152" s="20" t="s">
        <v>3922</v>
      </c>
      <c r="M2152" s="21">
        <v>70</v>
      </c>
      <c r="N2152" s="22">
        <v>4</v>
      </c>
      <c r="O2152" s="23">
        <v>0</v>
      </c>
      <c r="P2152" s="24">
        <v>310</v>
      </c>
      <c r="Q2152" s="25">
        <f t="shared" si="177"/>
        <v>4.4285714285714288</v>
      </c>
      <c r="R2152" s="12">
        <v>0</v>
      </c>
      <c r="S2152" s="12">
        <v>0</v>
      </c>
      <c r="U2152" s="18" t="str">
        <f t="shared" si="175"/>
        <v>未勝利</v>
      </c>
      <c r="X2152" s="12" t="str">
        <f>IF(OR(C2152="櫃間牧場",C2152="特捜フジ"),"hit",IF(OR(C2152="土井牧場",C2152="土井ムギムギ牧場",C2152="むぎむぎ",C2152="むぎ"),"doi",IF(OR(C2152="阪神",C2152="タイガースファーム"),"han",IF(OR(C2152="健康牧場",C2152="ＯＫ牧場"),"oke",VLOOKUP(C2152,[1]Owner!$A:$B,2,FALSE)))))</f>
        <v>hsi</v>
      </c>
    </row>
    <row r="2153" spans="1:24" ht="11.15" customHeight="1" x14ac:dyDescent="0.65">
      <c r="A2153" s="19" t="str">
        <f t="shared" si="174"/>
        <v>0506心平10</v>
      </c>
      <c r="B2153" s="10" t="s">
        <v>2274</v>
      </c>
      <c r="C2153" s="20" t="s">
        <v>186</v>
      </c>
      <c r="D2153" s="11">
        <v>10</v>
      </c>
      <c r="E2153" s="20" t="s">
        <v>2411</v>
      </c>
      <c r="F2153" s="10" t="s">
        <v>14</v>
      </c>
      <c r="G2153" s="10" t="s">
        <v>520</v>
      </c>
      <c r="H2153" s="20" t="s">
        <v>1267</v>
      </c>
      <c r="I2153" s="20" t="s">
        <v>2276</v>
      </c>
      <c r="J2153" s="20" t="s">
        <v>1329</v>
      </c>
      <c r="K2153" s="20" t="s">
        <v>795</v>
      </c>
      <c r="L2153" s="20" t="s">
        <v>1913</v>
      </c>
      <c r="M2153" s="21">
        <v>20</v>
      </c>
      <c r="N2153" s="22">
        <v>4</v>
      </c>
      <c r="O2153" s="23">
        <v>0</v>
      </c>
      <c r="P2153" s="24">
        <v>310</v>
      </c>
      <c r="Q2153" s="25">
        <f t="shared" si="177"/>
        <v>15.5</v>
      </c>
      <c r="R2153" s="12">
        <v>0</v>
      </c>
      <c r="S2153" s="12">
        <v>0</v>
      </c>
      <c r="U2153" s="18" t="str">
        <f t="shared" si="175"/>
        <v>未勝利</v>
      </c>
      <c r="X2153" s="12" t="str">
        <f>IF(OR(C2153="櫃間牧場",C2153="特捜フジ"),"hit",IF(OR(C2153="土井牧場",C2153="土井ムギムギ牧場",C2153="むぎむぎ",C2153="むぎ"),"doi",IF(OR(C2153="阪神",C2153="タイガースファーム"),"han",IF(OR(C2153="健康牧場",C2153="ＯＫ牧場"),"oke",VLOOKUP(C2153,[1]Owner!$A:$B,2,FALSE)))))</f>
        <v>hsi</v>
      </c>
    </row>
    <row r="2154" spans="1:24" ht="11.15" customHeight="1" x14ac:dyDescent="0.65">
      <c r="A2154" s="19" t="str">
        <f t="shared" si="174"/>
        <v>0809光生06</v>
      </c>
      <c r="B2154" s="10" t="s">
        <v>3162</v>
      </c>
      <c r="C2154" s="20" t="s">
        <v>2608</v>
      </c>
      <c r="D2154" s="11">
        <v>6</v>
      </c>
      <c r="E2154" s="20" t="s">
        <v>3212</v>
      </c>
      <c r="F2154" s="10" t="s">
        <v>14</v>
      </c>
      <c r="G2154" s="10" t="s">
        <v>520</v>
      </c>
      <c r="H2154" s="20" t="s">
        <v>2571</v>
      </c>
      <c r="I2154" s="20" t="s">
        <v>2614</v>
      </c>
      <c r="J2154" s="20" t="s">
        <v>1452</v>
      </c>
      <c r="K2154" s="20" t="s">
        <v>3023</v>
      </c>
      <c r="L2154" s="20" t="s">
        <v>2174</v>
      </c>
      <c r="M2154" s="21">
        <v>120</v>
      </c>
      <c r="N2154" s="22">
        <v>5</v>
      </c>
      <c r="O2154" s="23">
        <v>0</v>
      </c>
      <c r="P2154" s="24">
        <v>310</v>
      </c>
      <c r="Q2154" s="25">
        <f t="shared" si="177"/>
        <v>2.5833333333333335</v>
      </c>
      <c r="R2154" s="12">
        <v>0</v>
      </c>
      <c r="S2154" s="12">
        <v>0</v>
      </c>
      <c r="U2154" s="18" t="str">
        <f t="shared" si="175"/>
        <v>未勝利</v>
      </c>
      <c r="X2154" s="12" t="str">
        <f>IF(OR(C2154="櫃間牧場",C2154="特捜フジ"),"hit",IF(OR(C2154="土井牧場",C2154="土井ムギムギ牧場",C2154="むぎむぎ",C2154="むぎ"),"doi",IF(OR(C2154="阪神",C2154="タイガースファーム"),"han",IF(OR(C2154="健康牧場",C2154="ＯＫ牧場"),"oke",VLOOKUP(C2154,[1]Owner!$A:$B,2,FALSE)))))</f>
        <v>ymi</v>
      </c>
    </row>
    <row r="2155" spans="1:24" ht="11.15" customHeight="1" x14ac:dyDescent="0.65">
      <c r="A2155" s="19" t="str">
        <f t="shared" si="174"/>
        <v>2021福石10</v>
      </c>
      <c r="B2155" s="10" t="s">
        <v>8314</v>
      </c>
      <c r="C2155" s="20" t="s">
        <v>8313</v>
      </c>
      <c r="D2155" s="11">
        <v>10</v>
      </c>
      <c r="E2155" s="20" t="s">
        <v>8287</v>
      </c>
      <c r="F2155" s="10" t="s">
        <v>29</v>
      </c>
      <c r="G2155" s="10" t="s">
        <v>15</v>
      </c>
      <c r="H2155" s="20" t="s">
        <v>8327</v>
      </c>
      <c r="I2155" s="20" t="s">
        <v>4657</v>
      </c>
      <c r="J2155" s="20" t="s">
        <v>5220</v>
      </c>
      <c r="K2155" s="20" t="s">
        <v>8445</v>
      </c>
      <c r="L2155" s="20" t="s">
        <v>1913</v>
      </c>
      <c r="M2155" s="32">
        <v>5</v>
      </c>
      <c r="N2155" s="22">
        <v>5</v>
      </c>
      <c r="O2155" s="23">
        <v>0</v>
      </c>
      <c r="P2155" s="24">
        <v>310</v>
      </c>
      <c r="Q2155" s="25">
        <v>5.861538461538462</v>
      </c>
      <c r="R2155" s="12">
        <v>0</v>
      </c>
      <c r="S2155" s="12">
        <v>0</v>
      </c>
      <c r="T2155" s="12">
        <v>0</v>
      </c>
      <c r="U2155" s="18" t="str">
        <f t="shared" si="175"/>
        <v>未勝利</v>
      </c>
      <c r="V2155" s="12" t="s">
        <v>8674</v>
      </c>
      <c r="W2155" s="12" t="s">
        <v>8572</v>
      </c>
      <c r="X2155" s="12" t="str">
        <f>IF(OR(C2155="櫃間牧場",C2155="特捜フジ"),"hit",IF(OR(C2155="土井牧場",C2155="土井ムギムギ牧場",C2155="むぎむぎ",C2155="むぎ"),"doi",IF(OR(C2155="阪神",C2155="タイガースファーム"),"han",IF(OR(C2155="健康牧場",C2155="ＯＫ牧場"),"oke",VLOOKUP(C2155,[1]Owner!$A:$B,2,FALSE)))))</f>
        <v>fuk</v>
      </c>
    </row>
    <row r="2156" spans="1:24" ht="11.15" customHeight="1" x14ac:dyDescent="0.65">
      <c r="A2156" s="19" t="str">
        <f t="shared" si="174"/>
        <v>2223心平06</v>
      </c>
      <c r="B2156" s="10" t="s">
        <v>9192</v>
      </c>
      <c r="C2156" s="20" t="s">
        <v>4736</v>
      </c>
      <c r="D2156" s="11">
        <v>6</v>
      </c>
      <c r="E2156" s="20" t="s">
        <v>9253</v>
      </c>
      <c r="F2156" s="10" t="s">
        <v>4407</v>
      </c>
      <c r="G2156" s="10" t="s">
        <v>4408</v>
      </c>
      <c r="H2156" s="20" t="s">
        <v>9357</v>
      </c>
      <c r="I2156" s="20" t="s">
        <v>5638</v>
      </c>
      <c r="J2156" s="20" t="s">
        <v>7851</v>
      </c>
      <c r="K2156" s="20" t="s">
        <v>9459</v>
      </c>
      <c r="L2156" s="20" t="s">
        <v>1913</v>
      </c>
      <c r="M2156" s="32">
        <v>5</v>
      </c>
      <c r="N2156" s="22">
        <v>6</v>
      </c>
      <c r="O2156" s="23">
        <v>0</v>
      </c>
      <c r="P2156" s="24">
        <v>310</v>
      </c>
      <c r="Q2156" s="25">
        <v>57.571428571428569</v>
      </c>
      <c r="U2156" s="18" t="str">
        <f t="shared" si="175"/>
        <v>未勝利</v>
      </c>
      <c r="V2156" s="12" t="s">
        <v>9672</v>
      </c>
      <c r="W2156" s="12" t="s">
        <v>9544</v>
      </c>
      <c r="X2156" s="12" t="str">
        <f>IF(OR(C2156="櫃間牧場",C2156="特捜フジ"),"hit",IF(OR(C2156="土井牧場",C2156="土井ムギムギ牧場",C2156="むぎむぎ",C2156="むぎ"),"doi",IF(OR(C2156="阪神",C2156="タイガースファーム"),"han",IF(OR(C2156="健康牧場",C2156="ＯＫ牧場"),"oke",VLOOKUP(C2156,[1]Owner!$A:$B,2,FALSE)))))</f>
        <v>hsi</v>
      </c>
    </row>
    <row r="2157" spans="1:24" ht="11.15" customHeight="1" x14ac:dyDescent="0.65">
      <c r="A2157" s="19" t="str">
        <f t="shared" si="174"/>
        <v>0405土井05</v>
      </c>
      <c r="B2157" s="10" t="s">
        <v>1951</v>
      </c>
      <c r="C2157" s="20" t="s">
        <v>1601</v>
      </c>
      <c r="D2157" s="31">
        <v>5</v>
      </c>
      <c r="E2157" s="20" t="s">
        <v>2117</v>
      </c>
      <c r="F2157" s="10" t="s">
        <v>29</v>
      </c>
      <c r="G2157" s="10" t="s">
        <v>520</v>
      </c>
      <c r="H2157" s="20" t="s">
        <v>2118</v>
      </c>
      <c r="I2157" s="20" t="s">
        <v>38</v>
      </c>
      <c r="J2157" s="20" t="s">
        <v>1513</v>
      </c>
      <c r="K2157" s="20" t="s">
        <v>1954</v>
      </c>
      <c r="L2157" s="20" t="s">
        <v>1954</v>
      </c>
      <c r="M2157" s="21">
        <v>70</v>
      </c>
      <c r="N2157" s="22">
        <v>3</v>
      </c>
      <c r="O2157" s="23">
        <v>0</v>
      </c>
      <c r="P2157" s="24">
        <v>305</v>
      </c>
      <c r="Q2157" s="25">
        <f>IF(M2157="","",IF(M2157&lt;=0,P2157/10,P2157/M2157))</f>
        <v>4.3571428571428568</v>
      </c>
      <c r="R2157" s="12">
        <v>0</v>
      </c>
      <c r="S2157" s="12">
        <v>0</v>
      </c>
      <c r="U2157" s="18" t="str">
        <f t="shared" si="175"/>
        <v>未勝利</v>
      </c>
      <c r="X2157" s="12" t="str">
        <f>IF(OR(C2157="櫃間牧場",C2157="特捜フジ"),"hit",IF(OR(C2157="土井牧場",C2157="土井ムギムギ牧場",C2157="むぎむぎ",C2157="むぎ"),"doi",IF(OR(C2157="阪神",C2157="タイガースファーム"),"han",IF(OR(C2157="健康牧場",C2157="ＯＫ牧場"),"oke",VLOOKUP(C2157,[1]Owner!$A:$B,2,FALSE)))))</f>
        <v>doi</v>
      </c>
    </row>
    <row r="2158" spans="1:24" ht="11.15" customHeight="1" x14ac:dyDescent="0.65">
      <c r="A2158" s="19" t="str">
        <f t="shared" si="174"/>
        <v>2223寺本02</v>
      </c>
      <c r="B2158" s="10" t="s">
        <v>9192</v>
      </c>
      <c r="C2158" s="20" t="s">
        <v>9269</v>
      </c>
      <c r="D2158" s="11">
        <v>2</v>
      </c>
      <c r="E2158" s="20" t="s">
        <v>9271</v>
      </c>
      <c r="F2158" s="10" t="s">
        <v>4407</v>
      </c>
      <c r="G2158" s="10" t="s">
        <v>4408</v>
      </c>
      <c r="H2158" s="20" t="s">
        <v>9342</v>
      </c>
      <c r="I2158" s="20" t="s">
        <v>8836</v>
      </c>
      <c r="J2158" s="20" t="s">
        <v>7265</v>
      </c>
      <c r="K2158" s="20" t="s">
        <v>9449</v>
      </c>
      <c r="L2158" s="20" t="s">
        <v>1913</v>
      </c>
      <c r="M2158" s="32">
        <v>7</v>
      </c>
      <c r="N2158" s="22">
        <v>4</v>
      </c>
      <c r="O2158" s="23">
        <v>0</v>
      </c>
      <c r="P2158" s="24">
        <v>305</v>
      </c>
      <c r="Q2158" s="25">
        <v>-2.3979591836734722</v>
      </c>
      <c r="U2158" s="18" t="str">
        <f t="shared" si="175"/>
        <v>未勝利</v>
      </c>
      <c r="V2158" s="12" t="s">
        <v>9688</v>
      </c>
      <c r="W2158" s="12" t="s">
        <v>9560</v>
      </c>
      <c r="X2158" s="12" t="str">
        <f>IF(OR(C2158="櫃間牧場",C2158="特捜フジ"),"hit",IF(OR(C2158="土井牧場",C2158="土井ムギムギ牧場",C2158="むぎむぎ",C2158="むぎ"),"doi",IF(OR(C2158="阪神",C2158="タイガースファーム"),"han",IF(OR(C2158="健康牧場",C2158="ＯＫ牧場"),"oke",VLOOKUP(C2158,[1]Owner!$A:$B,2,FALSE)))))</f>
        <v>ter</v>
      </c>
    </row>
    <row r="2159" spans="1:24" ht="11.15" customHeight="1" x14ac:dyDescent="0.65">
      <c r="A2159" s="19" t="str">
        <f t="shared" si="174"/>
        <v>1415健太07</v>
      </c>
      <c r="B2159" s="10" t="s">
        <v>5140</v>
      </c>
      <c r="C2159" s="28" t="s">
        <v>4758</v>
      </c>
      <c r="D2159" s="29">
        <v>7</v>
      </c>
      <c r="E2159" s="20" t="s">
        <v>5159</v>
      </c>
      <c r="F2159" s="10" t="s">
        <v>5142</v>
      </c>
      <c r="G2159" s="10" t="s">
        <v>5295</v>
      </c>
      <c r="H2159" s="20" t="s">
        <v>5309</v>
      </c>
      <c r="I2159" s="20" t="s">
        <v>2231</v>
      </c>
      <c r="J2159" s="20" t="s">
        <v>2794</v>
      </c>
      <c r="K2159" s="20" t="s">
        <v>2378</v>
      </c>
      <c r="L2159" s="20" t="s">
        <v>1913</v>
      </c>
      <c r="M2159" s="21">
        <v>120</v>
      </c>
      <c r="N2159" s="22">
        <v>6</v>
      </c>
      <c r="O2159" s="23">
        <v>0</v>
      </c>
      <c r="P2159" s="24">
        <v>305</v>
      </c>
      <c r="Q2159" s="25">
        <f t="shared" ref="Q2159:Q2166" si="178">IF(M2159="","",IF(M2159&lt;=0,P2159/10,P2159/M2159))</f>
        <v>2.5416666666666665</v>
      </c>
      <c r="R2159" s="12">
        <v>0</v>
      </c>
      <c r="S2159" s="12">
        <v>0</v>
      </c>
      <c r="U2159" s="18" t="str">
        <f t="shared" si="175"/>
        <v>未勝利</v>
      </c>
      <c r="X2159" s="12" t="str">
        <f>IF(OR(C2159="櫃間牧場",C2159="特捜フジ"),"hit",IF(OR(C2159="土井牧場",C2159="土井ムギムギ牧場",C2159="むぎむぎ",C2159="むぎ"),"doi",IF(OR(C2159="阪神",C2159="タイガースファーム"),"han",IF(OR(C2159="健康牧場",C2159="ＯＫ牧場"),"oke",VLOOKUP(C2159,[1]Owner!$A:$B,2,FALSE)))))</f>
        <v>tke</v>
      </c>
    </row>
    <row r="2160" spans="1:24" ht="11.15" customHeight="1" x14ac:dyDescent="0.65">
      <c r="A2160" s="19" t="str">
        <f t="shared" si="174"/>
        <v>0607土井08</v>
      </c>
      <c r="B2160" s="10" t="s">
        <v>2579</v>
      </c>
      <c r="C2160" s="20" t="s">
        <v>2713</v>
      </c>
      <c r="D2160" s="11">
        <v>8</v>
      </c>
      <c r="E2160" s="20" t="s">
        <v>2734</v>
      </c>
      <c r="F2160" s="10" t="s">
        <v>2279</v>
      </c>
      <c r="G2160" s="10" t="s">
        <v>520</v>
      </c>
      <c r="H2160" s="21" t="s">
        <v>850</v>
      </c>
      <c r="I2160" s="20" t="s">
        <v>26</v>
      </c>
      <c r="J2160" s="20" t="s">
        <v>1919</v>
      </c>
      <c r="K2160" s="20" t="s">
        <v>1836</v>
      </c>
      <c r="L2160" s="20" t="s">
        <v>2735</v>
      </c>
      <c r="M2160" s="21">
        <v>10</v>
      </c>
      <c r="N2160" s="22">
        <v>7</v>
      </c>
      <c r="O2160" s="23">
        <v>0</v>
      </c>
      <c r="P2160" s="24">
        <v>305</v>
      </c>
      <c r="Q2160" s="25">
        <f t="shared" si="178"/>
        <v>30.5</v>
      </c>
      <c r="R2160" s="12">
        <v>0</v>
      </c>
      <c r="S2160" s="12">
        <v>0</v>
      </c>
      <c r="U2160" s="18" t="str">
        <f t="shared" si="175"/>
        <v>未勝利</v>
      </c>
      <c r="X2160" s="12" t="str">
        <f>IF(OR(C2160="櫃間牧場",C2160="特捜フジ"),"hit",IF(OR(C2160="土井牧場",C2160="土井ムギムギ牧場",C2160="むぎむぎ",C2160="むぎ"),"doi",IF(OR(C2160="阪神",C2160="タイガースファーム"),"han",IF(OR(C2160="健康牧場",C2160="ＯＫ牧場"),"oke",VLOOKUP(C2160,[1]Owner!$A:$B,2,FALSE)))))</f>
        <v>doi</v>
      </c>
    </row>
    <row r="2161" spans="1:24" ht="11.15" customHeight="1" x14ac:dyDescent="0.65">
      <c r="A2161" s="19" t="str">
        <f t="shared" si="174"/>
        <v>1718心平06</v>
      </c>
      <c r="B2161" s="10" t="s">
        <v>6476</v>
      </c>
      <c r="C2161" s="20" t="s">
        <v>4377</v>
      </c>
      <c r="D2161" s="11">
        <v>6</v>
      </c>
      <c r="E2161" s="20" t="s">
        <v>6606</v>
      </c>
      <c r="F2161" s="10" t="s">
        <v>5142</v>
      </c>
      <c r="G2161" s="10" t="s">
        <v>5293</v>
      </c>
      <c r="H2161" s="20" t="s">
        <v>6698</v>
      </c>
      <c r="I2161" s="20" t="s">
        <v>5128</v>
      </c>
      <c r="J2161" s="20" t="s">
        <v>6767</v>
      </c>
      <c r="K2161" s="20" t="s">
        <v>1836</v>
      </c>
      <c r="L2161" s="20" t="s">
        <v>6699</v>
      </c>
      <c r="M2161" s="21">
        <v>10</v>
      </c>
      <c r="N2161" s="22">
        <v>9</v>
      </c>
      <c r="O2161" s="23">
        <v>0</v>
      </c>
      <c r="P2161" s="24">
        <v>305</v>
      </c>
      <c r="Q2161" s="25">
        <f t="shared" si="178"/>
        <v>30.5</v>
      </c>
      <c r="R2161" s="12">
        <v>0</v>
      </c>
      <c r="S2161" s="12">
        <v>0</v>
      </c>
      <c r="U2161" s="18" t="str">
        <f t="shared" si="175"/>
        <v>未勝利</v>
      </c>
      <c r="V2161" s="12" t="s">
        <v>7024</v>
      </c>
      <c r="W2161" s="12" t="s">
        <v>6891</v>
      </c>
      <c r="X2161" s="12" t="str">
        <f>IF(OR(C2161="櫃間牧場",C2161="特捜フジ"),"hit",IF(OR(C2161="土井牧場",C2161="土井ムギムギ牧場",C2161="むぎむぎ",C2161="むぎ"),"doi",IF(OR(C2161="阪神",C2161="タイガースファーム"),"han",IF(OR(C2161="健康牧場",C2161="ＯＫ牧場"),"oke",VLOOKUP(C2161,[1]Owner!$A:$B,2,FALSE)))))</f>
        <v>hsi</v>
      </c>
    </row>
    <row r="2162" spans="1:24" ht="11.15" customHeight="1" x14ac:dyDescent="0.65">
      <c r="A2162" s="19" t="str">
        <f t="shared" si="174"/>
        <v>2324西原08</v>
      </c>
      <c r="B2162" s="10" t="s">
        <v>9878</v>
      </c>
      <c r="C2162" s="20" t="s">
        <v>4737</v>
      </c>
      <c r="D2162" s="11">
        <v>8</v>
      </c>
      <c r="E2162" s="20" t="s">
        <v>9835</v>
      </c>
      <c r="F2162" s="10" t="s">
        <v>4407</v>
      </c>
      <c r="G2162" s="10" t="s">
        <v>4421</v>
      </c>
      <c r="H2162" s="20" t="s">
        <v>9899</v>
      </c>
      <c r="I2162" s="20" t="s">
        <v>9909</v>
      </c>
      <c r="J2162" s="20" t="s">
        <v>9959</v>
      </c>
      <c r="K2162" s="20" t="s">
        <v>9986</v>
      </c>
      <c r="L2162" s="20" t="s">
        <v>2962</v>
      </c>
      <c r="M2162" s="37">
        <v>3</v>
      </c>
      <c r="N2162" s="22">
        <v>3</v>
      </c>
      <c r="O2162" s="23">
        <v>0</v>
      </c>
      <c r="P2162" s="24">
        <v>303</v>
      </c>
      <c r="Q2162" s="25">
        <f t="shared" si="178"/>
        <v>101</v>
      </c>
      <c r="U2162" s="18" t="str">
        <f t="shared" si="175"/>
        <v>未勝利</v>
      </c>
      <c r="V2162" s="12" t="s">
        <v>10185</v>
      </c>
      <c r="W2162" s="12" t="s">
        <v>10113</v>
      </c>
      <c r="X2162" s="12" t="str">
        <f>IF(OR(C2162="櫃間牧場",C2162="特捜フジ"),"hit",IF(OR(C2162="土井牧場",C2162="土井ムギムギ牧場",C2162="むぎむぎ",C2162="むぎ"),"doi",IF(OR(C2162="阪神",C2162="タイガースファーム"),"han",IF(OR(C2162="健康牧場",C2162="ＯＫ牧場"),"oke",VLOOKUP(C2162,[1]Owner!$A:$B,2,FALSE)))))</f>
        <v>nis</v>
      </c>
    </row>
    <row r="2163" spans="1:24" ht="11.15" customHeight="1" x14ac:dyDescent="0.65">
      <c r="A2163" s="19" t="str">
        <f t="shared" si="174"/>
        <v>9798大類05</v>
      </c>
      <c r="B2163" s="10" t="s">
        <v>11</v>
      </c>
      <c r="C2163" s="20" t="s">
        <v>91</v>
      </c>
      <c r="D2163" s="31">
        <v>5</v>
      </c>
      <c r="E2163" s="20" t="s">
        <v>105</v>
      </c>
      <c r="F2163" s="10" t="s">
        <v>29</v>
      </c>
      <c r="G2163" s="10" t="s">
        <v>15</v>
      </c>
      <c r="H2163" s="20" t="s">
        <v>96</v>
      </c>
      <c r="I2163" s="20" t="s">
        <v>38</v>
      </c>
      <c r="J2163" s="20" t="s">
        <v>106</v>
      </c>
      <c r="N2163" s="22">
        <v>7</v>
      </c>
      <c r="O2163" s="23">
        <v>0</v>
      </c>
      <c r="P2163" s="24">
        <v>302</v>
      </c>
      <c r="Q2163" s="25" t="str">
        <f t="shared" si="178"/>
        <v/>
      </c>
      <c r="R2163" s="12">
        <v>0</v>
      </c>
      <c r="S2163" s="12">
        <v>0</v>
      </c>
      <c r="U2163" s="18" t="str">
        <f t="shared" si="175"/>
        <v>未勝利</v>
      </c>
      <c r="X2163" s="12" t="str">
        <f>IF(OR(C2163="櫃間牧場",C2163="特捜フジ"),"hit",IF(OR(C2163="土井牧場",C2163="土井ムギムギ牧場",C2163="むぎむぎ",C2163="むぎ"),"doi",IF(OR(C2163="阪神",C2163="タイガースファーム"),"han",IF(OR(C2163="健康牧場",C2163="ＯＫ牧場"),"oke",VLOOKUP(C2163,[1]Owner!$A:$B,2,FALSE)))))</f>
        <v>oru</v>
      </c>
    </row>
    <row r="2164" spans="1:24" ht="11.15" customHeight="1" x14ac:dyDescent="0.65">
      <c r="A2164" s="19" t="str">
        <f t="shared" si="174"/>
        <v>0203心平09</v>
      </c>
      <c r="B2164" s="10" t="s">
        <v>1480</v>
      </c>
      <c r="C2164" s="20" t="s">
        <v>186</v>
      </c>
      <c r="D2164" s="31">
        <v>9</v>
      </c>
      <c r="E2164" s="20" t="s">
        <v>1576</v>
      </c>
      <c r="F2164" s="10" t="s">
        <v>14</v>
      </c>
      <c r="G2164" s="10" t="s">
        <v>510</v>
      </c>
      <c r="H2164" s="20" t="s">
        <v>475</v>
      </c>
      <c r="I2164" s="20" t="s">
        <v>225</v>
      </c>
      <c r="J2164" s="20" t="s">
        <v>1577</v>
      </c>
      <c r="N2164" s="22">
        <v>2</v>
      </c>
      <c r="O2164" s="23">
        <v>0</v>
      </c>
      <c r="P2164" s="24">
        <v>300</v>
      </c>
      <c r="Q2164" s="25" t="str">
        <f t="shared" si="178"/>
        <v/>
      </c>
      <c r="R2164" s="12">
        <v>0</v>
      </c>
      <c r="S2164" s="12">
        <v>0</v>
      </c>
      <c r="U2164" s="18" t="str">
        <f t="shared" si="175"/>
        <v>未勝利</v>
      </c>
      <c r="X2164" s="12" t="str">
        <f>IF(OR(C2164="櫃間牧場",C2164="特捜フジ"),"hit",IF(OR(C2164="土井牧場",C2164="土井ムギムギ牧場",C2164="むぎむぎ",C2164="むぎ"),"doi",IF(OR(C2164="阪神",C2164="タイガースファーム"),"han",IF(OR(C2164="健康牧場",C2164="ＯＫ牧場"),"oke",VLOOKUP(C2164,[1]Owner!$A:$B,2,FALSE)))))</f>
        <v>hsi</v>
      </c>
    </row>
    <row r="2165" spans="1:24" ht="11.15" customHeight="1" x14ac:dyDescent="0.65">
      <c r="A2165" s="19" t="str">
        <f t="shared" si="174"/>
        <v>9900大類01</v>
      </c>
      <c r="B2165" s="10" t="s">
        <v>683</v>
      </c>
      <c r="C2165" s="20" t="s">
        <v>91</v>
      </c>
      <c r="D2165" s="31">
        <v>1</v>
      </c>
      <c r="E2165" s="20" t="s">
        <v>714</v>
      </c>
      <c r="F2165" s="10" t="s">
        <v>29</v>
      </c>
      <c r="G2165" s="10" t="s">
        <v>15</v>
      </c>
      <c r="H2165" s="20" t="s">
        <v>715</v>
      </c>
      <c r="I2165" s="20" t="s">
        <v>38</v>
      </c>
      <c r="J2165" s="20" t="s">
        <v>716</v>
      </c>
      <c r="N2165" s="22">
        <v>2</v>
      </c>
      <c r="O2165" s="23">
        <v>0</v>
      </c>
      <c r="P2165" s="24">
        <v>300</v>
      </c>
      <c r="Q2165" s="25" t="str">
        <f t="shared" si="178"/>
        <v/>
      </c>
      <c r="R2165" s="12">
        <v>0</v>
      </c>
      <c r="S2165" s="12">
        <v>0</v>
      </c>
      <c r="U2165" s="18" t="str">
        <f t="shared" si="175"/>
        <v>未勝利</v>
      </c>
      <c r="X2165" s="12" t="str">
        <f>IF(OR(C2165="櫃間牧場",C2165="特捜フジ"),"hit",IF(OR(C2165="土井牧場",C2165="土井ムギムギ牧場",C2165="むぎむぎ",C2165="むぎ"),"doi",IF(OR(C2165="阪神",C2165="タイガースファーム"),"han",IF(OR(C2165="健康牧場",C2165="ＯＫ牧場"),"oke",VLOOKUP(C2165,[1]Owner!$A:$B,2,FALSE)))))</f>
        <v>oru</v>
      </c>
    </row>
    <row r="2166" spans="1:24" ht="11.15" customHeight="1" x14ac:dyDescent="0.65">
      <c r="A2166" s="19" t="str">
        <f t="shared" si="174"/>
        <v>9899心平02</v>
      </c>
      <c r="B2166" s="10" t="s">
        <v>377</v>
      </c>
      <c r="C2166" s="20" t="s">
        <v>186</v>
      </c>
      <c r="D2166" s="31">
        <v>2</v>
      </c>
      <c r="E2166" s="20" t="s">
        <v>530</v>
      </c>
      <c r="F2166" s="10" t="s">
        <v>29</v>
      </c>
      <c r="G2166" s="10" t="s">
        <v>15</v>
      </c>
      <c r="H2166" s="20" t="s">
        <v>169</v>
      </c>
      <c r="I2166" s="20" t="s">
        <v>348</v>
      </c>
      <c r="J2166" s="20" t="s">
        <v>531</v>
      </c>
      <c r="N2166" s="22">
        <v>3</v>
      </c>
      <c r="O2166" s="23">
        <v>0</v>
      </c>
      <c r="P2166" s="24">
        <v>300</v>
      </c>
      <c r="Q2166" s="25" t="str">
        <f t="shared" si="178"/>
        <v/>
      </c>
      <c r="R2166" s="12">
        <v>0</v>
      </c>
      <c r="S2166" s="12">
        <v>0</v>
      </c>
      <c r="U2166" s="18" t="str">
        <f t="shared" si="175"/>
        <v>未勝利</v>
      </c>
      <c r="X2166" s="12" t="str">
        <f>IF(OR(C2166="櫃間牧場",C2166="特捜フジ"),"hit",IF(OR(C2166="土井牧場",C2166="土井ムギムギ牧場",C2166="むぎむぎ",C2166="むぎ"),"doi",IF(OR(C2166="阪神",C2166="タイガースファーム"),"han",IF(OR(C2166="健康牧場",C2166="ＯＫ牧場"),"oke",VLOOKUP(C2166,[1]Owner!$A:$B,2,FALSE)))))</f>
        <v>hsi</v>
      </c>
    </row>
    <row r="2167" spans="1:24" ht="11.15" customHeight="1" x14ac:dyDescent="0.65">
      <c r="A2167" s="19" t="str">
        <f t="shared" si="174"/>
        <v>2223ＯＫ10</v>
      </c>
      <c r="B2167" s="10" t="s">
        <v>9192</v>
      </c>
      <c r="C2167" s="20" t="s">
        <v>9193</v>
      </c>
      <c r="D2167" s="11">
        <v>10</v>
      </c>
      <c r="E2167" s="20" t="s">
        <v>9204</v>
      </c>
      <c r="F2167" s="10" t="s">
        <v>4407</v>
      </c>
      <c r="G2167" s="10" t="s">
        <v>4408</v>
      </c>
      <c r="H2167" s="20" t="s">
        <v>9348</v>
      </c>
      <c r="I2167" s="20" t="s">
        <v>1755</v>
      </c>
      <c r="J2167" s="20" t="s">
        <v>9393</v>
      </c>
      <c r="K2167" s="20" t="s">
        <v>4588</v>
      </c>
      <c r="L2167" s="20" t="s">
        <v>4202</v>
      </c>
      <c r="M2167" s="32">
        <v>3</v>
      </c>
      <c r="N2167" s="22">
        <v>4</v>
      </c>
      <c r="O2167" s="23">
        <v>0</v>
      </c>
      <c r="P2167" s="24">
        <v>298</v>
      </c>
      <c r="Q2167" s="25">
        <v>375.57142857142861</v>
      </c>
      <c r="U2167" s="18" t="str">
        <f t="shared" si="175"/>
        <v>未勝利</v>
      </c>
      <c r="V2167" s="12" t="s">
        <v>9637</v>
      </c>
      <c r="W2167" s="12" t="s">
        <v>9499</v>
      </c>
      <c r="X2167" s="12" t="str">
        <f>IF(OR(C2167="櫃間牧場",C2167="特捜フジ"),"hit",IF(OR(C2167="土井牧場",C2167="土井ムギムギ牧場",C2167="むぎむぎ",C2167="むぎ"),"doi",IF(OR(C2167="阪神",C2167="タイガースファーム"),"han",IF(OR(C2167="健康牧場",C2167="ＯＫ牧場"),"oke",VLOOKUP(C2167,[1]Owner!$A:$B,2,FALSE)))))</f>
        <v>oke</v>
      </c>
    </row>
    <row r="2168" spans="1:24" ht="11.15" customHeight="1" x14ac:dyDescent="0.65">
      <c r="A2168" s="19" t="str">
        <f t="shared" si="174"/>
        <v>2324小金03</v>
      </c>
      <c r="B2168" s="10" t="s">
        <v>9878</v>
      </c>
      <c r="C2168" s="20" t="s">
        <v>9237</v>
      </c>
      <c r="D2168" s="11">
        <v>3</v>
      </c>
      <c r="E2168" s="20" t="s">
        <v>9790</v>
      </c>
      <c r="F2168" s="10" t="s">
        <v>4413</v>
      </c>
      <c r="G2168" s="10" t="s">
        <v>4408</v>
      </c>
      <c r="H2168" s="20" t="s">
        <v>9342</v>
      </c>
      <c r="I2168" s="20" t="s">
        <v>1755</v>
      </c>
      <c r="J2168" s="20" t="s">
        <v>7326</v>
      </c>
      <c r="K2168" s="20" t="s">
        <v>9452</v>
      </c>
      <c r="L2168" s="20" t="s">
        <v>1913</v>
      </c>
      <c r="M2168" s="37">
        <v>9</v>
      </c>
      <c r="N2168" s="22">
        <v>2</v>
      </c>
      <c r="O2168" s="23">
        <v>0</v>
      </c>
      <c r="P2168" s="24">
        <v>290</v>
      </c>
      <c r="Q2168" s="25">
        <f>IF(M2168="","",IF(M2168&lt;=0,P2168/10,P2168/M2168))</f>
        <v>32.222222222222221</v>
      </c>
      <c r="U2168" s="18" t="str">
        <f t="shared" si="175"/>
        <v>未勝利</v>
      </c>
      <c r="W2168" s="12" t="s">
        <v>10075</v>
      </c>
      <c r="X2168" s="12" t="str">
        <f>IF(OR(C2168="櫃間牧場",C2168="特捜フジ"),"hit",IF(OR(C2168="土井牧場",C2168="土井ムギムギ牧場",C2168="むぎむぎ",C2168="むぎ"),"doi",IF(OR(C2168="阪神",C2168="タイガースファーム"),"han",IF(OR(C2168="健康牧場",C2168="ＯＫ牧場"),"oke",VLOOKUP(C2168,[1]Owner!$A:$B,2,FALSE)))))</f>
        <v>kog</v>
      </c>
    </row>
    <row r="2169" spans="1:24" ht="11.15" customHeight="1" x14ac:dyDescent="0.65">
      <c r="A2169" s="19" t="str">
        <f t="shared" si="174"/>
        <v>1011大類05</v>
      </c>
      <c r="B2169" s="10" t="s">
        <v>3649</v>
      </c>
      <c r="C2169" s="20" t="s">
        <v>91</v>
      </c>
      <c r="D2169" s="11">
        <v>5</v>
      </c>
      <c r="E2169" s="20" t="s">
        <v>3655</v>
      </c>
      <c r="F2169" s="10" t="s">
        <v>14</v>
      </c>
      <c r="G2169" s="10" t="s">
        <v>510</v>
      </c>
      <c r="H2169" s="20" t="s">
        <v>1291</v>
      </c>
      <c r="I2169" s="20" t="s">
        <v>2280</v>
      </c>
      <c r="J2169" s="20" t="s">
        <v>3656</v>
      </c>
      <c r="K2169" s="20" t="s">
        <v>2859</v>
      </c>
      <c r="L2169" s="20" t="s">
        <v>515</v>
      </c>
      <c r="M2169" s="21">
        <v>60</v>
      </c>
      <c r="N2169" s="22">
        <v>3</v>
      </c>
      <c r="O2169" s="23">
        <v>0</v>
      </c>
      <c r="P2169" s="24">
        <v>290</v>
      </c>
      <c r="Q2169" s="25">
        <f>IF(M2169="","",IF(M2169&lt;=0,P2169/10,P2169/M2169))</f>
        <v>4.833333333333333</v>
      </c>
      <c r="R2169" s="12">
        <v>0</v>
      </c>
      <c r="S2169" s="12">
        <v>0</v>
      </c>
      <c r="U2169" s="18" t="str">
        <f t="shared" si="175"/>
        <v>未勝利</v>
      </c>
      <c r="X2169" s="12" t="str">
        <f>IF(OR(C2169="櫃間牧場",C2169="特捜フジ"),"hit",IF(OR(C2169="土井牧場",C2169="土井ムギムギ牧場",C2169="むぎむぎ",C2169="むぎ"),"doi",IF(OR(C2169="阪神",C2169="タイガースファーム"),"han",IF(OR(C2169="健康牧場",C2169="ＯＫ牧場"),"oke",VLOOKUP(C2169,[1]Owner!$A:$B,2,FALSE)))))</f>
        <v>oru</v>
      </c>
    </row>
    <row r="2170" spans="1:24" ht="11.15" customHeight="1" x14ac:dyDescent="0.65">
      <c r="A2170" s="19" t="str">
        <f t="shared" si="174"/>
        <v>1314健太05</v>
      </c>
      <c r="B2170" s="10" t="s">
        <v>5133</v>
      </c>
      <c r="C2170" s="20" t="s">
        <v>4401</v>
      </c>
      <c r="D2170" s="11">
        <v>5</v>
      </c>
      <c r="E2170" s="20" t="s">
        <v>5085</v>
      </c>
      <c r="F2170" s="10" t="s">
        <v>4766</v>
      </c>
      <c r="G2170" s="10" t="s">
        <v>4774</v>
      </c>
      <c r="H2170" s="20" t="s">
        <v>5086</v>
      </c>
      <c r="I2170" s="20" t="s">
        <v>2231</v>
      </c>
      <c r="J2170" s="20" t="s">
        <v>3730</v>
      </c>
      <c r="K2170" s="20" t="s">
        <v>791</v>
      </c>
      <c r="L2170" s="20" t="s">
        <v>1913</v>
      </c>
      <c r="M2170" s="21">
        <v>90</v>
      </c>
      <c r="N2170" s="22">
        <v>3</v>
      </c>
      <c r="O2170" s="23">
        <v>0</v>
      </c>
      <c r="P2170" s="24">
        <v>290</v>
      </c>
      <c r="Q2170" s="25">
        <f>IF(M2170="","",IF(M2170&lt;=0,P2170/10,P2170/M2170))</f>
        <v>3.2222222222222223</v>
      </c>
      <c r="R2170" s="12">
        <v>0</v>
      </c>
      <c r="S2170" s="12">
        <v>0</v>
      </c>
      <c r="U2170" s="18" t="str">
        <f t="shared" si="175"/>
        <v>未勝利</v>
      </c>
      <c r="X2170" s="12" t="str">
        <f>IF(OR(C2170="櫃間牧場",C2170="特捜フジ"),"hit",IF(OR(C2170="土井牧場",C2170="土井ムギムギ牧場",C2170="むぎむぎ",C2170="むぎ"),"doi",IF(OR(C2170="阪神",C2170="タイガースファーム"),"han",IF(OR(C2170="健康牧場",C2170="ＯＫ牧場"),"oke",VLOOKUP(C2170,[1]Owner!$A:$B,2,FALSE)))))</f>
        <v>tke</v>
      </c>
    </row>
    <row r="2171" spans="1:24" ht="11.15" customHeight="1" x14ac:dyDescent="0.65">
      <c r="A2171" s="19" t="str">
        <f t="shared" si="174"/>
        <v>2324播磨02</v>
      </c>
      <c r="B2171" s="10" t="s">
        <v>9878</v>
      </c>
      <c r="C2171" s="20" t="s">
        <v>4740</v>
      </c>
      <c r="D2171" s="11">
        <v>2</v>
      </c>
      <c r="E2171" s="20" t="s">
        <v>9839</v>
      </c>
      <c r="F2171" s="10" t="s">
        <v>4407</v>
      </c>
      <c r="G2171" s="10" t="s">
        <v>4408</v>
      </c>
      <c r="H2171" s="20" t="s">
        <v>9893</v>
      </c>
      <c r="I2171" s="20" t="s">
        <v>1755</v>
      </c>
      <c r="J2171" s="20" t="s">
        <v>9960</v>
      </c>
      <c r="K2171" s="20" t="s">
        <v>2378</v>
      </c>
      <c r="L2171" s="20" t="s">
        <v>1913</v>
      </c>
      <c r="M2171" s="37">
        <v>8</v>
      </c>
      <c r="N2171" s="22">
        <v>3</v>
      </c>
      <c r="O2171" s="23">
        <v>0</v>
      </c>
      <c r="P2171" s="24">
        <v>290</v>
      </c>
      <c r="Q2171" s="25">
        <f>IF(M2171="","",IF(M2171&lt;=0,P2171/10,P2171/M2171))</f>
        <v>36.25</v>
      </c>
      <c r="U2171" s="18" t="str">
        <f t="shared" si="175"/>
        <v>未勝利</v>
      </c>
      <c r="V2171" s="12" t="s">
        <v>10189</v>
      </c>
      <c r="W2171" s="12" t="s">
        <v>10117</v>
      </c>
      <c r="X2171" s="12" t="str">
        <f>IF(OR(C2171="櫃間牧場",C2171="特捜フジ"),"hit",IF(OR(C2171="土井牧場",C2171="土井ムギムギ牧場",C2171="むぎむぎ",C2171="むぎ"),"doi",IF(OR(C2171="阪神",C2171="タイガースファーム"),"han",IF(OR(C2171="健康牧場",C2171="ＯＫ牧場"),"oke",VLOOKUP(C2171,[1]Owner!$A:$B,2,FALSE)))))</f>
        <v>har</v>
      </c>
    </row>
    <row r="2172" spans="1:24" ht="11.15" customHeight="1" x14ac:dyDescent="0.65">
      <c r="A2172" s="19" t="str">
        <f t="shared" si="174"/>
        <v>9899青木08</v>
      </c>
      <c r="B2172" s="10" t="s">
        <v>377</v>
      </c>
      <c r="C2172" s="20" t="s">
        <v>12</v>
      </c>
      <c r="D2172" s="31">
        <v>8</v>
      </c>
      <c r="E2172" s="20" t="s">
        <v>397</v>
      </c>
      <c r="F2172" s="10" t="s">
        <v>29</v>
      </c>
      <c r="G2172" s="10" t="s">
        <v>15</v>
      </c>
      <c r="H2172" s="20" t="s">
        <v>394</v>
      </c>
      <c r="I2172" s="20" t="s">
        <v>38</v>
      </c>
      <c r="J2172" s="20" t="s">
        <v>398</v>
      </c>
      <c r="N2172" s="22">
        <v>5</v>
      </c>
      <c r="O2172" s="23">
        <v>0</v>
      </c>
      <c r="P2172" s="24">
        <v>290</v>
      </c>
      <c r="Q2172" s="25" t="str">
        <f>IF(M2172="","",IF(M2172&lt;=0,P2172/10,P2172/M2172))</f>
        <v/>
      </c>
      <c r="R2172" s="12">
        <v>0</v>
      </c>
      <c r="S2172" s="12">
        <v>0</v>
      </c>
      <c r="U2172" s="18" t="str">
        <f t="shared" si="175"/>
        <v>未勝利</v>
      </c>
      <c r="X2172" s="12" t="str">
        <f>IF(OR(C2172="櫃間牧場",C2172="特捜フジ"),"hit",IF(OR(C2172="土井牧場",C2172="土井ムギムギ牧場",C2172="むぎむぎ",C2172="むぎ"),"doi",IF(OR(C2172="阪神",C2172="タイガースファーム"),"han",IF(OR(C2172="健康牧場",C2172="ＯＫ牧場"),"oke",VLOOKUP(C2172,[1]Owner!$A:$B,2,FALSE)))))</f>
        <v>aok</v>
      </c>
    </row>
    <row r="2173" spans="1:24" ht="11.15" customHeight="1" x14ac:dyDescent="0.65">
      <c r="A2173" s="19" t="str">
        <f t="shared" si="174"/>
        <v>1920成田09</v>
      </c>
      <c r="B2173" s="10" t="s">
        <v>7651</v>
      </c>
      <c r="C2173" s="20" t="s">
        <v>7656</v>
      </c>
      <c r="D2173" s="11">
        <v>9</v>
      </c>
      <c r="E2173" s="20" t="s">
        <v>7717</v>
      </c>
      <c r="F2173" s="10" t="s">
        <v>4766</v>
      </c>
      <c r="G2173" s="10" t="s">
        <v>4767</v>
      </c>
      <c r="H2173" s="20" t="s">
        <v>7800</v>
      </c>
      <c r="I2173" s="20" t="s">
        <v>2231</v>
      </c>
      <c r="J2173" s="20" t="s">
        <v>7865</v>
      </c>
      <c r="K2173" s="20" t="s">
        <v>7866</v>
      </c>
      <c r="L2173" s="20" t="s">
        <v>5070</v>
      </c>
      <c r="M2173" s="32">
        <v>3</v>
      </c>
      <c r="N2173" s="22">
        <v>5</v>
      </c>
      <c r="O2173" s="23">
        <v>0</v>
      </c>
      <c r="P2173" s="24">
        <v>290</v>
      </c>
      <c r="Q2173" s="25">
        <v>9.4615384615384599</v>
      </c>
      <c r="R2173" s="12">
        <v>0</v>
      </c>
      <c r="S2173" s="12">
        <v>0</v>
      </c>
      <c r="T2173" s="12">
        <v>0</v>
      </c>
      <c r="U2173" s="18" t="str">
        <f t="shared" si="175"/>
        <v>未勝利</v>
      </c>
      <c r="V2173" s="12" t="s">
        <v>7460</v>
      </c>
      <c r="W2173" s="12" t="s">
        <v>8095</v>
      </c>
      <c r="X2173" s="12" t="str">
        <f>IF(OR(C2173="櫃間牧場",C2173="特捜フジ"),"hit",IF(OR(C2173="土井牧場",C2173="土井ムギムギ牧場",C2173="むぎむぎ",C2173="むぎ"),"doi",IF(OR(C2173="阪神",C2173="タイガースファーム"),"han",IF(OR(C2173="健康牧場",C2173="ＯＫ牧場"),"oke",VLOOKUP(C2173,[1]Owner!$A:$B,2,FALSE)))))</f>
        <v>nar</v>
      </c>
    </row>
    <row r="2174" spans="1:24" ht="11.15" customHeight="1" x14ac:dyDescent="0.65">
      <c r="A2174" s="19" t="str">
        <f t="shared" si="174"/>
        <v>1718福石09</v>
      </c>
      <c r="B2174" s="10" t="s">
        <v>6476</v>
      </c>
      <c r="C2174" s="20" t="s">
        <v>4375</v>
      </c>
      <c r="D2174" s="11">
        <v>9</v>
      </c>
      <c r="E2174" s="20" t="s">
        <v>6599</v>
      </c>
      <c r="F2174" s="10" t="s">
        <v>5142</v>
      </c>
      <c r="G2174" s="10" t="s">
        <v>5295</v>
      </c>
      <c r="H2174" s="20" t="s">
        <v>6690</v>
      </c>
      <c r="I2174" s="20" t="s">
        <v>1911</v>
      </c>
      <c r="J2174" s="20" t="s">
        <v>6761</v>
      </c>
      <c r="K2174" s="20" t="s">
        <v>6691</v>
      </c>
      <c r="L2174" s="20" t="s">
        <v>6692</v>
      </c>
      <c r="M2174" s="21">
        <v>0</v>
      </c>
      <c r="N2174" s="22">
        <v>8</v>
      </c>
      <c r="O2174" s="23">
        <v>0</v>
      </c>
      <c r="P2174" s="24">
        <v>285</v>
      </c>
      <c r="Q2174" s="25">
        <f>IF(M2174="","",IF(M2174&lt;=0,P2174/10,P2174/M2174))</f>
        <v>28.5</v>
      </c>
      <c r="R2174" s="12">
        <v>0</v>
      </c>
      <c r="S2174" s="12">
        <v>0</v>
      </c>
      <c r="U2174" s="18" t="str">
        <f t="shared" si="175"/>
        <v>未勝利</v>
      </c>
      <c r="V2174" s="12" t="s">
        <v>7017</v>
      </c>
      <c r="W2174" s="12" t="s">
        <v>6884</v>
      </c>
      <c r="X2174" s="12" t="str">
        <f>IF(OR(C2174="櫃間牧場",C2174="特捜フジ"),"hit",IF(OR(C2174="土井牧場",C2174="土井ムギムギ牧場",C2174="むぎむぎ",C2174="むぎ"),"doi",IF(OR(C2174="阪神",C2174="タイガースファーム"),"han",IF(OR(C2174="健康牧場",C2174="ＯＫ牧場"),"oke",VLOOKUP(C2174,[1]Owner!$A:$B,2,FALSE)))))</f>
        <v>fuk</v>
      </c>
    </row>
    <row r="2175" spans="1:24" ht="11.15" customHeight="1" x14ac:dyDescent="0.65">
      <c r="A2175" s="19" t="str">
        <f t="shared" si="174"/>
        <v>0304戸田09</v>
      </c>
      <c r="B2175" s="10" t="s">
        <v>1713</v>
      </c>
      <c r="C2175" s="20" t="s">
        <v>320</v>
      </c>
      <c r="D2175" s="31">
        <v>9</v>
      </c>
      <c r="E2175" s="20" t="s">
        <v>1884</v>
      </c>
      <c r="F2175" s="10" t="s">
        <v>14</v>
      </c>
      <c r="G2175" s="10" t="s">
        <v>15</v>
      </c>
      <c r="H2175" s="20" t="s">
        <v>1885</v>
      </c>
      <c r="I2175" s="20" t="s">
        <v>1802</v>
      </c>
      <c r="J2175" s="20" t="s">
        <v>1643</v>
      </c>
      <c r="M2175" s="21">
        <v>20</v>
      </c>
      <c r="N2175" s="22">
        <v>1</v>
      </c>
      <c r="O2175" s="23">
        <v>0</v>
      </c>
      <c r="P2175" s="24">
        <v>280</v>
      </c>
      <c r="Q2175" s="25">
        <f>IF(M2175="","",IF(M2175&lt;=0,P2175/10,P2175/M2175))</f>
        <v>14</v>
      </c>
      <c r="R2175" s="12">
        <v>0</v>
      </c>
      <c r="S2175" s="12">
        <v>0</v>
      </c>
      <c r="U2175" s="18" t="str">
        <f t="shared" si="175"/>
        <v>未勝利</v>
      </c>
      <c r="X2175" s="12" t="str">
        <f>IF(OR(C2175="櫃間牧場",C2175="特捜フジ"),"hit",IF(OR(C2175="土井牧場",C2175="土井ムギムギ牧場",C2175="むぎむぎ",C2175="むぎ"),"doi",IF(OR(C2175="阪神",C2175="タイガースファーム"),"han",IF(OR(C2175="健康牧場",C2175="ＯＫ牧場"),"oke",VLOOKUP(C2175,[1]Owner!$A:$B,2,FALSE)))))</f>
        <v>tod</v>
      </c>
    </row>
    <row r="2176" spans="1:24" ht="11.15" customHeight="1" x14ac:dyDescent="0.65">
      <c r="A2176" s="19" t="str">
        <f t="shared" si="174"/>
        <v>0405大類02</v>
      </c>
      <c r="B2176" s="10" t="s">
        <v>1951</v>
      </c>
      <c r="C2176" s="20" t="s">
        <v>91</v>
      </c>
      <c r="D2176" s="31">
        <v>2</v>
      </c>
      <c r="E2176" s="20" t="s">
        <v>2019</v>
      </c>
      <c r="F2176" s="10" t="s">
        <v>14</v>
      </c>
      <c r="G2176" s="10" t="s">
        <v>510</v>
      </c>
      <c r="H2176" s="20" t="s">
        <v>2020</v>
      </c>
      <c r="I2176" s="20" t="s">
        <v>38</v>
      </c>
      <c r="J2176" s="20" t="s">
        <v>1747</v>
      </c>
      <c r="K2176" s="20" t="s">
        <v>2021</v>
      </c>
      <c r="L2176" s="20" t="s">
        <v>515</v>
      </c>
      <c r="M2176" s="21">
        <v>80</v>
      </c>
      <c r="N2176" s="22">
        <v>1</v>
      </c>
      <c r="O2176" s="23">
        <v>0</v>
      </c>
      <c r="P2176" s="24">
        <v>280</v>
      </c>
      <c r="Q2176" s="25">
        <f>IF(M2176="","",IF(M2176&lt;=0,P2176/10,P2176/M2176))</f>
        <v>3.5</v>
      </c>
      <c r="R2176" s="12">
        <v>0</v>
      </c>
      <c r="S2176" s="12">
        <v>0</v>
      </c>
      <c r="U2176" s="18" t="str">
        <f t="shared" si="175"/>
        <v>未勝利</v>
      </c>
      <c r="X2176" s="12" t="str">
        <f>IF(OR(C2176="櫃間牧場",C2176="特捜フジ"),"hit",IF(OR(C2176="土井牧場",C2176="土井ムギムギ牧場",C2176="むぎむぎ",C2176="むぎ"),"doi",IF(OR(C2176="阪神",C2176="タイガースファーム"),"han",IF(OR(C2176="健康牧場",C2176="ＯＫ牧場"),"oke",VLOOKUP(C2176,[1]Owner!$A:$B,2,FALSE)))))</f>
        <v>oru</v>
      </c>
    </row>
    <row r="2177" spans="1:24" ht="11.15" customHeight="1" x14ac:dyDescent="0.65">
      <c r="A2177" s="19" t="str">
        <f t="shared" si="174"/>
        <v>1314西原06</v>
      </c>
      <c r="B2177" s="10" t="s">
        <v>5133</v>
      </c>
      <c r="C2177" s="20" t="s">
        <v>4989</v>
      </c>
      <c r="D2177" s="11">
        <v>6</v>
      </c>
      <c r="E2177" s="20" t="s">
        <v>5002</v>
      </c>
      <c r="F2177" s="10" t="s">
        <v>4772</v>
      </c>
      <c r="G2177" s="10" t="s">
        <v>4774</v>
      </c>
      <c r="H2177" s="20" t="s">
        <v>4883</v>
      </c>
      <c r="I2177" s="20" t="s">
        <v>3165</v>
      </c>
      <c r="J2177" s="20" t="s">
        <v>5003</v>
      </c>
      <c r="K2177" s="20" t="s">
        <v>4830</v>
      </c>
      <c r="L2177" s="20" t="s">
        <v>1913</v>
      </c>
      <c r="M2177" s="21">
        <v>40</v>
      </c>
      <c r="N2177" s="22">
        <v>1</v>
      </c>
      <c r="O2177" s="23">
        <v>0</v>
      </c>
      <c r="P2177" s="24">
        <v>280</v>
      </c>
      <c r="Q2177" s="25">
        <f>IF(M2177="","",IF(M2177&lt;=0,P2177/10,P2177/M2177))</f>
        <v>7</v>
      </c>
      <c r="R2177" s="12">
        <v>0</v>
      </c>
      <c r="S2177" s="12">
        <v>0</v>
      </c>
      <c r="U2177" s="18" t="str">
        <f t="shared" si="175"/>
        <v>未勝利</v>
      </c>
      <c r="X2177" s="12" t="str">
        <f>IF(OR(C2177="櫃間牧場",C2177="特捜フジ"),"hit",IF(OR(C2177="土井牧場",C2177="土井ムギムギ牧場",C2177="むぎむぎ",C2177="むぎ"),"doi",IF(OR(C2177="阪神",C2177="タイガースファーム"),"han",IF(OR(C2177="健康牧場",C2177="ＯＫ牧場"),"oke",VLOOKUP(C2177,[1]Owner!$A:$B,2,FALSE)))))</f>
        <v>nis</v>
      </c>
    </row>
    <row r="2178" spans="1:24" ht="11.15" customHeight="1" x14ac:dyDescent="0.65">
      <c r="A2178" s="19" t="str">
        <f t="shared" ref="A2178:A2241" si="179">MID(B2178,3,2)&amp;MID(B2178,8,2)&amp;MID(C2178,1,2)&amp;TEXT(D2178,"00")</f>
        <v>1516阪神08</v>
      </c>
      <c r="B2178" s="10" t="s">
        <v>5510</v>
      </c>
      <c r="C2178" s="20" t="s">
        <v>4137</v>
      </c>
      <c r="D2178" s="11">
        <v>8</v>
      </c>
      <c r="E2178" s="20" t="s">
        <v>5572</v>
      </c>
      <c r="F2178" s="10" t="s">
        <v>3910</v>
      </c>
      <c r="G2178" s="10" t="s">
        <v>3911</v>
      </c>
      <c r="H2178" s="20" t="s">
        <v>5690</v>
      </c>
      <c r="I2178" s="20" t="s">
        <v>2720</v>
      </c>
      <c r="J2178" s="20" t="s">
        <v>3709</v>
      </c>
      <c r="K2178" s="20" t="s">
        <v>5797</v>
      </c>
      <c r="L2178" s="20" t="s">
        <v>5826</v>
      </c>
      <c r="M2178" s="21">
        <v>10</v>
      </c>
      <c r="N2178" s="22">
        <v>1</v>
      </c>
      <c r="O2178" s="23">
        <v>0</v>
      </c>
      <c r="P2178" s="24">
        <v>280</v>
      </c>
      <c r="Q2178" s="25">
        <f>IF(M2178="","",IF(M2178&lt;=0,P2178/10,P2178/M2178))</f>
        <v>28</v>
      </c>
      <c r="R2178" s="12">
        <v>0</v>
      </c>
      <c r="S2178" s="12">
        <v>0</v>
      </c>
      <c r="U2178" s="18" t="str">
        <f t="shared" ref="U2178:U2241" si="180">IF(S2178&gt;=1,"G1",IF(R2178&gt;=1,"重賞",IF(O2178&gt;=2,"二勝",IF(O2178=1,"一勝",IF(AND(O2178=0,N2178&gt;=1),"未勝利","未出走")))))</f>
        <v>未勝利</v>
      </c>
      <c r="X2178" s="12" t="str">
        <f>IF(OR(C2178="櫃間牧場",C2178="特捜フジ"),"hit",IF(OR(C2178="土井牧場",C2178="土井ムギムギ牧場",C2178="むぎむぎ",C2178="むぎ"),"doi",IF(OR(C2178="阪神",C2178="タイガースファーム"),"han",IF(OR(C2178="健康牧場",C2178="ＯＫ牧場"),"oke",VLOOKUP(C2178,[1]Owner!$A:$B,2,FALSE)))))</f>
        <v>han</v>
      </c>
    </row>
    <row r="2179" spans="1:24" ht="11.15" customHeight="1" x14ac:dyDescent="0.65">
      <c r="A2179" s="19" t="str">
        <f t="shared" si="179"/>
        <v>1920西原07</v>
      </c>
      <c r="B2179" s="10" t="s">
        <v>7651</v>
      </c>
      <c r="C2179" s="20" t="s">
        <v>7657</v>
      </c>
      <c r="D2179" s="11">
        <v>7</v>
      </c>
      <c r="E2179" s="20" t="s">
        <v>7725</v>
      </c>
      <c r="F2179" s="10" t="s">
        <v>4772</v>
      </c>
      <c r="G2179" s="10" t="s">
        <v>4774</v>
      </c>
      <c r="H2179" s="20" t="s">
        <v>7870</v>
      </c>
      <c r="I2179" s="20" t="s">
        <v>3165</v>
      </c>
      <c r="J2179" s="20" t="s">
        <v>3667</v>
      </c>
      <c r="K2179" s="20" t="s">
        <v>791</v>
      </c>
      <c r="L2179" s="20" t="s">
        <v>1913</v>
      </c>
      <c r="M2179" s="32">
        <v>6</v>
      </c>
      <c r="N2179" s="22">
        <v>1</v>
      </c>
      <c r="O2179" s="23">
        <v>0</v>
      </c>
      <c r="P2179" s="24">
        <v>280</v>
      </c>
      <c r="Q2179" s="25">
        <v>2.5705128205128203</v>
      </c>
      <c r="R2179" s="12">
        <v>0</v>
      </c>
      <c r="S2179" s="12">
        <v>0</v>
      </c>
      <c r="T2179" s="12">
        <v>0</v>
      </c>
      <c r="U2179" s="18" t="str">
        <f t="shared" si="180"/>
        <v>未勝利</v>
      </c>
      <c r="V2179" s="12" t="s">
        <v>7972</v>
      </c>
      <c r="W2179" s="12" t="s">
        <v>8103</v>
      </c>
      <c r="X2179" s="12" t="str">
        <f>IF(OR(C2179="櫃間牧場",C2179="特捜フジ"),"hit",IF(OR(C2179="土井牧場",C2179="土井ムギムギ牧場",C2179="むぎむぎ",C2179="むぎ"),"doi",IF(OR(C2179="阪神",C2179="タイガースファーム"),"han",IF(OR(C2179="健康牧場",C2179="ＯＫ牧場"),"oke",VLOOKUP(C2179,[1]Owner!$A:$B,2,FALSE)))))</f>
        <v>nis</v>
      </c>
    </row>
    <row r="2180" spans="1:24" ht="11.15" customHeight="1" x14ac:dyDescent="0.65">
      <c r="A2180" s="19" t="str">
        <f t="shared" si="179"/>
        <v>2021小金06</v>
      </c>
      <c r="B2180" s="10" t="s">
        <v>8314</v>
      </c>
      <c r="C2180" s="20" t="s">
        <v>8309</v>
      </c>
      <c r="D2180" s="11">
        <v>6</v>
      </c>
      <c r="E2180" s="20" t="s">
        <v>8214</v>
      </c>
      <c r="F2180" s="10" t="s">
        <v>29</v>
      </c>
      <c r="G2180" s="10" t="s">
        <v>33</v>
      </c>
      <c r="H2180" s="20" t="s">
        <v>8316</v>
      </c>
      <c r="I2180" s="20" t="s">
        <v>1755</v>
      </c>
      <c r="J2180" s="20" t="s">
        <v>5390</v>
      </c>
      <c r="K2180" s="20" t="s">
        <v>5446</v>
      </c>
      <c r="L2180" s="20" t="s">
        <v>1913</v>
      </c>
      <c r="M2180" s="32">
        <v>8</v>
      </c>
      <c r="N2180" s="22">
        <v>1</v>
      </c>
      <c r="O2180" s="23">
        <v>0</v>
      </c>
      <c r="P2180" s="24">
        <v>280</v>
      </c>
      <c r="Q2180" s="25">
        <v>1.6153846153846154</v>
      </c>
      <c r="R2180" s="12">
        <v>0</v>
      </c>
      <c r="S2180" s="12">
        <v>0</v>
      </c>
      <c r="T2180" s="12">
        <v>0</v>
      </c>
      <c r="U2180" s="18" t="str">
        <f t="shared" si="180"/>
        <v>未勝利</v>
      </c>
      <c r="V2180" s="12" t="s">
        <v>8633</v>
      </c>
      <c r="W2180" s="12" t="s">
        <v>8498</v>
      </c>
      <c r="X2180" s="12" t="str">
        <f>IF(OR(C2180="櫃間牧場",C2180="特捜フジ"),"hit",IF(OR(C2180="土井牧場",C2180="土井ムギムギ牧場",C2180="むぎむぎ",C2180="むぎ"),"doi",IF(OR(C2180="阪神",C2180="タイガースファーム"),"han",IF(OR(C2180="健康牧場",C2180="ＯＫ牧場"),"oke",VLOOKUP(C2180,[1]Owner!$A:$B,2,FALSE)))))</f>
        <v>kog</v>
      </c>
    </row>
    <row r="2181" spans="1:24" ht="11.15" customHeight="1" x14ac:dyDescent="0.65">
      <c r="A2181" s="19" t="str">
        <f t="shared" si="179"/>
        <v>2223高橋07</v>
      </c>
      <c r="B2181" s="10" t="s">
        <v>9192</v>
      </c>
      <c r="C2181" s="20" t="s">
        <v>9258</v>
      </c>
      <c r="D2181" s="11">
        <v>7</v>
      </c>
      <c r="E2181" s="20" t="s">
        <v>9265</v>
      </c>
      <c r="F2181" s="10" t="s">
        <v>4407</v>
      </c>
      <c r="G2181" s="10" t="s">
        <v>4421</v>
      </c>
      <c r="H2181" s="20" t="s">
        <v>9347</v>
      </c>
      <c r="I2181" s="20" t="s">
        <v>5638</v>
      </c>
      <c r="J2181" s="20" t="s">
        <v>9414</v>
      </c>
      <c r="K2181" s="20" t="s">
        <v>2378</v>
      </c>
      <c r="L2181" s="20" t="s">
        <v>4651</v>
      </c>
      <c r="M2181" s="32">
        <v>1</v>
      </c>
      <c r="N2181" s="22">
        <v>1</v>
      </c>
      <c r="O2181" s="23">
        <v>0</v>
      </c>
      <c r="P2181" s="24">
        <v>280</v>
      </c>
      <c r="Q2181" s="25">
        <v>360</v>
      </c>
      <c r="U2181" s="18" t="str">
        <f t="shared" si="180"/>
        <v>未勝利</v>
      </c>
      <c r="V2181" s="12" t="s">
        <v>9683</v>
      </c>
      <c r="W2181" s="12" t="s">
        <v>9555</v>
      </c>
      <c r="X2181" s="12" t="str">
        <f>IF(OR(C2181="櫃間牧場",C2181="特捜フジ"),"hit",IF(OR(C2181="土井牧場",C2181="土井ムギムギ牧場",C2181="むぎむぎ",C2181="むぎ"),"doi",IF(OR(C2181="阪神",C2181="タイガースファーム"),"han",IF(OR(C2181="健康牧場",C2181="ＯＫ牧場"),"oke",VLOOKUP(C2181,[1]Owner!$A:$B,2,FALSE)))))</f>
        <v>tkh</v>
      </c>
    </row>
    <row r="2182" spans="1:24" ht="11.15" customHeight="1" x14ac:dyDescent="0.65">
      <c r="A2182" s="19" t="str">
        <f t="shared" si="179"/>
        <v>0304心平10</v>
      </c>
      <c r="B2182" s="10" t="s">
        <v>1713</v>
      </c>
      <c r="C2182" s="20" t="s">
        <v>186</v>
      </c>
      <c r="D2182" s="31">
        <v>10</v>
      </c>
      <c r="E2182" s="20" t="s">
        <v>1804</v>
      </c>
      <c r="F2182" s="10" t="s">
        <v>14</v>
      </c>
      <c r="G2182" s="10" t="s">
        <v>33</v>
      </c>
      <c r="H2182" s="20" t="s">
        <v>475</v>
      </c>
      <c r="I2182" s="20" t="s">
        <v>436</v>
      </c>
      <c r="J2182" s="20" t="s">
        <v>1805</v>
      </c>
      <c r="M2182" s="21">
        <v>0</v>
      </c>
      <c r="N2182" s="22">
        <v>2</v>
      </c>
      <c r="O2182" s="23">
        <v>0</v>
      </c>
      <c r="P2182" s="24">
        <v>280</v>
      </c>
      <c r="Q2182" s="25">
        <f t="shared" ref="Q2182:Q2189" si="181">IF(M2182="","",IF(M2182&lt;=0,P2182/10,P2182/M2182))</f>
        <v>28</v>
      </c>
      <c r="R2182" s="12">
        <v>0</v>
      </c>
      <c r="S2182" s="12">
        <v>0</v>
      </c>
      <c r="U2182" s="18" t="str">
        <f t="shared" si="180"/>
        <v>未勝利</v>
      </c>
      <c r="X2182" s="12" t="str">
        <f>IF(OR(C2182="櫃間牧場",C2182="特捜フジ"),"hit",IF(OR(C2182="土井牧場",C2182="土井ムギムギ牧場",C2182="むぎむぎ",C2182="むぎ"),"doi",IF(OR(C2182="阪神",C2182="タイガースファーム"),"han",IF(OR(C2182="健康牧場",C2182="ＯＫ牧場"),"oke",VLOOKUP(C2182,[1]Owner!$A:$B,2,FALSE)))))</f>
        <v>hsi</v>
      </c>
    </row>
    <row r="2183" spans="1:24" ht="11.15" customHeight="1" x14ac:dyDescent="0.65">
      <c r="A2183" s="19" t="str">
        <f t="shared" si="179"/>
        <v>1011タイ09</v>
      </c>
      <c r="B2183" s="10" t="s">
        <v>3649</v>
      </c>
      <c r="C2183" s="20" t="s">
        <v>3696</v>
      </c>
      <c r="D2183" s="11">
        <v>9</v>
      </c>
      <c r="E2183" s="20" t="s">
        <v>3711</v>
      </c>
      <c r="F2183" s="10" t="s">
        <v>2279</v>
      </c>
      <c r="G2183" s="10" t="s">
        <v>520</v>
      </c>
      <c r="H2183" s="20" t="s">
        <v>3682</v>
      </c>
      <c r="I2183" s="20" t="s">
        <v>3165</v>
      </c>
      <c r="J2183" s="20" t="s">
        <v>3712</v>
      </c>
      <c r="K2183" s="20" t="s">
        <v>1278</v>
      </c>
      <c r="L2183" s="20" t="s">
        <v>3713</v>
      </c>
      <c r="M2183" s="21">
        <v>40</v>
      </c>
      <c r="N2183" s="22">
        <v>2</v>
      </c>
      <c r="O2183" s="23">
        <v>0</v>
      </c>
      <c r="P2183" s="24">
        <v>280</v>
      </c>
      <c r="Q2183" s="25">
        <f t="shared" si="181"/>
        <v>7</v>
      </c>
      <c r="R2183" s="12">
        <v>0</v>
      </c>
      <c r="S2183" s="12">
        <v>0</v>
      </c>
      <c r="U2183" s="18" t="str">
        <f t="shared" si="180"/>
        <v>未勝利</v>
      </c>
      <c r="X2183" s="12" t="str">
        <f>IF(OR(C2183="櫃間牧場",C2183="特捜フジ"),"hit",IF(OR(C2183="土井牧場",C2183="土井ムギムギ牧場",C2183="むぎむぎ",C2183="むぎ"),"doi",IF(OR(C2183="阪神",C2183="タイガースファーム"),"han",IF(OR(C2183="健康牧場",C2183="ＯＫ牧場"),"oke",VLOOKUP(C2183,[1]Owner!$A:$B,2,FALSE)))))</f>
        <v>han</v>
      </c>
    </row>
    <row r="2184" spans="1:24" ht="11.15" customHeight="1" x14ac:dyDescent="0.65">
      <c r="A2184" s="19" t="str">
        <f t="shared" si="179"/>
        <v>1718永之09</v>
      </c>
      <c r="B2184" s="10" t="s">
        <v>6476</v>
      </c>
      <c r="C2184" s="20" t="s">
        <v>6517</v>
      </c>
      <c r="D2184" s="11">
        <v>9</v>
      </c>
      <c r="E2184" s="20" t="s">
        <v>6526</v>
      </c>
      <c r="F2184" s="10" t="s">
        <v>5142</v>
      </c>
      <c r="G2184" s="10" t="s">
        <v>5293</v>
      </c>
      <c r="H2184" s="20" t="s">
        <v>6633</v>
      </c>
      <c r="I2184" s="20" t="s">
        <v>2438</v>
      </c>
      <c r="J2184" s="20" t="s">
        <v>5733</v>
      </c>
      <c r="K2184" s="20" t="s">
        <v>5448</v>
      </c>
      <c r="L2184" s="20" t="s">
        <v>5485</v>
      </c>
      <c r="M2184" s="21">
        <v>20</v>
      </c>
      <c r="N2184" s="22">
        <v>2</v>
      </c>
      <c r="O2184" s="23">
        <v>0</v>
      </c>
      <c r="P2184" s="24">
        <v>280</v>
      </c>
      <c r="Q2184" s="25">
        <f t="shared" si="181"/>
        <v>14</v>
      </c>
      <c r="R2184" s="12">
        <v>0</v>
      </c>
      <c r="S2184" s="12">
        <v>0</v>
      </c>
      <c r="U2184" s="18" t="str">
        <f t="shared" si="180"/>
        <v>未勝利</v>
      </c>
      <c r="V2184" s="12" t="s">
        <v>6957</v>
      </c>
      <c r="W2184" s="12" t="s">
        <v>6814</v>
      </c>
      <c r="X2184" s="12" t="str">
        <f>IF(OR(C2184="櫃間牧場",C2184="特捜フジ"),"hit",IF(OR(C2184="土井牧場",C2184="土井ムギムギ牧場",C2184="むぎむぎ",C2184="むぎ"),"doi",IF(OR(C2184="阪神",C2184="タイガースファーム"),"han",IF(OR(C2184="健康牧場",C2184="ＯＫ牧場"),"oke",VLOOKUP(C2184,[1]Owner!$A:$B,2,FALSE)))))</f>
        <v>yhi</v>
      </c>
    </row>
    <row r="2185" spans="1:24" ht="11.15" customHeight="1" x14ac:dyDescent="0.65">
      <c r="A2185" s="19" t="str">
        <f t="shared" si="179"/>
        <v>1718福石01</v>
      </c>
      <c r="B2185" s="10" t="s">
        <v>6476</v>
      </c>
      <c r="C2185" s="20" t="s">
        <v>4375</v>
      </c>
      <c r="D2185" s="11">
        <v>1</v>
      </c>
      <c r="E2185" s="20" t="s">
        <v>6591</v>
      </c>
      <c r="F2185" s="10" t="s">
        <v>5142</v>
      </c>
      <c r="G2185" s="10" t="s">
        <v>5295</v>
      </c>
      <c r="H2185" s="20" t="s">
        <v>6632</v>
      </c>
      <c r="I2185" s="20" t="s">
        <v>2231</v>
      </c>
      <c r="J2185" s="20" t="s">
        <v>6757</v>
      </c>
      <c r="K2185" s="20" t="s">
        <v>6661</v>
      </c>
      <c r="L2185" s="20" t="s">
        <v>1913</v>
      </c>
      <c r="M2185" s="21">
        <v>200</v>
      </c>
      <c r="N2185" s="22">
        <v>2</v>
      </c>
      <c r="O2185" s="23">
        <v>0</v>
      </c>
      <c r="P2185" s="24">
        <v>280</v>
      </c>
      <c r="Q2185" s="25">
        <f t="shared" si="181"/>
        <v>1.4</v>
      </c>
      <c r="R2185" s="12">
        <v>0</v>
      </c>
      <c r="S2185" s="12">
        <v>0</v>
      </c>
      <c r="U2185" s="18" t="str">
        <f t="shared" si="180"/>
        <v>未勝利</v>
      </c>
      <c r="V2185" s="12" t="s">
        <v>7009</v>
      </c>
      <c r="W2185" s="12" t="s">
        <v>6876</v>
      </c>
      <c r="X2185" s="12" t="str">
        <f>IF(OR(C2185="櫃間牧場",C2185="特捜フジ"),"hit",IF(OR(C2185="土井牧場",C2185="土井ムギムギ牧場",C2185="むぎむぎ",C2185="むぎ"),"doi",IF(OR(C2185="阪神",C2185="タイガースファーム"),"han",IF(OR(C2185="健康牧場",C2185="ＯＫ牧場"),"oke",VLOOKUP(C2185,[1]Owner!$A:$B,2,FALSE)))))</f>
        <v>fuk</v>
      </c>
    </row>
    <row r="2186" spans="1:24" ht="11.15" customHeight="1" x14ac:dyDescent="0.65">
      <c r="A2186" s="19" t="str">
        <f t="shared" si="179"/>
        <v>0405心平06</v>
      </c>
      <c r="B2186" s="10" t="s">
        <v>1951</v>
      </c>
      <c r="C2186" s="20" t="s">
        <v>186</v>
      </c>
      <c r="D2186" s="31">
        <v>6</v>
      </c>
      <c r="E2186" s="20" t="s">
        <v>2099</v>
      </c>
      <c r="F2186" s="10" t="s">
        <v>29</v>
      </c>
      <c r="G2186" s="10" t="s">
        <v>520</v>
      </c>
      <c r="H2186" s="20" t="s">
        <v>1550</v>
      </c>
      <c r="I2186" s="20" t="s">
        <v>1832</v>
      </c>
      <c r="J2186" s="20" t="s">
        <v>893</v>
      </c>
      <c r="K2186" s="20" t="s">
        <v>846</v>
      </c>
      <c r="L2186" s="20" t="s">
        <v>515</v>
      </c>
      <c r="M2186" s="21">
        <v>30</v>
      </c>
      <c r="N2186" s="22">
        <v>3</v>
      </c>
      <c r="O2186" s="23">
        <v>0</v>
      </c>
      <c r="P2186" s="24">
        <v>280</v>
      </c>
      <c r="Q2186" s="25">
        <f t="shared" si="181"/>
        <v>9.3333333333333339</v>
      </c>
      <c r="R2186" s="12">
        <v>0</v>
      </c>
      <c r="S2186" s="12">
        <v>0</v>
      </c>
      <c r="U2186" s="18" t="str">
        <f t="shared" si="180"/>
        <v>未勝利</v>
      </c>
      <c r="X2186" s="12" t="str">
        <f>IF(OR(C2186="櫃間牧場",C2186="特捜フジ"),"hit",IF(OR(C2186="土井牧場",C2186="土井ムギムギ牧場",C2186="むぎむぎ",C2186="むぎ"),"doi",IF(OR(C2186="阪神",C2186="タイガースファーム"),"han",IF(OR(C2186="健康牧場",C2186="ＯＫ牧場"),"oke",VLOOKUP(C2186,[1]Owner!$A:$B,2,FALSE)))))</f>
        <v>hsi</v>
      </c>
    </row>
    <row r="2187" spans="1:24" ht="11.15" customHeight="1" x14ac:dyDescent="0.65">
      <c r="A2187" s="19" t="str">
        <f t="shared" si="179"/>
        <v>0203伸吾08</v>
      </c>
      <c r="B2187" s="10" t="s">
        <v>1480</v>
      </c>
      <c r="C2187" s="20" t="s">
        <v>768</v>
      </c>
      <c r="D2187" s="31">
        <v>8</v>
      </c>
      <c r="E2187" s="20" t="s">
        <v>1555</v>
      </c>
      <c r="F2187" s="10" t="s">
        <v>29</v>
      </c>
      <c r="G2187" s="10" t="s">
        <v>520</v>
      </c>
      <c r="H2187" s="20" t="s">
        <v>1556</v>
      </c>
      <c r="I2187" s="20" t="s">
        <v>38</v>
      </c>
      <c r="J2187" s="20" t="s">
        <v>1101</v>
      </c>
      <c r="N2187" s="22">
        <v>3</v>
      </c>
      <c r="O2187" s="23">
        <v>0</v>
      </c>
      <c r="P2187" s="24">
        <v>280</v>
      </c>
      <c r="Q2187" s="25" t="str">
        <f t="shared" si="181"/>
        <v/>
      </c>
      <c r="R2187" s="12">
        <v>0</v>
      </c>
      <c r="S2187" s="12">
        <v>0</v>
      </c>
      <c r="U2187" s="18" t="str">
        <f t="shared" si="180"/>
        <v>未勝利</v>
      </c>
      <c r="X2187" s="12" t="str">
        <f>IF(OR(C2187="櫃間牧場",C2187="特捜フジ"),"hit",IF(OR(C2187="土井牧場",C2187="土井ムギムギ牧場",C2187="むぎむぎ",C2187="むぎ"),"doi",IF(OR(C2187="阪神",C2187="タイガースファーム"),"han",IF(OR(C2187="健康牧場",C2187="ＯＫ牧場"),"oke",VLOOKUP(C2187,[1]Owner!$A:$B,2,FALSE)))))</f>
        <v>tsi</v>
      </c>
    </row>
    <row r="2188" spans="1:24" ht="11.15" customHeight="1" x14ac:dyDescent="0.65">
      <c r="A2188" s="19" t="str">
        <f t="shared" si="179"/>
        <v>0809大熊03</v>
      </c>
      <c r="B2188" s="10" t="s">
        <v>3162</v>
      </c>
      <c r="C2188" s="20" t="s">
        <v>2694</v>
      </c>
      <c r="D2188" s="11">
        <v>3</v>
      </c>
      <c r="E2188" s="20" t="s">
        <v>3300</v>
      </c>
      <c r="F2188" s="10" t="s">
        <v>2279</v>
      </c>
      <c r="G2188" s="10" t="s">
        <v>520</v>
      </c>
      <c r="H2188" s="20" t="s">
        <v>2571</v>
      </c>
      <c r="I2188" s="20" t="s">
        <v>1567</v>
      </c>
      <c r="J2188" s="20" t="s">
        <v>2362</v>
      </c>
      <c r="K2188" s="20" t="s">
        <v>846</v>
      </c>
      <c r="L2188" s="20" t="s">
        <v>515</v>
      </c>
      <c r="M2188" s="21">
        <v>170</v>
      </c>
      <c r="N2188" s="22">
        <v>3</v>
      </c>
      <c r="O2188" s="23">
        <v>0</v>
      </c>
      <c r="P2188" s="24">
        <v>280</v>
      </c>
      <c r="Q2188" s="25">
        <f t="shared" si="181"/>
        <v>1.6470588235294117</v>
      </c>
      <c r="R2188" s="12">
        <v>0</v>
      </c>
      <c r="S2188" s="12">
        <v>0</v>
      </c>
      <c r="U2188" s="18" t="str">
        <f t="shared" si="180"/>
        <v>未勝利</v>
      </c>
      <c r="X2188" s="12" t="str">
        <f>IF(OR(C2188="櫃間牧場",C2188="特捜フジ"),"hit",IF(OR(C2188="土井牧場",C2188="土井ムギムギ牧場",C2188="むぎむぎ",C2188="むぎ"),"doi",IF(OR(C2188="阪神",C2188="タイガースファーム"),"han",IF(OR(C2188="健康牧場",C2188="ＯＫ牧場"),"oke",VLOOKUP(C2188,[1]Owner!$A:$B,2,FALSE)))))</f>
        <v>oku</v>
      </c>
    </row>
    <row r="2189" spans="1:24" ht="11.15" customHeight="1" x14ac:dyDescent="0.65">
      <c r="A2189" s="19" t="str">
        <f t="shared" si="179"/>
        <v>1617みど09</v>
      </c>
      <c r="B2189" s="10" t="s">
        <v>5840</v>
      </c>
      <c r="C2189" s="20" t="s">
        <v>4754</v>
      </c>
      <c r="D2189" s="11">
        <v>9</v>
      </c>
      <c r="E2189" s="20" t="s">
        <v>5964</v>
      </c>
      <c r="F2189" s="10" t="s">
        <v>5848</v>
      </c>
      <c r="G2189" s="10" t="s">
        <v>5996</v>
      </c>
      <c r="H2189" s="20" t="s">
        <v>6002</v>
      </c>
      <c r="I2189" s="20" t="s">
        <v>2231</v>
      </c>
      <c r="J2189" s="20" t="s">
        <v>3607</v>
      </c>
      <c r="K2189" s="20" t="s">
        <v>6131</v>
      </c>
      <c r="L2189" s="20" t="s">
        <v>6132</v>
      </c>
      <c r="M2189" s="21">
        <v>120</v>
      </c>
      <c r="N2189" s="22">
        <v>3</v>
      </c>
      <c r="O2189" s="23">
        <v>0</v>
      </c>
      <c r="P2189" s="24">
        <v>280</v>
      </c>
      <c r="Q2189" s="25">
        <f t="shared" si="181"/>
        <v>2.3333333333333335</v>
      </c>
      <c r="R2189" s="12">
        <v>0</v>
      </c>
      <c r="S2189" s="12">
        <v>0</v>
      </c>
      <c r="U2189" s="18" t="str">
        <f t="shared" si="180"/>
        <v>未勝利</v>
      </c>
      <c r="X2189" s="12" t="str">
        <f>IF(OR(C2189="櫃間牧場",C2189="特捜フジ"),"hit",IF(OR(C2189="土井牧場",C2189="土井ムギムギ牧場",C2189="むぎむぎ",C2189="むぎ"),"doi",IF(OR(C2189="阪神",C2189="タイガースファーム"),"han",IF(OR(C2189="健康牧場",C2189="ＯＫ牧場"),"oke",VLOOKUP(C2189,[1]Owner!$A:$B,2,FALSE)))))</f>
        <v>mid</v>
      </c>
    </row>
    <row r="2190" spans="1:24" ht="11.15" customHeight="1" x14ac:dyDescent="0.65">
      <c r="A2190" s="19" t="str">
        <f t="shared" si="179"/>
        <v>2021永之02</v>
      </c>
      <c r="B2190" s="10" t="s">
        <v>8314</v>
      </c>
      <c r="C2190" s="20" t="s">
        <v>8312</v>
      </c>
      <c r="D2190" s="11">
        <v>2</v>
      </c>
      <c r="E2190" s="20" t="s">
        <v>8269</v>
      </c>
      <c r="F2190" s="10" t="s">
        <v>29</v>
      </c>
      <c r="G2190" s="10" t="s">
        <v>33</v>
      </c>
      <c r="H2190" s="20" t="s">
        <v>8318</v>
      </c>
      <c r="I2190" s="20" t="s">
        <v>6718</v>
      </c>
      <c r="J2190" s="20" t="s">
        <v>8418</v>
      </c>
      <c r="K2190" s="20" t="s">
        <v>2378</v>
      </c>
      <c r="L2190" s="20" t="s">
        <v>1913</v>
      </c>
      <c r="M2190" s="32">
        <v>7</v>
      </c>
      <c r="N2190" s="22">
        <v>3</v>
      </c>
      <c r="O2190" s="23">
        <v>0</v>
      </c>
      <c r="P2190" s="24">
        <v>280</v>
      </c>
      <c r="Q2190" s="25">
        <v>-4.6538461538461542</v>
      </c>
      <c r="R2190" s="12">
        <v>0</v>
      </c>
      <c r="S2190" s="12">
        <v>0</v>
      </c>
      <c r="T2190" s="12">
        <v>0</v>
      </c>
      <c r="U2190" s="18" t="str">
        <f t="shared" si="180"/>
        <v>未勝利</v>
      </c>
      <c r="V2190" s="12" t="s">
        <v>8664</v>
      </c>
      <c r="W2190" s="12" t="s">
        <v>8554</v>
      </c>
      <c r="X2190" s="12" t="str">
        <f>IF(OR(C2190="櫃間牧場",C2190="特捜フジ"),"hit",IF(OR(C2190="土井牧場",C2190="土井ムギムギ牧場",C2190="むぎむぎ",C2190="むぎ"),"doi",IF(OR(C2190="阪神",C2190="タイガースファーム"),"han",IF(OR(C2190="健康牧場",C2190="ＯＫ牧場"),"oke",VLOOKUP(C2190,[1]Owner!$A:$B,2,FALSE)))))</f>
        <v>yhi</v>
      </c>
    </row>
    <row r="2191" spans="1:24" ht="11.15" customHeight="1" x14ac:dyDescent="0.65">
      <c r="A2191" s="19" t="str">
        <f t="shared" si="179"/>
        <v>2223健太08</v>
      </c>
      <c r="B2191" s="10" t="s">
        <v>9192</v>
      </c>
      <c r="C2191" s="20" t="s">
        <v>9226</v>
      </c>
      <c r="D2191" s="11">
        <v>8</v>
      </c>
      <c r="E2191" s="20" t="s">
        <v>9234</v>
      </c>
      <c r="F2191" s="10" t="s">
        <v>4407</v>
      </c>
      <c r="G2191" s="10" t="s">
        <v>4408</v>
      </c>
      <c r="H2191" s="20" t="s">
        <v>9342</v>
      </c>
      <c r="I2191" s="20" t="s">
        <v>6718</v>
      </c>
      <c r="J2191" s="20" t="s">
        <v>7284</v>
      </c>
      <c r="K2191" s="20" t="s">
        <v>9455</v>
      </c>
      <c r="L2191" s="20" t="s">
        <v>1913</v>
      </c>
      <c r="M2191" s="32">
        <v>9</v>
      </c>
      <c r="N2191" s="22">
        <v>3</v>
      </c>
      <c r="O2191" s="23">
        <v>0</v>
      </c>
      <c r="P2191" s="24">
        <v>280</v>
      </c>
      <c r="Q2191" s="25">
        <v>-37.777777777777779</v>
      </c>
      <c r="U2191" s="18" t="str">
        <f t="shared" si="180"/>
        <v>未勝利</v>
      </c>
      <c r="V2191" s="12" t="s">
        <v>9664</v>
      </c>
      <c r="W2191" s="12" t="s">
        <v>9527</v>
      </c>
      <c r="X2191" s="12" t="str">
        <f>IF(OR(C2191="櫃間牧場",C2191="特捜フジ"),"hit",IF(OR(C2191="土井牧場",C2191="土井ムギムギ牧場",C2191="むぎむぎ",C2191="むぎ"),"doi",IF(OR(C2191="阪神",C2191="タイガースファーム"),"han",IF(OR(C2191="健康牧場",C2191="ＯＫ牧場"),"oke",VLOOKUP(C2191,[1]Owner!$A:$B,2,FALSE)))))</f>
        <v>tke</v>
      </c>
    </row>
    <row r="2192" spans="1:24" ht="11.15" customHeight="1" x14ac:dyDescent="0.65">
      <c r="A2192" s="19" t="str">
        <f t="shared" si="179"/>
        <v>0304播磨10</v>
      </c>
      <c r="B2192" s="10" t="s">
        <v>1713</v>
      </c>
      <c r="C2192" s="20" t="s">
        <v>626</v>
      </c>
      <c r="D2192" s="31">
        <v>10</v>
      </c>
      <c r="E2192" s="20" t="s">
        <v>1907</v>
      </c>
      <c r="F2192" s="10" t="s">
        <v>14</v>
      </c>
      <c r="G2192" s="10" t="s">
        <v>15</v>
      </c>
      <c r="H2192" s="20" t="s">
        <v>1908</v>
      </c>
      <c r="I2192" s="20" t="s">
        <v>1909</v>
      </c>
      <c r="J2192" s="20" t="s">
        <v>1910</v>
      </c>
      <c r="M2192" s="21">
        <v>130</v>
      </c>
      <c r="N2192" s="22">
        <v>4</v>
      </c>
      <c r="O2192" s="23">
        <v>0</v>
      </c>
      <c r="P2192" s="24">
        <v>280</v>
      </c>
      <c r="Q2192" s="25">
        <f>IF(M2192="","",IF(M2192&lt;=0,P2192/10,P2192/M2192))</f>
        <v>2.1538461538461537</v>
      </c>
      <c r="R2192" s="12">
        <v>0</v>
      </c>
      <c r="S2192" s="12">
        <v>0</v>
      </c>
      <c r="U2192" s="18" t="str">
        <f t="shared" si="180"/>
        <v>未勝利</v>
      </c>
      <c r="X2192" s="12" t="str">
        <f>IF(OR(C2192="櫃間牧場",C2192="特捜フジ"),"hit",IF(OR(C2192="土井牧場",C2192="土井ムギムギ牧場",C2192="むぎむぎ",C2192="むぎ"),"doi",IF(OR(C2192="阪神",C2192="タイガースファーム"),"han",IF(OR(C2192="健康牧場",C2192="ＯＫ牧場"),"oke",VLOOKUP(C2192,[1]Owner!$A:$B,2,FALSE)))))</f>
        <v>har</v>
      </c>
    </row>
    <row r="2193" spans="1:24" ht="11.15" customHeight="1" x14ac:dyDescent="0.65">
      <c r="A2193" s="19" t="str">
        <f t="shared" si="179"/>
        <v>0506西原02</v>
      </c>
      <c r="B2193" s="10" t="s">
        <v>2274</v>
      </c>
      <c r="C2193" s="20" t="s">
        <v>2175</v>
      </c>
      <c r="D2193" s="11">
        <v>2</v>
      </c>
      <c r="E2193" s="20" t="s">
        <v>2460</v>
      </c>
      <c r="F2193" s="10" t="s">
        <v>2279</v>
      </c>
      <c r="G2193" s="10" t="s">
        <v>520</v>
      </c>
      <c r="H2193" s="20" t="s">
        <v>2401</v>
      </c>
      <c r="I2193" s="20" t="s">
        <v>38</v>
      </c>
      <c r="J2193" s="20" t="s">
        <v>1108</v>
      </c>
      <c r="K2193" s="20" t="s">
        <v>795</v>
      </c>
      <c r="L2193" s="20" t="s">
        <v>1913</v>
      </c>
      <c r="M2193" s="21">
        <v>140</v>
      </c>
      <c r="N2193" s="22">
        <v>4</v>
      </c>
      <c r="O2193" s="23">
        <v>0</v>
      </c>
      <c r="P2193" s="24">
        <v>280</v>
      </c>
      <c r="Q2193" s="25">
        <f>IF(M2193="","",IF(M2193&lt;=0,P2193/10,P2193/M2193))</f>
        <v>2</v>
      </c>
      <c r="R2193" s="12">
        <v>0</v>
      </c>
      <c r="S2193" s="12">
        <v>0</v>
      </c>
      <c r="U2193" s="18" t="str">
        <f t="shared" si="180"/>
        <v>未勝利</v>
      </c>
      <c r="X2193" s="12" t="str">
        <f>IF(OR(C2193="櫃間牧場",C2193="特捜フジ"),"hit",IF(OR(C2193="土井牧場",C2193="土井ムギムギ牧場",C2193="むぎむぎ",C2193="むぎ"),"doi",IF(OR(C2193="阪神",C2193="タイガースファーム"),"han",IF(OR(C2193="健康牧場",C2193="ＯＫ牧場"),"oke",VLOOKUP(C2193,[1]Owner!$A:$B,2,FALSE)))))</f>
        <v>nis</v>
      </c>
    </row>
    <row r="2194" spans="1:24" ht="11.15" customHeight="1" x14ac:dyDescent="0.65">
      <c r="A2194" s="19" t="str">
        <f t="shared" si="179"/>
        <v>1011光生05</v>
      </c>
      <c r="B2194" s="10" t="s">
        <v>3649</v>
      </c>
      <c r="C2194" s="20" t="s">
        <v>3144</v>
      </c>
      <c r="D2194" s="11">
        <v>5</v>
      </c>
      <c r="E2194" s="20" t="s">
        <v>3851</v>
      </c>
      <c r="F2194" s="10" t="s">
        <v>2279</v>
      </c>
      <c r="G2194" s="10" t="s">
        <v>520</v>
      </c>
      <c r="H2194" s="20" t="s">
        <v>2914</v>
      </c>
      <c r="I2194" s="20" t="s">
        <v>2231</v>
      </c>
      <c r="J2194" s="20" t="s">
        <v>2088</v>
      </c>
      <c r="K2194" s="20" t="s">
        <v>791</v>
      </c>
      <c r="L2194" s="20" t="s">
        <v>1913</v>
      </c>
      <c r="M2194" s="21">
        <v>50</v>
      </c>
      <c r="N2194" s="22">
        <v>4</v>
      </c>
      <c r="O2194" s="23">
        <v>0</v>
      </c>
      <c r="P2194" s="24">
        <v>280</v>
      </c>
      <c r="Q2194" s="25">
        <f>IF(M2194="","",IF(M2194&lt;=0,P2194/10,P2194/M2194))</f>
        <v>5.6</v>
      </c>
      <c r="R2194" s="12">
        <v>0</v>
      </c>
      <c r="S2194" s="12">
        <v>0</v>
      </c>
      <c r="U2194" s="18" t="str">
        <f t="shared" si="180"/>
        <v>未勝利</v>
      </c>
      <c r="X2194" s="12" t="str">
        <f>IF(OR(C2194="櫃間牧場",C2194="特捜フジ"),"hit",IF(OR(C2194="土井牧場",C2194="土井ムギムギ牧場",C2194="むぎむぎ",C2194="むぎ"),"doi",IF(OR(C2194="阪神",C2194="タイガースファーム"),"han",IF(OR(C2194="健康牧場",C2194="ＯＫ牧場"),"oke",VLOOKUP(C2194,[1]Owner!$A:$B,2,FALSE)))))</f>
        <v>ymi</v>
      </c>
    </row>
    <row r="2195" spans="1:24" ht="11.15" customHeight="1" x14ac:dyDescent="0.65">
      <c r="A2195" s="19" t="str">
        <f t="shared" si="179"/>
        <v>1617みど04</v>
      </c>
      <c r="B2195" s="10" t="s">
        <v>5840</v>
      </c>
      <c r="C2195" s="20" t="s">
        <v>4754</v>
      </c>
      <c r="D2195" s="11">
        <v>4</v>
      </c>
      <c r="E2195" s="20" t="s">
        <v>5959</v>
      </c>
      <c r="F2195" s="10" t="s">
        <v>5848</v>
      </c>
      <c r="G2195" s="10" t="s">
        <v>5996</v>
      </c>
      <c r="H2195" s="20" t="s">
        <v>6066</v>
      </c>
      <c r="I2195" s="20" t="s">
        <v>5709</v>
      </c>
      <c r="J2195" s="20" t="s">
        <v>4580</v>
      </c>
      <c r="K2195" s="20" t="s">
        <v>6131</v>
      </c>
      <c r="L2195" s="20" t="s">
        <v>6132</v>
      </c>
      <c r="M2195" s="21">
        <v>90</v>
      </c>
      <c r="N2195" s="22">
        <v>4</v>
      </c>
      <c r="O2195" s="23">
        <v>0</v>
      </c>
      <c r="P2195" s="24">
        <v>280</v>
      </c>
      <c r="Q2195" s="25">
        <f>IF(M2195="","",IF(M2195&lt;=0,P2195/10,P2195/M2195))</f>
        <v>3.1111111111111112</v>
      </c>
      <c r="R2195" s="12">
        <v>0</v>
      </c>
      <c r="S2195" s="12">
        <v>0</v>
      </c>
      <c r="U2195" s="18" t="str">
        <f t="shared" si="180"/>
        <v>未勝利</v>
      </c>
      <c r="X2195" s="12" t="str">
        <f>IF(OR(C2195="櫃間牧場",C2195="特捜フジ"),"hit",IF(OR(C2195="土井牧場",C2195="土井ムギムギ牧場",C2195="むぎむぎ",C2195="むぎ"),"doi",IF(OR(C2195="阪神",C2195="タイガースファーム"),"han",IF(OR(C2195="健康牧場",C2195="ＯＫ牧場"),"oke",VLOOKUP(C2195,[1]Owner!$A:$B,2,FALSE)))))</f>
        <v>mid</v>
      </c>
    </row>
    <row r="2196" spans="1:24" ht="11.15" customHeight="1" x14ac:dyDescent="0.65">
      <c r="A2196" s="19" t="str">
        <f t="shared" si="179"/>
        <v>1920播磨08</v>
      </c>
      <c r="B2196" s="10" t="s">
        <v>7651</v>
      </c>
      <c r="C2196" s="20" t="s">
        <v>4397</v>
      </c>
      <c r="D2196" s="11">
        <v>8</v>
      </c>
      <c r="E2196" s="20" t="s">
        <v>7736</v>
      </c>
      <c r="F2196" s="10" t="s">
        <v>4766</v>
      </c>
      <c r="G2196" s="10" t="s">
        <v>5335</v>
      </c>
      <c r="H2196" s="20" t="s">
        <v>4798</v>
      </c>
      <c r="I2196" s="20" t="s">
        <v>7302</v>
      </c>
      <c r="J2196" s="20" t="s">
        <v>7886</v>
      </c>
      <c r="K2196" s="20" t="s">
        <v>7887</v>
      </c>
      <c r="L2196" s="20" t="s">
        <v>5070</v>
      </c>
      <c r="M2196" s="32">
        <v>1</v>
      </c>
      <c r="N2196" s="22">
        <v>4</v>
      </c>
      <c r="O2196" s="23">
        <v>0</v>
      </c>
      <c r="P2196" s="24">
        <v>280</v>
      </c>
      <c r="Q2196" s="25">
        <v>-11.576923076923077</v>
      </c>
      <c r="R2196" s="12">
        <v>0</v>
      </c>
      <c r="S2196" s="12">
        <v>0</v>
      </c>
      <c r="T2196" s="12">
        <v>0</v>
      </c>
      <c r="U2196" s="18" t="str">
        <f t="shared" si="180"/>
        <v>未勝利</v>
      </c>
      <c r="V2196" s="12" t="s">
        <v>7983</v>
      </c>
      <c r="W2196" s="12" t="s">
        <v>8114</v>
      </c>
      <c r="X2196" s="12" t="str">
        <f>IF(OR(C2196="櫃間牧場",C2196="特捜フジ"),"hit",IF(OR(C2196="土井牧場",C2196="土井ムギムギ牧場",C2196="むぎむぎ",C2196="むぎ"),"doi",IF(OR(C2196="阪神",C2196="タイガースファーム"),"han",IF(OR(C2196="健康牧場",C2196="ＯＫ牧場"),"oke",VLOOKUP(C2196,[1]Owner!$A:$B,2,FALSE)))))</f>
        <v>har</v>
      </c>
    </row>
    <row r="2197" spans="1:24" ht="11.15" customHeight="1" x14ac:dyDescent="0.65">
      <c r="A2197" s="19" t="str">
        <f t="shared" si="179"/>
        <v>1213村山03</v>
      </c>
      <c r="B2197" s="10" t="s">
        <v>4405</v>
      </c>
      <c r="C2197" s="20" t="s">
        <v>4738</v>
      </c>
      <c r="D2197" s="11">
        <v>3</v>
      </c>
      <c r="E2197" s="20" t="s">
        <v>4654</v>
      </c>
      <c r="F2197" s="10" t="s">
        <v>4413</v>
      </c>
      <c r="G2197" s="10" t="s">
        <v>4421</v>
      </c>
      <c r="H2197" s="20" t="s">
        <v>4655</v>
      </c>
      <c r="I2197" s="20" t="s">
        <v>2438</v>
      </c>
      <c r="J2197" s="20" t="s">
        <v>3600</v>
      </c>
      <c r="K2197" s="20" t="s">
        <v>3929</v>
      </c>
      <c r="L2197" s="20" t="s">
        <v>1913</v>
      </c>
      <c r="M2197" s="21">
        <v>10</v>
      </c>
      <c r="N2197" s="22">
        <v>5</v>
      </c>
      <c r="O2197" s="23">
        <v>0</v>
      </c>
      <c r="P2197" s="24">
        <v>280</v>
      </c>
      <c r="Q2197" s="25">
        <f>IF(M2197="","",IF(M2197&lt;=0,P2197/10,P2197/M2197))</f>
        <v>28</v>
      </c>
      <c r="R2197" s="12">
        <v>0</v>
      </c>
      <c r="S2197" s="12">
        <v>0</v>
      </c>
      <c r="U2197" s="18" t="str">
        <f t="shared" si="180"/>
        <v>未勝利</v>
      </c>
      <c r="X2197" s="12" t="str">
        <f>IF(OR(C2197="櫃間牧場",C2197="特捜フジ"),"hit",IF(OR(C2197="土井牧場",C2197="土井ムギムギ牧場",C2197="むぎむぎ",C2197="むぎ"),"doi",IF(OR(C2197="阪神",C2197="タイガースファーム"),"han",IF(OR(C2197="健康牧場",C2197="ＯＫ牧場"),"oke",VLOOKUP(C2197,[1]Owner!$A:$B,2,FALSE)))))</f>
        <v>mur</v>
      </c>
    </row>
    <row r="2198" spans="1:24" ht="11.15" customHeight="1" x14ac:dyDescent="0.65">
      <c r="A2198" s="19" t="str">
        <f t="shared" si="179"/>
        <v>0304大類07</v>
      </c>
      <c r="B2198" s="10" t="s">
        <v>1713</v>
      </c>
      <c r="C2198" s="20" t="s">
        <v>91</v>
      </c>
      <c r="D2198" s="31">
        <v>7</v>
      </c>
      <c r="E2198" s="20" t="s">
        <v>1749</v>
      </c>
      <c r="F2198" s="10" t="s">
        <v>29</v>
      </c>
      <c r="G2198" s="10" t="s">
        <v>15</v>
      </c>
      <c r="H2198" s="20" t="s">
        <v>394</v>
      </c>
      <c r="I2198" s="20" t="s">
        <v>485</v>
      </c>
      <c r="J2198" s="20" t="s">
        <v>1750</v>
      </c>
      <c r="M2198" s="21">
        <v>0</v>
      </c>
      <c r="N2198" s="22">
        <v>6</v>
      </c>
      <c r="O2198" s="23">
        <v>0</v>
      </c>
      <c r="P2198" s="24">
        <v>280</v>
      </c>
      <c r="Q2198" s="25">
        <f>IF(M2198="","",IF(M2198&lt;=0,P2198/10,P2198/M2198))</f>
        <v>28</v>
      </c>
      <c r="R2198" s="12">
        <v>0</v>
      </c>
      <c r="S2198" s="12">
        <v>0</v>
      </c>
      <c r="U2198" s="18" t="str">
        <f t="shared" si="180"/>
        <v>未勝利</v>
      </c>
      <c r="X2198" s="12" t="str">
        <f>IF(OR(C2198="櫃間牧場",C2198="特捜フジ"),"hit",IF(OR(C2198="土井牧場",C2198="土井ムギムギ牧場",C2198="むぎむぎ",C2198="むぎ"),"doi",IF(OR(C2198="阪神",C2198="タイガースファーム"),"han",IF(OR(C2198="健康牧場",C2198="ＯＫ牧場"),"oke",VLOOKUP(C2198,[1]Owner!$A:$B,2,FALSE)))))</f>
        <v>oru</v>
      </c>
    </row>
    <row r="2199" spans="1:24" ht="11.15" customHeight="1" x14ac:dyDescent="0.65">
      <c r="A2199" s="19" t="str">
        <f t="shared" si="179"/>
        <v>1819柏倉05</v>
      </c>
      <c r="B2199" s="10" t="s">
        <v>7067</v>
      </c>
      <c r="C2199" s="20" t="s">
        <v>7138</v>
      </c>
      <c r="D2199" s="11">
        <v>5</v>
      </c>
      <c r="E2199" s="20" t="s">
        <v>7143</v>
      </c>
      <c r="F2199" s="10" t="s">
        <v>4407</v>
      </c>
      <c r="G2199" s="10" t="s">
        <v>4408</v>
      </c>
      <c r="H2199" s="20" t="s">
        <v>7231</v>
      </c>
      <c r="I2199" s="20" t="s">
        <v>1755</v>
      </c>
      <c r="J2199" s="20" t="s">
        <v>5737</v>
      </c>
      <c r="K2199" s="20" t="s">
        <v>4830</v>
      </c>
      <c r="L2199" s="20" t="s">
        <v>4651</v>
      </c>
      <c r="M2199" s="21">
        <v>110</v>
      </c>
      <c r="N2199" s="22">
        <v>2</v>
      </c>
      <c r="O2199" s="23">
        <v>0</v>
      </c>
      <c r="P2199" s="24">
        <v>275</v>
      </c>
      <c r="Q2199" s="25">
        <f>IF(M2199="","",IF(M2199&lt;=0,P2199/10,P2199/M2199))</f>
        <v>2.5</v>
      </c>
      <c r="R2199" s="12">
        <v>0</v>
      </c>
      <c r="S2199" s="12">
        <v>0</v>
      </c>
      <c r="T2199" s="12">
        <v>0</v>
      </c>
      <c r="U2199" s="18" t="str">
        <f t="shared" si="180"/>
        <v>未勝利</v>
      </c>
      <c r="V2199" s="12" t="s">
        <v>7469</v>
      </c>
      <c r="W2199" s="12" t="s">
        <v>7609</v>
      </c>
      <c r="X2199" s="12" t="str">
        <f>IF(OR(C2199="櫃間牧場",C2199="特捜フジ"),"hit",IF(OR(C2199="土井牧場",C2199="土井ムギムギ牧場",C2199="むぎむぎ",C2199="むぎ"),"doi",IF(OR(C2199="阪神",C2199="タイガースファーム"),"han",IF(OR(C2199="健康牧場",C2199="ＯＫ牧場"),"oke",VLOOKUP(C2199,[1]Owner!$A:$B,2,FALSE)))))</f>
        <v>kas</v>
      </c>
    </row>
    <row r="2200" spans="1:24" ht="11.15" customHeight="1" x14ac:dyDescent="0.65">
      <c r="A2200" s="19" t="str">
        <f t="shared" si="179"/>
        <v>1011西原01</v>
      </c>
      <c r="B2200" s="10" t="s">
        <v>3649</v>
      </c>
      <c r="C2200" s="20" t="s">
        <v>2175</v>
      </c>
      <c r="D2200" s="11">
        <v>1</v>
      </c>
      <c r="E2200" s="20" t="s">
        <v>3717</v>
      </c>
      <c r="F2200" s="10" t="s">
        <v>14</v>
      </c>
      <c r="G2200" s="10" t="s">
        <v>510</v>
      </c>
      <c r="H2200" s="20" t="s">
        <v>2830</v>
      </c>
      <c r="I2200" s="20" t="s">
        <v>3165</v>
      </c>
      <c r="J2200" s="20" t="s">
        <v>1872</v>
      </c>
      <c r="K2200" s="20" t="s">
        <v>2378</v>
      </c>
      <c r="L2200" s="20" t="s">
        <v>1913</v>
      </c>
      <c r="M2200" s="21">
        <v>55</v>
      </c>
      <c r="N2200" s="22">
        <v>2</v>
      </c>
      <c r="O2200" s="23">
        <v>0</v>
      </c>
      <c r="P2200" s="24">
        <v>275</v>
      </c>
      <c r="Q2200" s="25">
        <f>IF(M2200="","",IF(M2200&lt;=0,P2200/10,P2200/M2200))</f>
        <v>5</v>
      </c>
      <c r="R2200" s="12">
        <v>0</v>
      </c>
      <c r="S2200" s="12">
        <v>0</v>
      </c>
      <c r="U2200" s="18" t="str">
        <f t="shared" si="180"/>
        <v>未勝利</v>
      </c>
      <c r="X2200" s="12" t="str">
        <f>IF(OR(C2200="櫃間牧場",C2200="特捜フジ"),"hit",IF(OR(C2200="土井牧場",C2200="土井ムギムギ牧場",C2200="むぎむぎ",C2200="むぎ"),"doi",IF(OR(C2200="阪神",C2200="タイガースファーム"),"han",IF(OR(C2200="健康牧場",C2200="ＯＫ牧場"),"oke",VLOOKUP(C2200,[1]Owner!$A:$B,2,FALSE)))))</f>
        <v>nis</v>
      </c>
    </row>
    <row r="2201" spans="1:24" ht="11.15" customHeight="1" x14ac:dyDescent="0.65">
      <c r="A2201" s="19" t="str">
        <f t="shared" si="179"/>
        <v>2223柏倉07</v>
      </c>
      <c r="B2201" s="10" t="s">
        <v>9192</v>
      </c>
      <c r="C2201" s="20" t="s">
        <v>9205</v>
      </c>
      <c r="D2201" s="11">
        <v>7</v>
      </c>
      <c r="E2201" s="20" t="s">
        <v>9212</v>
      </c>
      <c r="F2201" s="10" t="s">
        <v>4413</v>
      </c>
      <c r="G2201" s="10" t="s">
        <v>4421</v>
      </c>
      <c r="H2201" s="20" t="s">
        <v>8884</v>
      </c>
      <c r="I2201" s="20" t="s">
        <v>5235</v>
      </c>
      <c r="J2201" s="20" t="s">
        <v>9395</v>
      </c>
      <c r="K2201" s="20" t="s">
        <v>5446</v>
      </c>
      <c r="L2201" s="20" t="s">
        <v>1913</v>
      </c>
      <c r="M2201" s="32">
        <v>6</v>
      </c>
      <c r="N2201" s="22">
        <v>2</v>
      </c>
      <c r="O2201" s="23">
        <v>0</v>
      </c>
      <c r="P2201" s="24">
        <v>275</v>
      </c>
      <c r="Q2201" s="25">
        <v>-40.773809523809526</v>
      </c>
      <c r="U2201" s="18" t="str">
        <f t="shared" si="180"/>
        <v>未勝利</v>
      </c>
      <c r="V2201" s="12" t="s">
        <v>9644</v>
      </c>
      <c r="W2201" s="12" t="s">
        <v>9506</v>
      </c>
      <c r="X2201" s="12" t="str">
        <f>IF(OR(C2201="櫃間牧場",C2201="特捜フジ"),"hit",IF(OR(C2201="土井牧場",C2201="土井ムギムギ牧場",C2201="むぎむぎ",C2201="むぎ"),"doi",IF(OR(C2201="阪神",C2201="タイガースファーム"),"han",IF(OR(C2201="健康牧場",C2201="ＯＫ牧場"),"oke",VLOOKUP(C2201,[1]Owner!$A:$B,2,FALSE)))))</f>
        <v>kas</v>
      </c>
    </row>
    <row r="2202" spans="1:24" ht="11.15" customHeight="1" x14ac:dyDescent="0.65">
      <c r="A2202" s="19" t="str">
        <f t="shared" si="179"/>
        <v>1718心平08</v>
      </c>
      <c r="B2202" s="10" t="s">
        <v>6476</v>
      </c>
      <c r="C2202" s="20" t="s">
        <v>4377</v>
      </c>
      <c r="D2202" s="11">
        <v>8</v>
      </c>
      <c r="E2202" s="20" t="s">
        <v>6608</v>
      </c>
      <c r="F2202" s="10" t="s">
        <v>5142</v>
      </c>
      <c r="G2202" s="10" t="s">
        <v>5293</v>
      </c>
      <c r="H2202" s="20" t="s">
        <v>6648</v>
      </c>
      <c r="I2202" s="20" t="s">
        <v>5368</v>
      </c>
      <c r="J2202" s="20" t="s">
        <v>2395</v>
      </c>
      <c r="K2202" s="20" t="s">
        <v>5448</v>
      </c>
      <c r="L2202" s="20" t="s">
        <v>5484</v>
      </c>
      <c r="M2202" s="21">
        <v>10</v>
      </c>
      <c r="N2202" s="22">
        <v>3</v>
      </c>
      <c r="O2202" s="23">
        <v>0</v>
      </c>
      <c r="P2202" s="24">
        <v>275</v>
      </c>
      <c r="Q2202" s="25">
        <f t="shared" ref="Q2202:Q2207" si="182">IF(M2202="","",IF(M2202&lt;=0,P2202/10,P2202/M2202))</f>
        <v>27.5</v>
      </c>
      <c r="R2202" s="12">
        <v>0</v>
      </c>
      <c r="S2202" s="12">
        <v>0</v>
      </c>
      <c r="U2202" s="18" t="str">
        <f t="shared" si="180"/>
        <v>未勝利</v>
      </c>
      <c r="V2202" s="12" t="s">
        <v>7026</v>
      </c>
      <c r="W2202" s="12" t="s">
        <v>6893</v>
      </c>
      <c r="X2202" s="12" t="str">
        <f>IF(OR(C2202="櫃間牧場",C2202="特捜フジ"),"hit",IF(OR(C2202="土井牧場",C2202="土井ムギムギ牧場",C2202="むぎむぎ",C2202="むぎ"),"doi",IF(OR(C2202="阪神",C2202="タイガースファーム"),"han",IF(OR(C2202="健康牧場",C2202="ＯＫ牧場"),"oke",VLOOKUP(C2202,[1]Owner!$A:$B,2,FALSE)))))</f>
        <v>hsi</v>
      </c>
    </row>
    <row r="2203" spans="1:24" ht="11.15" customHeight="1" x14ac:dyDescent="0.65">
      <c r="A2203" s="19" t="str">
        <f t="shared" si="179"/>
        <v>1718光生09</v>
      </c>
      <c r="B2203" s="10" t="s">
        <v>6476</v>
      </c>
      <c r="C2203" s="20" t="s">
        <v>6570</v>
      </c>
      <c r="D2203" s="11">
        <v>9</v>
      </c>
      <c r="E2203" s="20" t="s">
        <v>6579</v>
      </c>
      <c r="F2203" s="10" t="s">
        <v>5144</v>
      </c>
      <c r="G2203" s="10" t="s">
        <v>5295</v>
      </c>
      <c r="H2203" s="20" t="s">
        <v>5309</v>
      </c>
      <c r="I2203" s="20" t="s">
        <v>1739</v>
      </c>
      <c r="J2203" s="20" t="s">
        <v>6755</v>
      </c>
      <c r="K2203" s="20" t="s">
        <v>5446</v>
      </c>
      <c r="L2203" s="20" t="s">
        <v>5487</v>
      </c>
      <c r="M2203" s="21">
        <v>30</v>
      </c>
      <c r="N2203" s="22">
        <v>5</v>
      </c>
      <c r="O2203" s="23">
        <v>0</v>
      </c>
      <c r="P2203" s="24">
        <v>275</v>
      </c>
      <c r="Q2203" s="25">
        <f t="shared" si="182"/>
        <v>9.1666666666666661</v>
      </c>
      <c r="R2203" s="12">
        <v>0</v>
      </c>
      <c r="S2203" s="12">
        <v>0</v>
      </c>
      <c r="U2203" s="18" t="str">
        <f t="shared" si="180"/>
        <v>未勝利</v>
      </c>
      <c r="V2203" s="12" t="s">
        <v>6998</v>
      </c>
      <c r="W2203" s="12" t="s">
        <v>6864</v>
      </c>
      <c r="X2203" s="12" t="str">
        <f>IF(OR(C2203="櫃間牧場",C2203="特捜フジ"),"hit",IF(OR(C2203="土井牧場",C2203="土井ムギムギ牧場",C2203="むぎむぎ",C2203="むぎ"),"doi",IF(OR(C2203="阪神",C2203="タイガースファーム"),"han",IF(OR(C2203="健康牧場",C2203="ＯＫ牧場"),"oke",VLOOKUP(C2203,[1]Owner!$A:$B,2,FALSE)))))</f>
        <v>ymi</v>
      </c>
    </row>
    <row r="2204" spans="1:24" ht="11.15" customHeight="1" x14ac:dyDescent="0.65">
      <c r="A2204" s="19" t="str">
        <f t="shared" si="179"/>
        <v>1415大矢01</v>
      </c>
      <c r="B2204" s="10" t="s">
        <v>5140</v>
      </c>
      <c r="C2204" s="28" t="s">
        <v>5134</v>
      </c>
      <c r="D2204" s="29">
        <v>1</v>
      </c>
      <c r="E2204" s="20" t="s">
        <v>5141</v>
      </c>
      <c r="F2204" s="10" t="s">
        <v>5142</v>
      </c>
      <c r="G2204" s="10" t="s">
        <v>5293</v>
      </c>
      <c r="H2204" s="20" t="s">
        <v>5294</v>
      </c>
      <c r="I2204" s="20" t="s">
        <v>5368</v>
      </c>
      <c r="J2204" s="20" t="s">
        <v>3560</v>
      </c>
      <c r="K2204" s="20" t="s">
        <v>5439</v>
      </c>
      <c r="L2204" s="20" t="s">
        <v>2558</v>
      </c>
      <c r="M2204" s="21">
        <v>30</v>
      </c>
      <c r="N2204" s="22">
        <v>7</v>
      </c>
      <c r="O2204" s="23">
        <v>0</v>
      </c>
      <c r="P2204" s="24">
        <v>275</v>
      </c>
      <c r="Q2204" s="25">
        <f t="shared" si="182"/>
        <v>9.1666666666666661</v>
      </c>
      <c r="R2204" s="12">
        <v>0</v>
      </c>
      <c r="S2204" s="12">
        <v>0</v>
      </c>
      <c r="U2204" s="18" t="str">
        <f t="shared" si="180"/>
        <v>未勝利</v>
      </c>
      <c r="X2204" s="12" t="str">
        <f>IF(OR(C2204="櫃間牧場",C2204="特捜フジ"),"hit",IF(OR(C2204="土井牧場",C2204="土井ムギムギ牧場",C2204="むぎむぎ",C2204="むぎ"),"doi",IF(OR(C2204="阪神",C2204="タイガースファーム"),"han",IF(OR(C2204="健康牧場",C2204="ＯＫ牧場"),"oke",VLOOKUP(C2204,[1]Owner!$A:$B,2,FALSE)))))</f>
        <v>oya</v>
      </c>
    </row>
    <row r="2205" spans="1:24" ht="11.15" customHeight="1" x14ac:dyDescent="0.65">
      <c r="A2205" s="19" t="str">
        <f t="shared" si="179"/>
        <v>1112心平09</v>
      </c>
      <c r="B2205" s="10" t="s">
        <v>4369</v>
      </c>
      <c r="C2205" s="20" t="s">
        <v>4011</v>
      </c>
      <c r="D2205" s="11">
        <v>9</v>
      </c>
      <c r="E2205" s="20" t="s">
        <v>4042</v>
      </c>
      <c r="F2205" s="10" t="s">
        <v>3905</v>
      </c>
      <c r="G2205" s="10" t="s">
        <v>3906</v>
      </c>
      <c r="H2205" s="20" t="s">
        <v>4043</v>
      </c>
      <c r="I2205" s="20" t="s">
        <v>2231</v>
      </c>
      <c r="J2205" s="20" t="s">
        <v>1295</v>
      </c>
      <c r="K2205" s="20" t="s">
        <v>4044</v>
      </c>
      <c r="L2205" s="20" t="s">
        <v>3922</v>
      </c>
      <c r="M2205" s="21">
        <v>40</v>
      </c>
      <c r="N2205" s="22">
        <v>8</v>
      </c>
      <c r="O2205" s="23">
        <v>0</v>
      </c>
      <c r="P2205" s="24">
        <v>275</v>
      </c>
      <c r="Q2205" s="25">
        <f t="shared" si="182"/>
        <v>6.875</v>
      </c>
      <c r="R2205" s="12">
        <v>0</v>
      </c>
      <c r="S2205" s="12">
        <v>0</v>
      </c>
      <c r="U2205" s="18" t="str">
        <f t="shared" si="180"/>
        <v>未勝利</v>
      </c>
      <c r="X2205" s="12" t="str">
        <f>IF(OR(C2205="櫃間牧場",C2205="特捜フジ"),"hit",IF(OR(C2205="土井牧場",C2205="土井ムギムギ牧場",C2205="むぎむぎ",C2205="むぎ"),"doi",IF(OR(C2205="阪神",C2205="タイガースファーム"),"han",IF(OR(C2205="健康牧場",C2205="ＯＫ牧場"),"oke",VLOOKUP(C2205,[1]Owner!$A:$B,2,FALSE)))))</f>
        <v>hsi</v>
      </c>
    </row>
    <row r="2206" spans="1:24" ht="11.15" customHeight="1" x14ac:dyDescent="0.65">
      <c r="A2206" s="19" t="str">
        <f t="shared" si="179"/>
        <v>0506大矢06</v>
      </c>
      <c r="B2206" s="10" t="s">
        <v>2274</v>
      </c>
      <c r="C2206" s="20" t="s">
        <v>964</v>
      </c>
      <c r="D2206" s="11">
        <v>6</v>
      </c>
      <c r="E2206" s="20" t="s">
        <v>2333</v>
      </c>
      <c r="F2206" s="10" t="s">
        <v>14</v>
      </c>
      <c r="G2206" s="10" t="s">
        <v>520</v>
      </c>
      <c r="H2206" s="20" t="s">
        <v>2334</v>
      </c>
      <c r="I2206" s="20" t="s">
        <v>395</v>
      </c>
      <c r="J2206" s="20" t="s">
        <v>2335</v>
      </c>
      <c r="K2206" s="20" t="s">
        <v>2336</v>
      </c>
      <c r="L2206" s="20" t="s">
        <v>1279</v>
      </c>
      <c r="M2206" s="21">
        <v>0</v>
      </c>
      <c r="N2206" s="22">
        <v>2</v>
      </c>
      <c r="O2206" s="23">
        <v>0</v>
      </c>
      <c r="P2206" s="24">
        <v>270</v>
      </c>
      <c r="Q2206" s="25">
        <f t="shared" si="182"/>
        <v>27</v>
      </c>
      <c r="R2206" s="12">
        <v>0</v>
      </c>
      <c r="S2206" s="12">
        <v>0</v>
      </c>
      <c r="U2206" s="18" t="str">
        <f t="shared" si="180"/>
        <v>未勝利</v>
      </c>
      <c r="X2206" s="12" t="str">
        <f>IF(OR(C2206="櫃間牧場",C2206="特捜フジ"),"hit",IF(OR(C2206="土井牧場",C2206="土井ムギムギ牧場",C2206="むぎむぎ",C2206="むぎ"),"doi",IF(OR(C2206="阪神",C2206="タイガースファーム"),"han",IF(OR(C2206="健康牧場",C2206="ＯＫ牧場"),"oke",VLOOKUP(C2206,[1]Owner!$A:$B,2,FALSE)))))</f>
        <v>oya</v>
      </c>
    </row>
    <row r="2207" spans="1:24" ht="11.15" customHeight="1" x14ac:dyDescent="0.65">
      <c r="A2207" s="19" t="str">
        <f t="shared" si="179"/>
        <v>1516藤田07</v>
      </c>
      <c r="B2207" s="10" t="s">
        <v>5510</v>
      </c>
      <c r="C2207" s="20" t="s">
        <v>4200</v>
      </c>
      <c r="D2207" s="11">
        <v>7</v>
      </c>
      <c r="E2207" s="20" t="s">
        <v>5601</v>
      </c>
      <c r="F2207" s="10" t="s">
        <v>3905</v>
      </c>
      <c r="G2207" s="10" t="s">
        <v>3906</v>
      </c>
      <c r="H2207" s="20" t="s">
        <v>5673</v>
      </c>
      <c r="I2207" s="20" t="s">
        <v>1755</v>
      </c>
      <c r="J2207" s="20" t="s">
        <v>5756</v>
      </c>
      <c r="K2207" s="20" t="s">
        <v>5806</v>
      </c>
      <c r="L2207" s="20" t="s">
        <v>5831</v>
      </c>
      <c r="M2207" s="21">
        <v>20</v>
      </c>
      <c r="N2207" s="22">
        <v>3</v>
      </c>
      <c r="O2207" s="23">
        <v>0</v>
      </c>
      <c r="P2207" s="24">
        <v>270</v>
      </c>
      <c r="Q2207" s="25">
        <f t="shared" si="182"/>
        <v>13.5</v>
      </c>
      <c r="R2207" s="12">
        <v>0</v>
      </c>
      <c r="S2207" s="12">
        <v>0</v>
      </c>
      <c r="U2207" s="18" t="str">
        <f t="shared" si="180"/>
        <v>未勝利</v>
      </c>
      <c r="X2207" s="12" t="str">
        <f>IF(OR(C2207="櫃間牧場",C2207="特捜フジ"),"hit",IF(OR(C2207="土井牧場",C2207="土井ムギムギ牧場",C2207="むぎむぎ",C2207="むぎ"),"doi",IF(OR(C2207="阪神",C2207="タイガースファーム"),"han",IF(OR(C2207="健康牧場",C2207="ＯＫ牧場"),"oke",VLOOKUP(C2207,[1]Owner!$A:$B,2,FALSE)))))</f>
        <v>fut</v>
      </c>
    </row>
    <row r="2208" spans="1:24" ht="11.15" customHeight="1" x14ac:dyDescent="0.65">
      <c r="A2208" s="19" t="str">
        <f t="shared" si="179"/>
        <v>2021ＯＫ08</v>
      </c>
      <c r="B2208" s="10" t="s">
        <v>8314</v>
      </c>
      <c r="C2208" s="20" t="s">
        <v>8308</v>
      </c>
      <c r="D2208" s="11">
        <v>8</v>
      </c>
      <c r="E2208" s="20" t="s">
        <v>8186</v>
      </c>
      <c r="F2208" s="10" t="s">
        <v>29</v>
      </c>
      <c r="G2208" s="10" t="s">
        <v>33</v>
      </c>
      <c r="H2208" s="20" t="s">
        <v>8318</v>
      </c>
      <c r="I2208" s="20" t="s">
        <v>1755</v>
      </c>
      <c r="J2208" s="20" t="s">
        <v>5736</v>
      </c>
      <c r="K2208" s="20" t="s">
        <v>791</v>
      </c>
      <c r="L2208" s="20" t="s">
        <v>1913</v>
      </c>
      <c r="M2208" s="32">
        <v>8</v>
      </c>
      <c r="N2208" s="22">
        <v>3</v>
      </c>
      <c r="O2208" s="23">
        <v>0</v>
      </c>
      <c r="P2208" s="24">
        <v>270</v>
      </c>
      <c r="Q2208" s="25">
        <v>1.8701923076923077</v>
      </c>
      <c r="R2208" s="12">
        <v>0</v>
      </c>
      <c r="S2208" s="12">
        <v>0</v>
      </c>
      <c r="T2208" s="12">
        <v>0</v>
      </c>
      <c r="U2208" s="18" t="str">
        <f t="shared" si="180"/>
        <v>未勝利</v>
      </c>
      <c r="V2208" s="12" t="s">
        <v>8610</v>
      </c>
      <c r="W2208" s="12" t="s">
        <v>8470</v>
      </c>
      <c r="X2208" s="12" t="str">
        <f>IF(OR(C2208="櫃間牧場",C2208="特捜フジ"),"hit",IF(OR(C2208="土井牧場",C2208="土井ムギムギ牧場",C2208="むぎむぎ",C2208="むぎ"),"doi",IF(OR(C2208="阪神",C2208="タイガースファーム"),"han",IF(OR(C2208="健康牧場",C2208="ＯＫ牧場"),"oke",VLOOKUP(C2208,[1]Owner!$A:$B,2,FALSE)))))</f>
        <v>oke</v>
      </c>
    </row>
    <row r="2209" spans="1:24" ht="11.15" customHeight="1" x14ac:dyDescent="0.65">
      <c r="A2209" s="19" t="str">
        <f t="shared" si="179"/>
        <v>2021福石04</v>
      </c>
      <c r="B2209" s="10" t="s">
        <v>8314</v>
      </c>
      <c r="C2209" s="20" t="s">
        <v>8313</v>
      </c>
      <c r="D2209" s="11">
        <v>4</v>
      </c>
      <c r="E2209" s="20" t="s">
        <v>8281</v>
      </c>
      <c r="F2209" s="10" t="s">
        <v>29</v>
      </c>
      <c r="G2209" s="10" t="s">
        <v>33</v>
      </c>
      <c r="H2209" s="20" t="s">
        <v>8316</v>
      </c>
      <c r="I2209" s="20" t="s">
        <v>2231</v>
      </c>
      <c r="J2209" s="20" t="s">
        <v>7855</v>
      </c>
      <c r="K2209" s="20" t="s">
        <v>791</v>
      </c>
      <c r="L2209" s="20" t="s">
        <v>1913</v>
      </c>
      <c r="M2209" s="32">
        <v>8</v>
      </c>
      <c r="N2209" s="22">
        <v>3</v>
      </c>
      <c r="O2209" s="23">
        <v>0</v>
      </c>
      <c r="P2209" s="24">
        <v>270</v>
      </c>
      <c r="Q2209" s="25">
        <v>-0.37980769230769235</v>
      </c>
      <c r="R2209" s="12">
        <v>0</v>
      </c>
      <c r="S2209" s="12">
        <v>0</v>
      </c>
      <c r="T2209" s="12">
        <v>0</v>
      </c>
      <c r="U2209" s="18" t="str">
        <f t="shared" si="180"/>
        <v>未勝利</v>
      </c>
      <c r="V2209" s="12" t="s">
        <v>8668</v>
      </c>
      <c r="W2209" s="12" t="s">
        <v>8566</v>
      </c>
      <c r="X2209" s="12" t="str">
        <f>IF(OR(C2209="櫃間牧場",C2209="特捜フジ"),"hit",IF(OR(C2209="土井牧場",C2209="土井ムギムギ牧場",C2209="むぎむぎ",C2209="むぎ"),"doi",IF(OR(C2209="阪神",C2209="タイガースファーム"),"han",IF(OR(C2209="健康牧場",C2209="ＯＫ牧場"),"oke",VLOOKUP(C2209,[1]Owner!$A:$B,2,FALSE)))))</f>
        <v>fuk</v>
      </c>
    </row>
    <row r="2210" spans="1:24" ht="11.15" customHeight="1" x14ac:dyDescent="0.65">
      <c r="A2210" s="19" t="str">
        <f t="shared" si="179"/>
        <v>0809光生09</v>
      </c>
      <c r="B2210" s="10" t="s">
        <v>3162</v>
      </c>
      <c r="C2210" s="20" t="s">
        <v>2608</v>
      </c>
      <c r="D2210" s="11">
        <v>9</v>
      </c>
      <c r="E2210" s="20" t="s">
        <v>3221</v>
      </c>
      <c r="F2210" s="10" t="s">
        <v>2279</v>
      </c>
      <c r="G2210" s="10" t="s">
        <v>510</v>
      </c>
      <c r="H2210" s="20" t="s">
        <v>2451</v>
      </c>
      <c r="I2210" s="20" t="s">
        <v>2850</v>
      </c>
      <c r="J2210" s="20" t="s">
        <v>2966</v>
      </c>
      <c r="K2210" s="20" t="s">
        <v>2372</v>
      </c>
      <c r="L2210" s="20" t="s">
        <v>2712</v>
      </c>
      <c r="M2210" s="21">
        <v>60</v>
      </c>
      <c r="N2210" s="22">
        <v>4</v>
      </c>
      <c r="O2210" s="23">
        <v>0</v>
      </c>
      <c r="P2210" s="24">
        <v>270</v>
      </c>
      <c r="Q2210" s="25">
        <f t="shared" ref="Q2210:Q2215" si="183">IF(M2210="","",IF(M2210&lt;=0,P2210/10,P2210/M2210))</f>
        <v>4.5</v>
      </c>
      <c r="R2210" s="12">
        <v>0</v>
      </c>
      <c r="S2210" s="12">
        <v>0</v>
      </c>
      <c r="U2210" s="18" t="str">
        <f t="shared" si="180"/>
        <v>未勝利</v>
      </c>
      <c r="X2210" s="12" t="str">
        <f>IF(OR(C2210="櫃間牧場",C2210="特捜フジ"),"hit",IF(OR(C2210="土井牧場",C2210="土井ムギムギ牧場",C2210="むぎむぎ",C2210="むぎ"),"doi",IF(OR(C2210="阪神",C2210="タイガースファーム"),"han",IF(OR(C2210="健康牧場",C2210="ＯＫ牧場"),"oke",VLOOKUP(C2210,[1]Owner!$A:$B,2,FALSE)))))</f>
        <v>ymi</v>
      </c>
    </row>
    <row r="2211" spans="1:24" ht="11.15" customHeight="1" x14ac:dyDescent="0.65">
      <c r="A2211" s="19" t="str">
        <f t="shared" si="179"/>
        <v>0405健太06</v>
      </c>
      <c r="B2211" s="10" t="s">
        <v>1951</v>
      </c>
      <c r="C2211" s="20" t="s">
        <v>156</v>
      </c>
      <c r="D2211" s="31">
        <v>6</v>
      </c>
      <c r="E2211" s="20" t="s">
        <v>2053</v>
      </c>
      <c r="F2211" s="10" t="s">
        <v>29</v>
      </c>
      <c r="G2211" s="10" t="s">
        <v>510</v>
      </c>
      <c r="H2211" s="20" t="s">
        <v>1715</v>
      </c>
      <c r="I2211" s="20" t="s">
        <v>38</v>
      </c>
      <c r="J2211" s="20" t="s">
        <v>1583</v>
      </c>
      <c r="K2211" s="20" t="s">
        <v>2054</v>
      </c>
      <c r="L2211" s="20" t="s">
        <v>515</v>
      </c>
      <c r="M2211" s="21">
        <v>100</v>
      </c>
      <c r="N2211" s="22">
        <v>3</v>
      </c>
      <c r="O2211" s="23">
        <v>0</v>
      </c>
      <c r="P2211" s="24">
        <v>260</v>
      </c>
      <c r="Q2211" s="25">
        <f t="shared" si="183"/>
        <v>2.6</v>
      </c>
      <c r="R2211" s="12">
        <v>0</v>
      </c>
      <c r="S2211" s="12">
        <v>0</v>
      </c>
      <c r="U2211" s="18" t="str">
        <f t="shared" si="180"/>
        <v>未勝利</v>
      </c>
      <c r="X2211" s="12" t="str">
        <f>IF(OR(C2211="櫃間牧場",C2211="特捜フジ"),"hit",IF(OR(C2211="土井牧場",C2211="土井ムギムギ牧場",C2211="むぎむぎ",C2211="むぎ"),"doi",IF(OR(C2211="阪神",C2211="タイガースファーム"),"han",IF(OR(C2211="健康牧場",C2211="ＯＫ牧場"),"oke",VLOOKUP(C2211,[1]Owner!$A:$B,2,FALSE)))))</f>
        <v>tke</v>
      </c>
    </row>
    <row r="2212" spans="1:24" ht="11.15" customHeight="1" x14ac:dyDescent="0.65">
      <c r="A2212" s="19" t="str">
        <f t="shared" si="179"/>
        <v>1112村山08</v>
      </c>
      <c r="B2212" s="10" t="s">
        <v>4369</v>
      </c>
      <c r="C2212" s="20" t="s">
        <v>4339</v>
      </c>
      <c r="D2212" s="11">
        <v>8</v>
      </c>
      <c r="E2212" s="20" t="s">
        <v>4358</v>
      </c>
      <c r="F2212" s="10" t="s">
        <v>3905</v>
      </c>
      <c r="G2212" s="10" t="s">
        <v>3906</v>
      </c>
      <c r="H2212" s="20" t="s">
        <v>3937</v>
      </c>
      <c r="I2212" s="20" t="s">
        <v>3202</v>
      </c>
      <c r="J2212" s="20" t="s">
        <v>4359</v>
      </c>
      <c r="K2212" s="20" t="s">
        <v>4360</v>
      </c>
      <c r="L2212" s="20" t="s">
        <v>4361</v>
      </c>
      <c r="M2212" s="21">
        <v>10</v>
      </c>
      <c r="N2212" s="22">
        <v>3</v>
      </c>
      <c r="O2212" s="23">
        <v>0</v>
      </c>
      <c r="P2212" s="24">
        <v>260</v>
      </c>
      <c r="Q2212" s="25">
        <f t="shared" si="183"/>
        <v>26</v>
      </c>
      <c r="R2212" s="12">
        <v>0</v>
      </c>
      <c r="S2212" s="12">
        <v>0</v>
      </c>
      <c r="U2212" s="18" t="str">
        <f t="shared" si="180"/>
        <v>未勝利</v>
      </c>
      <c r="X2212" s="12" t="str">
        <f>IF(OR(C2212="櫃間牧場",C2212="特捜フジ"),"hit",IF(OR(C2212="土井牧場",C2212="土井ムギムギ牧場",C2212="むぎむぎ",C2212="むぎ"),"doi",IF(OR(C2212="阪神",C2212="タイガースファーム"),"han",IF(OR(C2212="健康牧場",C2212="ＯＫ牧場"),"oke",VLOOKUP(C2212,[1]Owner!$A:$B,2,FALSE)))))</f>
        <v>mur</v>
      </c>
    </row>
    <row r="2213" spans="1:24" ht="11.15" customHeight="1" x14ac:dyDescent="0.65">
      <c r="A2213" s="19" t="str">
        <f t="shared" si="179"/>
        <v>1112西原04</v>
      </c>
      <c r="B2213" s="10" t="s">
        <v>4369</v>
      </c>
      <c r="C2213" s="20" t="s">
        <v>4049</v>
      </c>
      <c r="D2213" s="11">
        <v>4</v>
      </c>
      <c r="E2213" s="20" t="s">
        <v>4055</v>
      </c>
      <c r="F2213" s="10" t="s">
        <v>4056</v>
      </c>
      <c r="G2213" s="10" t="s">
        <v>3911</v>
      </c>
      <c r="H2213" s="20" t="s">
        <v>4057</v>
      </c>
      <c r="I2213" s="20" t="s">
        <v>2850</v>
      </c>
      <c r="J2213" s="20" t="s">
        <v>4058</v>
      </c>
      <c r="K2213" s="20" t="s">
        <v>3988</v>
      </c>
      <c r="L2213" s="20" t="s">
        <v>3922</v>
      </c>
      <c r="M2213" s="21">
        <v>45</v>
      </c>
      <c r="N2213" s="22">
        <v>4</v>
      </c>
      <c r="O2213" s="23">
        <v>0</v>
      </c>
      <c r="P2213" s="24">
        <v>260</v>
      </c>
      <c r="Q2213" s="25">
        <f t="shared" si="183"/>
        <v>5.7777777777777777</v>
      </c>
      <c r="R2213" s="12">
        <v>0</v>
      </c>
      <c r="S2213" s="12">
        <v>0</v>
      </c>
      <c r="U2213" s="18" t="str">
        <f t="shared" si="180"/>
        <v>未勝利</v>
      </c>
      <c r="X2213" s="12" t="str">
        <f>IF(OR(C2213="櫃間牧場",C2213="特捜フジ"),"hit",IF(OR(C2213="土井牧場",C2213="土井ムギムギ牧場",C2213="むぎむぎ",C2213="むぎ"),"doi",IF(OR(C2213="阪神",C2213="タイガースファーム"),"han",IF(OR(C2213="健康牧場",C2213="ＯＫ牧場"),"oke",VLOOKUP(C2213,[1]Owner!$A:$B,2,FALSE)))))</f>
        <v>nis</v>
      </c>
    </row>
    <row r="2214" spans="1:24" ht="11.15" customHeight="1" x14ac:dyDescent="0.65">
      <c r="A2214" s="19" t="str">
        <f t="shared" si="179"/>
        <v>1314阪神09</v>
      </c>
      <c r="B2214" s="10" t="s">
        <v>5133</v>
      </c>
      <c r="C2214" s="20" t="s">
        <v>4398</v>
      </c>
      <c r="D2214" s="11">
        <v>9</v>
      </c>
      <c r="E2214" s="20" t="s">
        <v>5074</v>
      </c>
      <c r="F2214" s="10" t="s">
        <v>4772</v>
      </c>
      <c r="G2214" s="10" t="s">
        <v>4774</v>
      </c>
      <c r="H2214" s="20" t="s">
        <v>5075</v>
      </c>
      <c r="I2214" s="20" t="s">
        <v>2231</v>
      </c>
      <c r="J2214" s="20" t="s">
        <v>2689</v>
      </c>
      <c r="K2214" s="20" t="s">
        <v>4880</v>
      </c>
      <c r="L2214" s="20" t="s">
        <v>1913</v>
      </c>
      <c r="M2214" s="21">
        <v>80</v>
      </c>
      <c r="N2214" s="22">
        <v>4</v>
      </c>
      <c r="O2214" s="23">
        <v>0</v>
      </c>
      <c r="P2214" s="24">
        <v>260</v>
      </c>
      <c r="Q2214" s="25">
        <f t="shared" si="183"/>
        <v>3.25</v>
      </c>
      <c r="R2214" s="12">
        <v>0</v>
      </c>
      <c r="S2214" s="12">
        <v>0</v>
      </c>
      <c r="U2214" s="18" t="str">
        <f t="shared" si="180"/>
        <v>未勝利</v>
      </c>
      <c r="X2214" s="12" t="str">
        <f>IF(OR(C2214="櫃間牧場",C2214="特捜フジ"),"hit",IF(OR(C2214="土井牧場",C2214="土井ムギムギ牧場",C2214="むぎむぎ",C2214="むぎ"),"doi",IF(OR(C2214="阪神",C2214="タイガースファーム"),"han",IF(OR(C2214="健康牧場",C2214="ＯＫ牧場"),"oke",VLOOKUP(C2214,[1]Owner!$A:$B,2,FALSE)))))</f>
        <v>han</v>
      </c>
    </row>
    <row r="2215" spans="1:24" ht="11.15" customHeight="1" x14ac:dyDescent="0.65">
      <c r="A2215" s="19" t="str">
        <f t="shared" si="179"/>
        <v>1415阪神02</v>
      </c>
      <c r="B2215" s="10" t="s">
        <v>5140</v>
      </c>
      <c r="C2215" s="28" t="s">
        <v>4756</v>
      </c>
      <c r="D2215" s="29">
        <v>2</v>
      </c>
      <c r="E2215" s="20" t="s">
        <v>5194</v>
      </c>
      <c r="F2215" s="10" t="s">
        <v>5144</v>
      </c>
      <c r="G2215" s="10" t="s">
        <v>5295</v>
      </c>
      <c r="H2215" s="20" t="s">
        <v>5296</v>
      </c>
      <c r="I2215" s="20" t="s">
        <v>2231</v>
      </c>
      <c r="J2215" s="20" t="s">
        <v>5396</v>
      </c>
      <c r="K2215" s="20" t="s">
        <v>5459</v>
      </c>
      <c r="L2215" s="20" t="s">
        <v>5493</v>
      </c>
      <c r="M2215" s="21">
        <v>70</v>
      </c>
      <c r="N2215" s="22">
        <v>4</v>
      </c>
      <c r="O2215" s="23">
        <v>0</v>
      </c>
      <c r="P2215" s="24">
        <v>260</v>
      </c>
      <c r="Q2215" s="25">
        <f t="shared" si="183"/>
        <v>3.7142857142857144</v>
      </c>
      <c r="R2215" s="12">
        <v>0</v>
      </c>
      <c r="S2215" s="12">
        <v>0</v>
      </c>
      <c r="U2215" s="18" t="str">
        <f t="shared" si="180"/>
        <v>未勝利</v>
      </c>
      <c r="X2215" s="12" t="str">
        <f>IF(OR(C2215="櫃間牧場",C2215="特捜フジ"),"hit",IF(OR(C2215="土井牧場",C2215="土井ムギムギ牧場",C2215="むぎむぎ",C2215="むぎ"),"doi",IF(OR(C2215="阪神",C2215="タイガースファーム"),"han",IF(OR(C2215="健康牧場",C2215="ＯＫ牧場"),"oke",VLOOKUP(C2215,[1]Owner!$A:$B,2,FALSE)))))</f>
        <v>han</v>
      </c>
    </row>
    <row r="2216" spans="1:24" ht="11.15" customHeight="1" x14ac:dyDescent="0.65">
      <c r="A2216" s="19" t="str">
        <f t="shared" si="179"/>
        <v>2122福石10</v>
      </c>
      <c r="B2216" s="10" t="s">
        <v>8826</v>
      </c>
      <c r="C2216" s="20" t="s">
        <v>8313</v>
      </c>
      <c r="D2216" s="11">
        <v>10</v>
      </c>
      <c r="E2216" s="20" t="s">
        <v>8805</v>
      </c>
      <c r="F2216" s="10" t="s">
        <v>29</v>
      </c>
      <c r="G2216" s="10" t="s">
        <v>4408</v>
      </c>
      <c r="H2216" s="20" t="s">
        <v>8830</v>
      </c>
      <c r="I2216" s="20" t="s">
        <v>8831</v>
      </c>
      <c r="J2216" s="20" t="s">
        <v>8436</v>
      </c>
      <c r="K2216" s="20" t="s">
        <v>8832</v>
      </c>
      <c r="L2216" s="20" t="s">
        <v>8438</v>
      </c>
      <c r="M2216" s="32">
        <v>0</v>
      </c>
      <c r="N2216" s="22">
        <v>7</v>
      </c>
      <c r="O2216" s="23">
        <v>0</v>
      </c>
      <c r="P2216" s="24">
        <v>260</v>
      </c>
      <c r="Q2216" s="25">
        <v>7</v>
      </c>
      <c r="U2216" s="18" t="str">
        <f t="shared" si="180"/>
        <v>未勝利</v>
      </c>
      <c r="V2216" s="12" t="s">
        <v>9041</v>
      </c>
      <c r="W2216" s="12" t="s">
        <v>9166</v>
      </c>
      <c r="X2216" s="12" t="str">
        <f>IF(OR(C2216="櫃間牧場",C2216="特捜フジ"),"hit",IF(OR(C2216="土井牧場",C2216="土井ムギムギ牧場",C2216="むぎむぎ",C2216="むぎ"),"doi",IF(OR(C2216="阪神",C2216="タイガースファーム"),"han",IF(OR(C2216="健康牧場",C2216="ＯＫ牧場"),"oke",VLOOKUP(C2216,[1]Owner!$A:$B,2,FALSE)))))</f>
        <v>fuk</v>
      </c>
    </row>
    <row r="2217" spans="1:24" ht="11.15" customHeight="1" x14ac:dyDescent="0.65">
      <c r="A2217" s="19" t="str">
        <f t="shared" si="179"/>
        <v>0809西原03</v>
      </c>
      <c r="B2217" s="10" t="s">
        <v>3162</v>
      </c>
      <c r="C2217" s="20" t="s">
        <v>2673</v>
      </c>
      <c r="D2217" s="11">
        <v>3</v>
      </c>
      <c r="E2217" s="20" t="s">
        <v>3279</v>
      </c>
      <c r="F2217" s="10" t="s">
        <v>14</v>
      </c>
      <c r="G2217" s="10" t="s">
        <v>520</v>
      </c>
      <c r="H2217" s="20" t="s">
        <v>2047</v>
      </c>
      <c r="I2217" s="20" t="s">
        <v>3280</v>
      </c>
      <c r="J2217" s="20" t="s">
        <v>1857</v>
      </c>
      <c r="K2217" s="20" t="s">
        <v>846</v>
      </c>
      <c r="L2217" s="20" t="s">
        <v>515</v>
      </c>
      <c r="M2217" s="21">
        <v>70</v>
      </c>
      <c r="N2217" s="22">
        <v>8</v>
      </c>
      <c r="O2217" s="23">
        <v>0</v>
      </c>
      <c r="P2217" s="24">
        <v>260</v>
      </c>
      <c r="Q2217" s="25">
        <f>IF(M2217="","",IF(M2217&lt;=0,P2217/10,P2217/M2217))</f>
        <v>3.7142857142857144</v>
      </c>
      <c r="R2217" s="12">
        <v>0</v>
      </c>
      <c r="S2217" s="12">
        <v>0</v>
      </c>
      <c r="U2217" s="18" t="str">
        <f t="shared" si="180"/>
        <v>未勝利</v>
      </c>
      <c r="X2217" s="12" t="str">
        <f>IF(OR(C2217="櫃間牧場",C2217="特捜フジ"),"hit",IF(OR(C2217="土井牧場",C2217="土井ムギムギ牧場",C2217="むぎむぎ",C2217="むぎ"),"doi",IF(OR(C2217="阪神",C2217="タイガースファーム"),"han",IF(OR(C2217="健康牧場",C2217="ＯＫ牧場"),"oke",VLOOKUP(C2217,[1]Owner!$A:$B,2,FALSE)))))</f>
        <v>nis</v>
      </c>
    </row>
    <row r="2218" spans="1:24" ht="11.15" customHeight="1" x14ac:dyDescent="0.65">
      <c r="A2218" s="19" t="str">
        <f t="shared" si="179"/>
        <v>1718光生04</v>
      </c>
      <c r="B2218" s="10" t="s">
        <v>6476</v>
      </c>
      <c r="C2218" s="20" t="s">
        <v>6570</v>
      </c>
      <c r="D2218" s="11">
        <v>4</v>
      </c>
      <c r="E2218" s="20" t="s">
        <v>6574</v>
      </c>
      <c r="F2218" s="10" t="s">
        <v>5142</v>
      </c>
      <c r="G2218" s="10" t="s">
        <v>5295</v>
      </c>
      <c r="H2218" s="20" t="s">
        <v>6647</v>
      </c>
      <c r="I2218" s="20" t="s">
        <v>3280</v>
      </c>
      <c r="J2218" s="20" t="s">
        <v>2387</v>
      </c>
      <c r="K2218" s="20" t="s">
        <v>2378</v>
      </c>
      <c r="L2218" s="20" t="s">
        <v>1913</v>
      </c>
      <c r="M2218" s="21">
        <v>60</v>
      </c>
      <c r="N2218" s="22">
        <v>8</v>
      </c>
      <c r="O2218" s="23">
        <v>0</v>
      </c>
      <c r="P2218" s="24">
        <v>260</v>
      </c>
      <c r="Q2218" s="25">
        <f>IF(M2218="","",IF(M2218&lt;=0,P2218/10,P2218/M2218))</f>
        <v>4.333333333333333</v>
      </c>
      <c r="R2218" s="12">
        <v>0</v>
      </c>
      <c r="S2218" s="12">
        <v>0</v>
      </c>
      <c r="U2218" s="18" t="str">
        <f t="shared" si="180"/>
        <v>未勝利</v>
      </c>
      <c r="V2218" s="12" t="s">
        <v>6998</v>
      </c>
      <c r="W2218" s="12" t="s">
        <v>6859</v>
      </c>
      <c r="X2218" s="12" t="str">
        <f>IF(OR(C2218="櫃間牧場",C2218="特捜フジ"),"hit",IF(OR(C2218="土井牧場",C2218="土井ムギムギ牧場",C2218="むぎむぎ",C2218="むぎ"),"doi",IF(OR(C2218="阪神",C2218="タイガースファーム"),"han",IF(OR(C2218="健康牧場",C2218="ＯＫ牧場"),"oke",VLOOKUP(C2218,[1]Owner!$A:$B,2,FALSE)))))</f>
        <v>ymi</v>
      </c>
    </row>
    <row r="2219" spans="1:24" ht="11.15" customHeight="1" x14ac:dyDescent="0.65">
      <c r="A2219" s="19" t="str">
        <f t="shared" si="179"/>
        <v>0506心平07</v>
      </c>
      <c r="B2219" s="10" t="s">
        <v>2274</v>
      </c>
      <c r="C2219" s="20" t="s">
        <v>186</v>
      </c>
      <c r="D2219" s="11">
        <v>7</v>
      </c>
      <c r="E2219" s="20" t="s">
        <v>2404</v>
      </c>
      <c r="F2219" s="10" t="s">
        <v>14</v>
      </c>
      <c r="G2219" s="10" t="s">
        <v>510</v>
      </c>
      <c r="H2219" s="20" t="s">
        <v>2405</v>
      </c>
      <c r="I2219" s="20" t="s">
        <v>38</v>
      </c>
      <c r="J2219" s="20" t="s">
        <v>2406</v>
      </c>
      <c r="K2219" s="20" t="s">
        <v>846</v>
      </c>
      <c r="L2219" s="20" t="s">
        <v>1554</v>
      </c>
      <c r="M2219" s="21">
        <v>80</v>
      </c>
      <c r="N2219" s="22">
        <v>8</v>
      </c>
      <c r="O2219" s="23">
        <v>0</v>
      </c>
      <c r="P2219" s="24">
        <v>260</v>
      </c>
      <c r="Q2219" s="25">
        <f>IF(M2219="","",IF(M2219&lt;=0,P2219/10,P2219/M2219))</f>
        <v>3.25</v>
      </c>
      <c r="R2219" s="12">
        <v>0</v>
      </c>
      <c r="S2219" s="12">
        <v>0</v>
      </c>
      <c r="U2219" s="18" t="str">
        <f t="shared" si="180"/>
        <v>未勝利</v>
      </c>
      <c r="X2219" s="12" t="str">
        <f>IF(OR(C2219="櫃間牧場",C2219="特捜フジ"),"hit",IF(OR(C2219="土井牧場",C2219="土井ムギムギ牧場",C2219="むぎむぎ",C2219="むぎ"),"doi",IF(OR(C2219="阪神",C2219="タイガースファーム"),"han",IF(OR(C2219="健康牧場",C2219="ＯＫ牧場"),"oke",VLOOKUP(C2219,[1]Owner!$A:$B,2,FALSE)))))</f>
        <v>hsi</v>
      </c>
    </row>
    <row r="2220" spans="1:24" ht="11.15" customHeight="1" x14ac:dyDescent="0.65">
      <c r="A2220" s="19" t="str">
        <f t="shared" si="179"/>
        <v>2223高橋02</v>
      </c>
      <c r="B2220" s="10" t="s">
        <v>9192</v>
      </c>
      <c r="C2220" s="20" t="s">
        <v>9258</v>
      </c>
      <c r="D2220" s="11">
        <v>2</v>
      </c>
      <c r="E2220" s="20" t="s">
        <v>9260</v>
      </c>
      <c r="F2220" s="10" t="s">
        <v>4407</v>
      </c>
      <c r="G2220" s="10" t="s">
        <v>4408</v>
      </c>
      <c r="H2220" s="20" t="s">
        <v>9361</v>
      </c>
      <c r="I2220" s="20" t="s">
        <v>5235</v>
      </c>
      <c r="J2220" s="20" t="s">
        <v>9410</v>
      </c>
      <c r="K2220" s="20" t="s">
        <v>4437</v>
      </c>
      <c r="L2220" s="20" t="s">
        <v>9482</v>
      </c>
      <c r="M2220" s="32">
        <v>5</v>
      </c>
      <c r="N2220" s="22">
        <v>8</v>
      </c>
      <c r="O2220" s="23">
        <v>0</v>
      </c>
      <c r="P2220" s="24">
        <v>260</v>
      </c>
      <c r="Q2220" s="25">
        <v>-11.714285714285717</v>
      </c>
      <c r="U2220" s="18" t="str">
        <f t="shared" si="180"/>
        <v>未勝利</v>
      </c>
      <c r="V2220" s="12" t="s">
        <v>9678</v>
      </c>
      <c r="W2220" s="12" t="s">
        <v>9550</v>
      </c>
      <c r="X2220" s="12" t="str">
        <f>IF(OR(C2220="櫃間牧場",C2220="特捜フジ"),"hit",IF(OR(C2220="土井牧場",C2220="土井ムギムギ牧場",C2220="むぎむぎ",C2220="むぎ"),"doi",IF(OR(C2220="阪神",C2220="タイガースファーム"),"han",IF(OR(C2220="健康牧場",C2220="ＯＫ牧場"),"oke",VLOOKUP(C2220,[1]Owner!$A:$B,2,FALSE)))))</f>
        <v>tkh</v>
      </c>
    </row>
    <row r="2221" spans="1:24" ht="11.15" customHeight="1" x14ac:dyDescent="0.65">
      <c r="A2221" s="19" t="str">
        <f t="shared" si="179"/>
        <v>9798青木10</v>
      </c>
      <c r="B2221" s="10" t="s">
        <v>11</v>
      </c>
      <c r="C2221" s="20" t="s">
        <v>12</v>
      </c>
      <c r="D2221" s="31">
        <v>10</v>
      </c>
      <c r="E2221" s="20" t="s">
        <v>50</v>
      </c>
      <c r="F2221" s="10" t="s">
        <v>14</v>
      </c>
      <c r="G2221" s="10" t="s">
        <v>15</v>
      </c>
      <c r="H2221" s="20" t="s">
        <v>51</v>
      </c>
      <c r="I2221" s="20" t="s">
        <v>17</v>
      </c>
      <c r="J2221" s="20" t="s">
        <v>52</v>
      </c>
      <c r="N2221" s="22">
        <v>6</v>
      </c>
      <c r="O2221" s="23">
        <v>0</v>
      </c>
      <c r="P2221" s="24">
        <v>258</v>
      </c>
      <c r="Q2221" s="25" t="str">
        <f t="shared" ref="Q2221:Q2239" si="184">IF(M2221="","",IF(M2221&lt;=0,P2221/10,P2221/M2221))</f>
        <v/>
      </c>
      <c r="R2221" s="12">
        <v>0</v>
      </c>
      <c r="S2221" s="12">
        <v>0</v>
      </c>
      <c r="U2221" s="18" t="str">
        <f t="shared" si="180"/>
        <v>未勝利</v>
      </c>
      <c r="X2221" s="12" t="str">
        <f>IF(OR(C2221="櫃間牧場",C2221="特捜フジ"),"hit",IF(OR(C2221="土井牧場",C2221="土井ムギムギ牧場",C2221="むぎむぎ",C2221="むぎ"),"doi",IF(OR(C2221="阪神",C2221="タイガースファーム"),"han",IF(OR(C2221="健康牧場",C2221="ＯＫ牧場"),"oke",VLOOKUP(C2221,[1]Owner!$A:$B,2,FALSE)))))</f>
        <v>aok</v>
      </c>
    </row>
    <row r="2222" spans="1:24" ht="11.15" customHeight="1" x14ac:dyDescent="0.65">
      <c r="A2222" s="19" t="str">
        <f t="shared" si="179"/>
        <v>0506特捜05</v>
      </c>
      <c r="B2222" s="10" t="s">
        <v>2274</v>
      </c>
      <c r="C2222" s="20" t="s">
        <v>1376</v>
      </c>
      <c r="D2222" s="11">
        <v>5</v>
      </c>
      <c r="E2222" s="20" t="s">
        <v>2447</v>
      </c>
      <c r="F2222" s="10" t="s">
        <v>14</v>
      </c>
      <c r="G2222" s="10" t="s">
        <v>520</v>
      </c>
      <c r="H2222" s="20" t="s">
        <v>2401</v>
      </c>
      <c r="I2222" s="20" t="s">
        <v>38</v>
      </c>
      <c r="J2222" s="20" t="s">
        <v>740</v>
      </c>
      <c r="K2222" s="20" t="s">
        <v>791</v>
      </c>
      <c r="L2222" s="20" t="s">
        <v>1554</v>
      </c>
      <c r="M2222" s="21">
        <v>100</v>
      </c>
      <c r="N2222" s="22">
        <v>2</v>
      </c>
      <c r="O2222" s="23">
        <v>0</v>
      </c>
      <c r="P2222" s="24">
        <v>255</v>
      </c>
      <c r="Q2222" s="25">
        <f t="shared" si="184"/>
        <v>2.5499999999999998</v>
      </c>
      <c r="R2222" s="12">
        <v>0</v>
      </c>
      <c r="S2222" s="12">
        <v>0</v>
      </c>
      <c r="U2222" s="18" t="str">
        <f t="shared" si="180"/>
        <v>未勝利</v>
      </c>
      <c r="X2222" s="12" t="str">
        <f>IF(OR(C2222="櫃間牧場",C2222="特捜フジ"),"hit",IF(OR(C2222="土井牧場",C2222="土井ムギムギ牧場",C2222="むぎむぎ",C2222="むぎ"),"doi",IF(OR(C2222="阪神",C2222="タイガースファーム"),"han",IF(OR(C2222="健康牧場",C2222="ＯＫ牧場"),"oke",VLOOKUP(C2222,[1]Owner!$A:$B,2,FALSE)))))</f>
        <v>hit</v>
      </c>
    </row>
    <row r="2223" spans="1:24" ht="11.15" customHeight="1" x14ac:dyDescent="0.65">
      <c r="A2223" s="19" t="str">
        <f t="shared" si="179"/>
        <v>1718むぎ04</v>
      </c>
      <c r="B2223" s="10" t="s">
        <v>6476</v>
      </c>
      <c r="C2223" s="20" t="s">
        <v>4396</v>
      </c>
      <c r="D2223" s="11">
        <v>4</v>
      </c>
      <c r="E2223" s="20" t="s">
        <v>6584</v>
      </c>
      <c r="F2223" s="10" t="s">
        <v>5144</v>
      </c>
      <c r="G2223" s="10" t="s">
        <v>5295</v>
      </c>
      <c r="H2223" s="20" t="s">
        <v>5352</v>
      </c>
      <c r="I2223" s="20" t="s">
        <v>3881</v>
      </c>
      <c r="J2223" s="20" t="s">
        <v>5436</v>
      </c>
      <c r="K2223" s="20" t="s">
        <v>3929</v>
      </c>
      <c r="L2223" s="20" t="s">
        <v>5485</v>
      </c>
      <c r="M2223" s="21">
        <v>50</v>
      </c>
      <c r="N2223" s="22">
        <v>3</v>
      </c>
      <c r="O2223" s="23">
        <v>0</v>
      </c>
      <c r="P2223" s="24">
        <v>255</v>
      </c>
      <c r="Q2223" s="25">
        <f t="shared" si="184"/>
        <v>5.0999999999999996</v>
      </c>
      <c r="R2223" s="12">
        <v>0</v>
      </c>
      <c r="S2223" s="12">
        <v>0</v>
      </c>
      <c r="U2223" s="18" t="str">
        <f t="shared" si="180"/>
        <v>未勝利</v>
      </c>
      <c r="V2223" s="12" t="s">
        <v>7002</v>
      </c>
      <c r="W2223" s="12" t="s">
        <v>6869</v>
      </c>
      <c r="X2223" s="12" t="str">
        <f>IF(OR(C2223="櫃間牧場",C2223="特捜フジ"),"hit",IF(OR(C2223="土井牧場",C2223="土井ムギムギ牧場",C2223="むぎむぎ",C2223="むぎ"),"doi",IF(OR(C2223="阪神",C2223="タイガースファーム"),"han",IF(OR(C2223="健康牧場",C2223="ＯＫ牧場"),"oke",VLOOKUP(C2223,[1]Owner!$A:$B,2,FALSE)))))</f>
        <v>doi</v>
      </c>
    </row>
    <row r="2224" spans="1:24" ht="11.15" customHeight="1" x14ac:dyDescent="0.65">
      <c r="A2224" s="19" t="str">
        <f t="shared" si="179"/>
        <v>1213阪神08</v>
      </c>
      <c r="B2224" s="10" t="s">
        <v>4405</v>
      </c>
      <c r="C2224" s="20" t="s">
        <v>4734</v>
      </c>
      <c r="D2224" s="11">
        <v>8</v>
      </c>
      <c r="E2224" s="20" t="s">
        <v>4563</v>
      </c>
      <c r="F2224" s="10" t="s">
        <v>4413</v>
      </c>
      <c r="G2224" s="10" t="s">
        <v>4408</v>
      </c>
      <c r="H2224" s="20" t="s">
        <v>4564</v>
      </c>
      <c r="I2224" s="20" t="s">
        <v>3280</v>
      </c>
      <c r="J2224" s="20" t="s">
        <v>4565</v>
      </c>
      <c r="K2224" s="20" t="s">
        <v>4566</v>
      </c>
      <c r="L2224" s="20" t="s">
        <v>4567</v>
      </c>
      <c r="M2224" s="21">
        <v>20</v>
      </c>
      <c r="N2224" s="22">
        <v>5</v>
      </c>
      <c r="O2224" s="23">
        <v>0</v>
      </c>
      <c r="P2224" s="24">
        <v>255</v>
      </c>
      <c r="Q2224" s="25">
        <f t="shared" si="184"/>
        <v>12.75</v>
      </c>
      <c r="R2224" s="12">
        <v>0</v>
      </c>
      <c r="S2224" s="12">
        <v>0</v>
      </c>
      <c r="U2224" s="18" t="str">
        <f t="shared" si="180"/>
        <v>未勝利</v>
      </c>
      <c r="X2224" s="12" t="str">
        <f>IF(OR(C2224="櫃間牧場",C2224="特捜フジ"),"hit",IF(OR(C2224="土井牧場",C2224="土井ムギムギ牧場",C2224="むぎむぎ",C2224="むぎ"),"doi",IF(OR(C2224="阪神",C2224="タイガースファーム"),"han",IF(OR(C2224="健康牧場",C2224="ＯＫ牧場"),"oke",VLOOKUP(C2224,[1]Owner!$A:$B,2,FALSE)))))</f>
        <v>han</v>
      </c>
    </row>
    <row r="2225" spans="1:24" ht="11.15" customHeight="1" x14ac:dyDescent="0.65">
      <c r="A2225" s="19" t="str">
        <f t="shared" si="179"/>
        <v>1011西原05</v>
      </c>
      <c r="B2225" s="10" t="s">
        <v>3649</v>
      </c>
      <c r="C2225" s="20" t="s">
        <v>2175</v>
      </c>
      <c r="D2225" s="11">
        <v>5</v>
      </c>
      <c r="E2225" s="20" t="s">
        <v>3723</v>
      </c>
      <c r="F2225" s="10" t="s">
        <v>14</v>
      </c>
      <c r="G2225" s="10" t="s">
        <v>520</v>
      </c>
      <c r="H2225" s="20" t="s">
        <v>948</v>
      </c>
      <c r="I2225" s="20" t="s">
        <v>1755</v>
      </c>
      <c r="J2225" s="20" t="s">
        <v>3724</v>
      </c>
      <c r="K2225" s="20" t="s">
        <v>2221</v>
      </c>
      <c r="L2225" s="20" t="s">
        <v>515</v>
      </c>
      <c r="M2225" s="21">
        <v>25</v>
      </c>
      <c r="N2225" s="22">
        <v>6</v>
      </c>
      <c r="O2225" s="23">
        <v>0</v>
      </c>
      <c r="P2225" s="24">
        <v>255</v>
      </c>
      <c r="Q2225" s="25">
        <f t="shared" si="184"/>
        <v>10.199999999999999</v>
      </c>
      <c r="R2225" s="12">
        <v>0</v>
      </c>
      <c r="S2225" s="12">
        <v>0</v>
      </c>
      <c r="U2225" s="18" t="str">
        <f t="shared" si="180"/>
        <v>未勝利</v>
      </c>
      <c r="X2225" s="12" t="str">
        <f>IF(OR(C2225="櫃間牧場",C2225="特捜フジ"),"hit",IF(OR(C2225="土井牧場",C2225="土井ムギムギ牧場",C2225="むぎむぎ",C2225="むぎ"),"doi",IF(OR(C2225="阪神",C2225="タイガースファーム"),"han",IF(OR(C2225="健康牧場",C2225="ＯＫ牧場"),"oke",VLOOKUP(C2225,[1]Owner!$A:$B,2,FALSE)))))</f>
        <v>nis</v>
      </c>
    </row>
    <row r="2226" spans="1:24" ht="11.15" customHeight="1" x14ac:dyDescent="0.65">
      <c r="A2226" s="19" t="str">
        <f t="shared" si="179"/>
        <v>1112光生04</v>
      </c>
      <c r="B2226" s="10" t="s">
        <v>4369</v>
      </c>
      <c r="C2226" s="20" t="s">
        <v>4264</v>
      </c>
      <c r="D2226" s="11">
        <v>4</v>
      </c>
      <c r="E2226" s="20" t="s">
        <v>4271</v>
      </c>
      <c r="F2226" s="10" t="s">
        <v>3905</v>
      </c>
      <c r="G2226" s="10" t="s">
        <v>3906</v>
      </c>
      <c r="H2226" s="20" t="s">
        <v>4272</v>
      </c>
      <c r="I2226" s="20" t="s">
        <v>1551</v>
      </c>
      <c r="J2226" s="20" t="s">
        <v>3770</v>
      </c>
      <c r="K2226" s="20" t="s">
        <v>4273</v>
      </c>
      <c r="L2226" s="20" t="s">
        <v>1913</v>
      </c>
      <c r="M2226" s="21">
        <v>25</v>
      </c>
      <c r="N2226" s="22">
        <v>7</v>
      </c>
      <c r="O2226" s="23">
        <v>0</v>
      </c>
      <c r="P2226" s="24">
        <v>255</v>
      </c>
      <c r="Q2226" s="25">
        <f t="shared" si="184"/>
        <v>10.199999999999999</v>
      </c>
      <c r="R2226" s="12">
        <v>0</v>
      </c>
      <c r="S2226" s="12">
        <v>0</v>
      </c>
      <c r="U2226" s="18" t="str">
        <f t="shared" si="180"/>
        <v>未勝利</v>
      </c>
      <c r="X2226" s="12" t="str">
        <f>IF(OR(C2226="櫃間牧場",C2226="特捜フジ"),"hit",IF(OR(C2226="土井牧場",C2226="土井ムギムギ牧場",C2226="むぎむぎ",C2226="むぎ"),"doi",IF(OR(C2226="阪神",C2226="タイガースファーム"),"han",IF(OR(C2226="健康牧場",C2226="ＯＫ牧場"),"oke",VLOOKUP(C2226,[1]Owner!$A:$B,2,FALSE)))))</f>
        <v>ymi</v>
      </c>
    </row>
    <row r="2227" spans="1:24" ht="11.15" customHeight="1" x14ac:dyDescent="0.65">
      <c r="A2227" s="19" t="str">
        <f t="shared" si="179"/>
        <v>0708心平01</v>
      </c>
      <c r="B2227" s="10" t="s">
        <v>2844</v>
      </c>
      <c r="C2227" s="20" t="s">
        <v>186</v>
      </c>
      <c r="D2227" s="11">
        <v>1</v>
      </c>
      <c r="E2227" s="20" t="s">
        <v>2902</v>
      </c>
      <c r="F2227" s="10" t="s">
        <v>14</v>
      </c>
      <c r="G2227" s="10" t="s">
        <v>520</v>
      </c>
      <c r="H2227" s="20" t="s">
        <v>2023</v>
      </c>
      <c r="I2227" s="20" t="s">
        <v>2280</v>
      </c>
      <c r="J2227" s="20" t="s">
        <v>2253</v>
      </c>
      <c r="K2227" s="20" t="s">
        <v>846</v>
      </c>
      <c r="L2227" s="20" t="s">
        <v>515</v>
      </c>
      <c r="M2227" s="21">
        <v>280</v>
      </c>
      <c r="N2227" s="22">
        <v>7</v>
      </c>
      <c r="O2227" s="23">
        <v>0</v>
      </c>
      <c r="P2227" s="24">
        <v>255</v>
      </c>
      <c r="Q2227" s="25">
        <f t="shared" si="184"/>
        <v>0.9107142857142857</v>
      </c>
      <c r="R2227" s="12">
        <v>0</v>
      </c>
      <c r="S2227" s="12">
        <v>0</v>
      </c>
      <c r="U2227" s="18" t="str">
        <f t="shared" si="180"/>
        <v>未勝利</v>
      </c>
      <c r="X2227" s="12" t="str">
        <f>IF(OR(C2227="櫃間牧場",C2227="特捜フジ"),"hit",IF(OR(C2227="土井牧場",C2227="土井ムギムギ牧場",C2227="むぎむぎ",C2227="むぎ"),"doi",IF(OR(C2227="阪神",C2227="タイガースファーム"),"han",IF(OR(C2227="健康牧場",C2227="ＯＫ牧場"),"oke",VLOOKUP(C2227,[1]Owner!$A:$B,2,FALSE)))))</f>
        <v>hsi</v>
      </c>
    </row>
    <row r="2228" spans="1:24" ht="11.15" customHeight="1" x14ac:dyDescent="0.65">
      <c r="A2228" s="19" t="str">
        <f t="shared" si="179"/>
        <v>0405大熊07</v>
      </c>
      <c r="B2228" s="10" t="s">
        <v>1951</v>
      </c>
      <c r="C2228" s="20" t="s">
        <v>1481</v>
      </c>
      <c r="D2228" s="31">
        <v>7</v>
      </c>
      <c r="E2228" s="20" t="s">
        <v>1973</v>
      </c>
      <c r="F2228" s="10" t="s">
        <v>14</v>
      </c>
      <c r="G2228" s="10" t="s">
        <v>520</v>
      </c>
      <c r="H2228" s="20" t="s">
        <v>1974</v>
      </c>
      <c r="I2228" s="20" t="s">
        <v>1975</v>
      </c>
      <c r="J2228" s="20" t="s">
        <v>1976</v>
      </c>
      <c r="K2228" s="20" t="s">
        <v>297</v>
      </c>
      <c r="L2228" s="20" t="s">
        <v>1977</v>
      </c>
      <c r="M2228" s="21">
        <v>0</v>
      </c>
      <c r="N2228" s="22">
        <v>10</v>
      </c>
      <c r="O2228" s="23">
        <v>0</v>
      </c>
      <c r="P2228" s="24">
        <v>255</v>
      </c>
      <c r="Q2228" s="25">
        <f t="shared" si="184"/>
        <v>25.5</v>
      </c>
      <c r="R2228" s="12">
        <v>0</v>
      </c>
      <c r="S2228" s="12">
        <v>0</v>
      </c>
      <c r="U2228" s="18" t="str">
        <f t="shared" si="180"/>
        <v>未勝利</v>
      </c>
      <c r="X2228" s="12" t="str">
        <f>IF(OR(C2228="櫃間牧場",C2228="特捜フジ"),"hit",IF(OR(C2228="土井牧場",C2228="土井ムギムギ牧場",C2228="むぎむぎ",C2228="むぎ"),"doi",IF(OR(C2228="阪神",C2228="タイガースファーム"),"han",IF(OR(C2228="健康牧場",C2228="ＯＫ牧場"),"oke",VLOOKUP(C2228,[1]Owner!$A:$B,2,FALSE)))))</f>
        <v>oku</v>
      </c>
    </row>
    <row r="2229" spans="1:24" ht="11.15" customHeight="1" x14ac:dyDescent="0.65">
      <c r="A2229" s="19" t="str">
        <f t="shared" si="179"/>
        <v>1415阪神09</v>
      </c>
      <c r="B2229" s="10" t="s">
        <v>5140</v>
      </c>
      <c r="C2229" s="28" t="s">
        <v>4756</v>
      </c>
      <c r="D2229" s="29">
        <v>9</v>
      </c>
      <c r="E2229" s="20" t="s">
        <v>5201</v>
      </c>
      <c r="F2229" s="10" t="s">
        <v>5142</v>
      </c>
      <c r="G2229" s="10" t="s">
        <v>5293</v>
      </c>
      <c r="H2229" s="20" t="s">
        <v>5333</v>
      </c>
      <c r="I2229" s="20" t="s">
        <v>4570</v>
      </c>
      <c r="J2229" s="20" t="s">
        <v>5399</v>
      </c>
      <c r="K2229" s="20" t="s">
        <v>3841</v>
      </c>
      <c r="L2229" s="20" t="s">
        <v>2923</v>
      </c>
      <c r="M2229" s="21">
        <v>30</v>
      </c>
      <c r="N2229" s="22">
        <v>2</v>
      </c>
      <c r="O2229" s="23">
        <v>0</v>
      </c>
      <c r="P2229" s="24">
        <v>250</v>
      </c>
      <c r="Q2229" s="25">
        <f t="shared" si="184"/>
        <v>8.3333333333333339</v>
      </c>
      <c r="R2229" s="12">
        <v>0</v>
      </c>
      <c r="S2229" s="12">
        <v>0</v>
      </c>
      <c r="U2229" s="18" t="str">
        <f t="shared" si="180"/>
        <v>未勝利</v>
      </c>
      <c r="X2229" s="12" t="str">
        <f>IF(OR(C2229="櫃間牧場",C2229="特捜フジ"),"hit",IF(OR(C2229="土井牧場",C2229="土井ムギムギ牧場",C2229="むぎむぎ",C2229="むぎ"),"doi",IF(OR(C2229="阪神",C2229="タイガースファーム"),"han",IF(OR(C2229="健康牧場",C2229="ＯＫ牧場"),"oke",VLOOKUP(C2229,[1]Owner!$A:$B,2,FALSE)))))</f>
        <v>han</v>
      </c>
    </row>
    <row r="2230" spans="1:24" ht="11.15" customHeight="1" x14ac:dyDescent="0.65">
      <c r="A2230" s="19" t="str">
        <f t="shared" si="179"/>
        <v>0304播磨09</v>
      </c>
      <c r="B2230" s="10" t="s">
        <v>1713</v>
      </c>
      <c r="C2230" s="20" t="s">
        <v>626</v>
      </c>
      <c r="D2230" s="31">
        <v>9</v>
      </c>
      <c r="E2230" s="20" t="s">
        <v>1906</v>
      </c>
      <c r="F2230" s="10" t="s">
        <v>14</v>
      </c>
      <c r="G2230" s="10" t="s">
        <v>33</v>
      </c>
      <c r="H2230" s="20" t="s">
        <v>475</v>
      </c>
      <c r="I2230" s="20" t="s">
        <v>1802</v>
      </c>
      <c r="J2230" s="20" t="s">
        <v>996</v>
      </c>
      <c r="M2230" s="21">
        <v>0</v>
      </c>
      <c r="N2230" s="22">
        <v>3</v>
      </c>
      <c r="O2230" s="23">
        <v>0</v>
      </c>
      <c r="P2230" s="24">
        <v>250</v>
      </c>
      <c r="Q2230" s="25">
        <f t="shared" si="184"/>
        <v>25</v>
      </c>
      <c r="R2230" s="12">
        <v>0</v>
      </c>
      <c r="S2230" s="12">
        <v>0</v>
      </c>
      <c r="U2230" s="18" t="str">
        <f t="shared" si="180"/>
        <v>未勝利</v>
      </c>
      <c r="X2230" s="12" t="str">
        <f>IF(OR(C2230="櫃間牧場",C2230="特捜フジ"),"hit",IF(OR(C2230="土井牧場",C2230="土井ムギムギ牧場",C2230="むぎむぎ",C2230="むぎ"),"doi",IF(OR(C2230="阪神",C2230="タイガースファーム"),"han",IF(OR(C2230="健康牧場",C2230="ＯＫ牧場"),"oke",VLOOKUP(C2230,[1]Owner!$A:$B,2,FALSE)))))</f>
        <v>har</v>
      </c>
    </row>
    <row r="2231" spans="1:24" ht="11.15" customHeight="1" x14ac:dyDescent="0.65">
      <c r="A2231" s="19" t="str">
        <f t="shared" si="179"/>
        <v>1415藤田02</v>
      </c>
      <c r="B2231" s="10" t="s">
        <v>5140</v>
      </c>
      <c r="C2231" s="28" t="s">
        <v>5136</v>
      </c>
      <c r="D2231" s="29">
        <v>2</v>
      </c>
      <c r="E2231" s="20" t="s">
        <v>5224</v>
      </c>
      <c r="F2231" s="10" t="s">
        <v>5144</v>
      </c>
      <c r="G2231" s="10" t="s">
        <v>5295</v>
      </c>
      <c r="H2231" s="20" t="s">
        <v>5313</v>
      </c>
      <c r="I2231" s="20" t="s">
        <v>2231</v>
      </c>
      <c r="J2231" s="20" t="s">
        <v>3572</v>
      </c>
      <c r="K2231" s="20" t="s">
        <v>5454</v>
      </c>
      <c r="L2231" s="20" t="s">
        <v>2324</v>
      </c>
      <c r="M2231" s="21">
        <v>200</v>
      </c>
      <c r="N2231" s="22">
        <v>3</v>
      </c>
      <c r="O2231" s="23">
        <v>0</v>
      </c>
      <c r="P2231" s="24">
        <v>250</v>
      </c>
      <c r="Q2231" s="25">
        <f t="shared" si="184"/>
        <v>1.25</v>
      </c>
      <c r="R2231" s="12">
        <v>0</v>
      </c>
      <c r="S2231" s="12">
        <v>0</v>
      </c>
      <c r="U2231" s="18" t="str">
        <f t="shared" si="180"/>
        <v>未勝利</v>
      </c>
      <c r="X2231" s="12" t="str">
        <f>IF(OR(C2231="櫃間牧場",C2231="特捜フジ"),"hit",IF(OR(C2231="土井牧場",C2231="土井ムギムギ牧場",C2231="むぎむぎ",C2231="むぎ"),"doi",IF(OR(C2231="阪神",C2231="タイガースファーム"),"han",IF(OR(C2231="健康牧場",C2231="ＯＫ牧場"),"oke",VLOOKUP(C2231,[1]Owner!$A:$B,2,FALSE)))))</f>
        <v>fut</v>
      </c>
    </row>
    <row r="2232" spans="1:24" ht="11.15" customHeight="1" x14ac:dyDescent="0.65">
      <c r="A2232" s="19" t="str">
        <f t="shared" si="179"/>
        <v>1718松山10</v>
      </c>
      <c r="B2232" s="10" t="s">
        <v>6476</v>
      </c>
      <c r="C2232" s="20" t="s">
        <v>4376</v>
      </c>
      <c r="D2232" s="11">
        <v>10</v>
      </c>
      <c r="E2232" s="20" t="s">
        <v>6620</v>
      </c>
      <c r="F2232" s="10" t="s">
        <v>5144</v>
      </c>
      <c r="G2232" s="10" t="s">
        <v>5293</v>
      </c>
      <c r="H2232" s="20" t="s">
        <v>7052</v>
      </c>
      <c r="I2232" s="20" t="s">
        <v>1739</v>
      </c>
      <c r="J2232" s="20" t="s">
        <v>5729</v>
      </c>
      <c r="K2232" s="20" t="s">
        <v>3023</v>
      </c>
      <c r="L2232" s="20" t="s">
        <v>5484</v>
      </c>
      <c r="M2232" s="21">
        <v>40</v>
      </c>
      <c r="N2232" s="22">
        <v>3</v>
      </c>
      <c r="O2232" s="23">
        <v>0</v>
      </c>
      <c r="P2232" s="24">
        <v>250</v>
      </c>
      <c r="Q2232" s="25">
        <f t="shared" si="184"/>
        <v>6.25</v>
      </c>
      <c r="R2232" s="12">
        <v>0</v>
      </c>
      <c r="S2232" s="12">
        <v>0</v>
      </c>
      <c r="U2232" s="18" t="str">
        <f t="shared" si="180"/>
        <v>未勝利</v>
      </c>
      <c r="V2232" s="12" t="s">
        <v>7038</v>
      </c>
      <c r="W2232" s="12" t="s">
        <v>6905</v>
      </c>
      <c r="X2232" s="12" t="str">
        <f>IF(OR(C2232="櫃間牧場",C2232="特捜フジ"),"hit",IF(OR(C2232="土井牧場",C2232="土井ムギムギ牧場",C2232="むぎむぎ",C2232="むぎ"),"doi",IF(OR(C2232="阪神",C2232="タイガースファーム"),"han",IF(OR(C2232="健康牧場",C2232="ＯＫ牧場"),"oke",VLOOKUP(C2232,[1]Owner!$A:$B,2,FALSE)))))</f>
        <v>mat</v>
      </c>
    </row>
    <row r="2233" spans="1:24" ht="11.15" customHeight="1" x14ac:dyDescent="0.65">
      <c r="A2233" s="19" t="str">
        <f t="shared" si="179"/>
        <v>0304大熊05</v>
      </c>
      <c r="B2233" s="10" t="s">
        <v>1713</v>
      </c>
      <c r="C2233" s="20" t="s">
        <v>1481</v>
      </c>
      <c r="D2233" s="31">
        <v>5</v>
      </c>
      <c r="E2233" s="20" t="s">
        <v>1724</v>
      </c>
      <c r="F2233" s="10" t="s">
        <v>14</v>
      </c>
      <c r="G2233" s="10" t="s">
        <v>33</v>
      </c>
      <c r="H2233" s="20" t="s">
        <v>1558</v>
      </c>
      <c r="I2233" s="20" t="s">
        <v>148</v>
      </c>
      <c r="J2233" s="20" t="s">
        <v>191</v>
      </c>
      <c r="M2233" s="21">
        <v>0</v>
      </c>
      <c r="N2233" s="22">
        <v>4</v>
      </c>
      <c r="O2233" s="23">
        <v>0</v>
      </c>
      <c r="P2233" s="24">
        <v>250</v>
      </c>
      <c r="Q2233" s="25">
        <f t="shared" si="184"/>
        <v>25</v>
      </c>
      <c r="R2233" s="12">
        <v>0</v>
      </c>
      <c r="S2233" s="12">
        <v>0</v>
      </c>
      <c r="U2233" s="18" t="str">
        <f t="shared" si="180"/>
        <v>未勝利</v>
      </c>
      <c r="X2233" s="12" t="str">
        <f>IF(OR(C2233="櫃間牧場",C2233="特捜フジ"),"hit",IF(OR(C2233="土井牧場",C2233="土井ムギムギ牧場",C2233="むぎむぎ",C2233="むぎ"),"doi",IF(OR(C2233="阪神",C2233="タイガースファーム"),"han",IF(OR(C2233="健康牧場",C2233="ＯＫ牧場"),"oke",VLOOKUP(C2233,[1]Owner!$A:$B,2,FALSE)))))</f>
        <v>oku</v>
      </c>
    </row>
    <row r="2234" spans="1:24" ht="11.15" customHeight="1" x14ac:dyDescent="0.65">
      <c r="A2234" s="19" t="str">
        <f t="shared" si="179"/>
        <v>1112村山09</v>
      </c>
      <c r="B2234" s="10" t="s">
        <v>4369</v>
      </c>
      <c r="C2234" s="20" t="s">
        <v>4339</v>
      </c>
      <c r="D2234" s="11">
        <v>9</v>
      </c>
      <c r="E2234" s="20" t="s">
        <v>4362</v>
      </c>
      <c r="F2234" s="10" t="s">
        <v>3910</v>
      </c>
      <c r="G2234" s="10" t="s">
        <v>3911</v>
      </c>
      <c r="H2234" s="20" t="s">
        <v>4363</v>
      </c>
      <c r="I2234" s="20" t="s">
        <v>2231</v>
      </c>
      <c r="J2234" s="20" t="s">
        <v>2739</v>
      </c>
      <c r="K2234" s="20" t="s">
        <v>1836</v>
      </c>
      <c r="L2234" s="20" t="s">
        <v>2439</v>
      </c>
      <c r="M2234" s="21">
        <v>65</v>
      </c>
      <c r="N2234" s="22">
        <v>4</v>
      </c>
      <c r="O2234" s="23">
        <v>0</v>
      </c>
      <c r="P2234" s="24">
        <v>250</v>
      </c>
      <c r="Q2234" s="25">
        <f t="shared" si="184"/>
        <v>3.8461538461538463</v>
      </c>
      <c r="R2234" s="12">
        <v>0</v>
      </c>
      <c r="S2234" s="12">
        <v>0</v>
      </c>
      <c r="U2234" s="18" t="str">
        <f t="shared" si="180"/>
        <v>未勝利</v>
      </c>
      <c r="X2234" s="12" t="str">
        <f>IF(OR(C2234="櫃間牧場",C2234="特捜フジ"),"hit",IF(OR(C2234="土井牧場",C2234="土井ムギムギ牧場",C2234="むぎむぎ",C2234="むぎ"),"doi",IF(OR(C2234="阪神",C2234="タイガースファーム"),"han",IF(OR(C2234="健康牧場",C2234="ＯＫ牧場"),"oke",VLOOKUP(C2234,[1]Owner!$A:$B,2,FALSE)))))</f>
        <v>mur</v>
      </c>
    </row>
    <row r="2235" spans="1:24" ht="11.15" customHeight="1" x14ac:dyDescent="0.65">
      <c r="A2235" s="19" t="str">
        <f t="shared" si="179"/>
        <v>0506大熊04</v>
      </c>
      <c r="B2235" s="10" t="s">
        <v>2274</v>
      </c>
      <c r="C2235" s="20" t="s">
        <v>1481</v>
      </c>
      <c r="D2235" s="11">
        <v>4</v>
      </c>
      <c r="E2235" s="20" t="s">
        <v>2284</v>
      </c>
      <c r="F2235" s="10" t="s">
        <v>2279</v>
      </c>
      <c r="G2235" s="10" t="s">
        <v>510</v>
      </c>
      <c r="H2235" s="20" t="s">
        <v>2285</v>
      </c>
      <c r="I2235" s="20" t="s">
        <v>418</v>
      </c>
      <c r="J2235" s="20" t="s">
        <v>2286</v>
      </c>
      <c r="K2235" s="20" t="s">
        <v>2287</v>
      </c>
      <c r="L2235" s="20" t="s">
        <v>2288</v>
      </c>
      <c r="M2235" s="21">
        <v>10</v>
      </c>
      <c r="N2235" s="22">
        <v>6</v>
      </c>
      <c r="O2235" s="23">
        <v>0</v>
      </c>
      <c r="P2235" s="24">
        <v>250</v>
      </c>
      <c r="Q2235" s="25">
        <f t="shared" si="184"/>
        <v>25</v>
      </c>
      <c r="R2235" s="12">
        <v>0</v>
      </c>
      <c r="S2235" s="12">
        <v>0</v>
      </c>
      <c r="U2235" s="18" t="str">
        <f t="shared" si="180"/>
        <v>未勝利</v>
      </c>
      <c r="X2235" s="12" t="str">
        <f>IF(OR(C2235="櫃間牧場",C2235="特捜フジ"),"hit",IF(OR(C2235="土井牧場",C2235="土井ムギムギ牧場",C2235="むぎむぎ",C2235="むぎ"),"doi",IF(OR(C2235="阪神",C2235="タイガースファーム"),"han",IF(OR(C2235="健康牧場",C2235="ＯＫ牧場"),"oke",VLOOKUP(C2235,[1]Owner!$A:$B,2,FALSE)))))</f>
        <v>oku</v>
      </c>
    </row>
    <row r="2236" spans="1:24" ht="11.15" customHeight="1" x14ac:dyDescent="0.65">
      <c r="A2236" s="19" t="str">
        <f t="shared" si="179"/>
        <v>0607羽田05</v>
      </c>
      <c r="B2236" s="10" t="s">
        <v>2579</v>
      </c>
      <c r="C2236" s="20" t="s">
        <v>2580</v>
      </c>
      <c r="D2236" s="11">
        <v>5</v>
      </c>
      <c r="E2236" s="20" t="s">
        <v>2593</v>
      </c>
      <c r="F2236" s="10" t="s">
        <v>14</v>
      </c>
      <c r="G2236" s="10" t="s">
        <v>520</v>
      </c>
      <c r="H2236" s="21" t="s">
        <v>2259</v>
      </c>
      <c r="I2236" s="20" t="s">
        <v>2280</v>
      </c>
      <c r="J2236" s="20" t="s">
        <v>2594</v>
      </c>
      <c r="K2236" s="20" t="s">
        <v>2261</v>
      </c>
      <c r="L2236" s="20" t="s">
        <v>2595</v>
      </c>
      <c r="M2236" s="21">
        <v>0</v>
      </c>
      <c r="N2236" s="22">
        <v>6</v>
      </c>
      <c r="O2236" s="23">
        <v>0</v>
      </c>
      <c r="P2236" s="24">
        <v>250</v>
      </c>
      <c r="Q2236" s="25">
        <f t="shared" si="184"/>
        <v>25</v>
      </c>
      <c r="R2236" s="12">
        <v>0</v>
      </c>
      <c r="S2236" s="12">
        <v>0</v>
      </c>
      <c r="U2236" s="18" t="str">
        <f t="shared" si="180"/>
        <v>未勝利</v>
      </c>
      <c r="X2236" s="12" t="str">
        <f>IF(OR(C2236="櫃間牧場",C2236="特捜フジ"),"hit",IF(OR(C2236="土井牧場",C2236="土井ムギムギ牧場",C2236="むぎむぎ",C2236="むぎ"),"doi",IF(OR(C2236="阪神",C2236="タイガースファーム"),"han",IF(OR(C2236="健康牧場",C2236="ＯＫ牧場"),"oke",VLOOKUP(C2236,[1]Owner!$A:$B,2,FALSE)))))</f>
        <v>had</v>
      </c>
    </row>
    <row r="2237" spans="1:24" ht="11.15" customHeight="1" x14ac:dyDescent="0.65">
      <c r="A2237" s="19" t="str">
        <f t="shared" si="179"/>
        <v>0102特捜09</v>
      </c>
      <c r="B2237" s="10" t="s">
        <v>1206</v>
      </c>
      <c r="C2237" s="20" t="s">
        <v>1376</v>
      </c>
      <c r="D2237" s="31">
        <v>9</v>
      </c>
      <c r="E2237" s="20" t="s">
        <v>1392</v>
      </c>
      <c r="F2237" s="10" t="s">
        <v>14</v>
      </c>
      <c r="G2237" s="10" t="s">
        <v>33</v>
      </c>
      <c r="H2237" s="20" t="s">
        <v>1393</v>
      </c>
      <c r="I2237" s="20" t="s">
        <v>85</v>
      </c>
      <c r="J2237" s="20" t="s">
        <v>1394</v>
      </c>
      <c r="N2237" s="22">
        <v>7</v>
      </c>
      <c r="O2237" s="23">
        <v>0</v>
      </c>
      <c r="P2237" s="24">
        <v>250</v>
      </c>
      <c r="Q2237" s="25" t="str">
        <f t="shared" si="184"/>
        <v/>
      </c>
      <c r="R2237" s="12">
        <v>0</v>
      </c>
      <c r="S2237" s="12">
        <v>0</v>
      </c>
      <c r="U2237" s="18" t="str">
        <f t="shared" si="180"/>
        <v>未勝利</v>
      </c>
      <c r="X2237" s="12" t="str">
        <f>IF(OR(C2237="櫃間牧場",C2237="特捜フジ"),"hit",IF(OR(C2237="土井牧場",C2237="土井ムギムギ牧場",C2237="むぎむぎ",C2237="むぎ"),"doi",IF(OR(C2237="阪神",C2237="タイガースファーム"),"han",IF(OR(C2237="健康牧場",C2237="ＯＫ牧場"),"oke",VLOOKUP(C2237,[1]Owner!$A:$B,2,FALSE)))))</f>
        <v>hit</v>
      </c>
    </row>
    <row r="2238" spans="1:24" ht="11.15" customHeight="1" x14ac:dyDescent="0.65">
      <c r="A2238" s="19" t="str">
        <f t="shared" si="179"/>
        <v>0809特捜08</v>
      </c>
      <c r="B2238" s="10" t="s">
        <v>3162</v>
      </c>
      <c r="C2238" s="20" t="s">
        <v>2740</v>
      </c>
      <c r="D2238" s="11">
        <v>8</v>
      </c>
      <c r="E2238" s="20" t="s">
        <v>3386</v>
      </c>
      <c r="F2238" s="10" t="s">
        <v>2279</v>
      </c>
      <c r="G2238" s="10" t="s">
        <v>520</v>
      </c>
      <c r="H2238" s="20" t="s">
        <v>3387</v>
      </c>
      <c r="I2238" s="20" t="s">
        <v>424</v>
      </c>
      <c r="J2238" s="20" t="s">
        <v>3388</v>
      </c>
      <c r="K2238" s="20" t="s">
        <v>81</v>
      </c>
      <c r="L2238" s="20" t="s">
        <v>1913</v>
      </c>
      <c r="M2238" s="21">
        <v>50</v>
      </c>
      <c r="N2238" s="22">
        <v>8</v>
      </c>
      <c r="O2238" s="23">
        <v>0</v>
      </c>
      <c r="P2238" s="24">
        <v>250</v>
      </c>
      <c r="Q2238" s="25">
        <f t="shared" si="184"/>
        <v>5</v>
      </c>
      <c r="R2238" s="12">
        <v>0</v>
      </c>
      <c r="S2238" s="12">
        <v>0</v>
      </c>
      <c r="U2238" s="18" t="str">
        <f t="shared" si="180"/>
        <v>未勝利</v>
      </c>
      <c r="X2238" s="12" t="str">
        <f>IF(OR(C2238="櫃間牧場",C2238="特捜フジ"),"hit",IF(OR(C2238="土井牧場",C2238="土井ムギムギ牧場",C2238="むぎむぎ",C2238="むぎ"),"doi",IF(OR(C2238="阪神",C2238="タイガースファーム"),"han",IF(OR(C2238="健康牧場",C2238="ＯＫ牧場"),"oke",VLOOKUP(C2238,[1]Owner!$A:$B,2,FALSE)))))</f>
        <v>hit</v>
      </c>
    </row>
    <row r="2239" spans="1:24" ht="11.15" customHeight="1" x14ac:dyDescent="0.65">
      <c r="A2239" s="19" t="str">
        <f t="shared" si="179"/>
        <v>2324柏倉07</v>
      </c>
      <c r="B2239" s="10" t="s">
        <v>9878</v>
      </c>
      <c r="C2239" s="20" t="s">
        <v>9205</v>
      </c>
      <c r="D2239" s="11">
        <v>7</v>
      </c>
      <c r="E2239" s="20" t="s">
        <v>9764</v>
      </c>
      <c r="F2239" s="10" t="s">
        <v>4407</v>
      </c>
      <c r="G2239" s="10" t="s">
        <v>4421</v>
      </c>
      <c r="H2239" s="20" t="s">
        <v>7236</v>
      </c>
      <c r="I2239" s="20" t="s">
        <v>6009</v>
      </c>
      <c r="J2239" s="20" t="s">
        <v>9923</v>
      </c>
      <c r="K2239" s="20" t="s">
        <v>5446</v>
      </c>
      <c r="L2239" s="20" t="s">
        <v>1913</v>
      </c>
      <c r="M2239" s="37">
        <v>5</v>
      </c>
      <c r="N2239" s="22">
        <v>5</v>
      </c>
      <c r="O2239" s="23">
        <v>0</v>
      </c>
      <c r="P2239" s="24">
        <v>248</v>
      </c>
      <c r="Q2239" s="25">
        <f t="shared" si="184"/>
        <v>49.6</v>
      </c>
      <c r="U2239" s="18" t="str">
        <f t="shared" si="180"/>
        <v>未勝利</v>
      </c>
      <c r="V2239" s="12" t="s">
        <v>10018</v>
      </c>
      <c r="W2239" s="12" t="s">
        <v>10055</v>
      </c>
      <c r="X2239" s="12" t="str">
        <f>IF(OR(C2239="櫃間牧場",C2239="特捜フジ"),"hit",IF(OR(C2239="土井牧場",C2239="土井ムギムギ牧場",C2239="むぎむぎ",C2239="むぎ"),"doi",IF(OR(C2239="阪神",C2239="タイガースファーム"),"han",IF(OR(C2239="健康牧場",C2239="ＯＫ牧場"),"oke",VLOOKUP(C2239,[1]Owner!$A:$B,2,FALSE)))))</f>
        <v>kas</v>
      </c>
    </row>
    <row r="2240" spans="1:24" ht="11.15" customHeight="1" x14ac:dyDescent="0.65">
      <c r="A2240" s="19" t="str">
        <f t="shared" si="179"/>
        <v>2223阪神05</v>
      </c>
      <c r="B2240" s="10" t="s">
        <v>9192</v>
      </c>
      <c r="C2240" s="20" t="s">
        <v>4734</v>
      </c>
      <c r="D2240" s="11">
        <v>5</v>
      </c>
      <c r="E2240" s="20" t="s">
        <v>9304</v>
      </c>
      <c r="F2240" s="10" t="s">
        <v>4413</v>
      </c>
      <c r="G2240" s="10" t="s">
        <v>4408</v>
      </c>
      <c r="H2240" s="20" t="s">
        <v>9372</v>
      </c>
      <c r="I2240" s="20" t="s">
        <v>6009</v>
      </c>
      <c r="J2240" s="20" t="s">
        <v>5570</v>
      </c>
      <c r="K2240" s="20" t="s">
        <v>9469</v>
      </c>
      <c r="L2240" s="20" t="s">
        <v>9487</v>
      </c>
      <c r="M2240" s="32">
        <v>3</v>
      </c>
      <c r="N2240" s="22">
        <v>7</v>
      </c>
      <c r="O2240" s="23">
        <v>0</v>
      </c>
      <c r="P2240" s="24">
        <v>248</v>
      </c>
      <c r="Q2240" s="25">
        <v>76.761904761904759</v>
      </c>
      <c r="U2240" s="18" t="str">
        <f t="shared" si="180"/>
        <v>未勝利</v>
      </c>
      <c r="V2240" s="12" t="s">
        <v>9721</v>
      </c>
      <c r="W2240" s="12" t="s">
        <v>9593</v>
      </c>
      <c r="X2240" s="12" t="str">
        <f>IF(OR(C2240="櫃間牧場",C2240="特捜フジ"),"hit",IF(OR(C2240="土井牧場",C2240="土井ムギムギ牧場",C2240="むぎむぎ",C2240="むぎ"),"doi",IF(OR(C2240="阪神",C2240="タイガースファーム"),"han",IF(OR(C2240="健康牧場",C2240="ＯＫ牧場"),"oke",VLOOKUP(C2240,[1]Owner!$A:$B,2,FALSE)))))</f>
        <v>han</v>
      </c>
    </row>
    <row r="2241" spans="1:24" ht="11.15" customHeight="1" x14ac:dyDescent="0.65">
      <c r="A2241" s="19" t="str">
        <f t="shared" si="179"/>
        <v>9899播磨05</v>
      </c>
      <c r="B2241" s="10" t="s">
        <v>377</v>
      </c>
      <c r="C2241" s="20" t="s">
        <v>626</v>
      </c>
      <c r="D2241" s="31">
        <v>5</v>
      </c>
      <c r="E2241" s="20" t="s">
        <v>638</v>
      </c>
      <c r="F2241" s="10" t="s">
        <v>14</v>
      </c>
      <c r="G2241" s="10" t="s">
        <v>33</v>
      </c>
      <c r="H2241" s="20" t="s">
        <v>439</v>
      </c>
      <c r="I2241" s="20" t="s">
        <v>436</v>
      </c>
      <c r="J2241" s="20" t="s">
        <v>639</v>
      </c>
      <c r="N2241" s="22">
        <v>5</v>
      </c>
      <c r="O2241" s="23">
        <v>0</v>
      </c>
      <c r="P2241" s="24">
        <v>241</v>
      </c>
      <c r="Q2241" s="25" t="str">
        <f t="shared" ref="Q2241:Q2246" si="185">IF(M2241="","",IF(M2241&lt;=0,P2241/10,P2241/M2241))</f>
        <v/>
      </c>
      <c r="R2241" s="12">
        <v>0</v>
      </c>
      <c r="S2241" s="12">
        <v>0</v>
      </c>
      <c r="U2241" s="18" t="str">
        <f t="shared" si="180"/>
        <v>未勝利</v>
      </c>
      <c r="X2241" s="12" t="str">
        <f>IF(OR(C2241="櫃間牧場",C2241="特捜フジ"),"hit",IF(OR(C2241="土井牧場",C2241="土井ムギムギ牧場",C2241="むぎむぎ",C2241="むぎ"),"doi",IF(OR(C2241="阪神",C2241="タイガースファーム"),"han",IF(OR(C2241="健康牧場",C2241="ＯＫ牧場"),"oke",VLOOKUP(C2241,[1]Owner!$A:$B,2,FALSE)))))</f>
        <v>har</v>
      </c>
    </row>
    <row r="2242" spans="1:24" ht="11.15" customHeight="1" x14ac:dyDescent="0.65">
      <c r="A2242" s="19" t="str">
        <f t="shared" ref="A2242:A2305" si="186">MID(B2242,3,2)&amp;MID(B2242,8,2)&amp;MID(C2242,1,2)&amp;TEXT(D2242,"00")</f>
        <v>0102心平05</v>
      </c>
      <c r="B2242" s="10" t="s">
        <v>1206</v>
      </c>
      <c r="C2242" s="20" t="s">
        <v>186</v>
      </c>
      <c r="D2242" s="31">
        <v>5</v>
      </c>
      <c r="E2242" s="20" t="s">
        <v>1323</v>
      </c>
      <c r="F2242" s="10" t="s">
        <v>14</v>
      </c>
      <c r="G2242" s="10" t="s">
        <v>15</v>
      </c>
      <c r="H2242" s="20" t="s">
        <v>521</v>
      </c>
      <c r="I2242" s="20" t="s">
        <v>38</v>
      </c>
      <c r="J2242" s="20" t="s">
        <v>1324</v>
      </c>
      <c r="N2242" s="22">
        <v>1</v>
      </c>
      <c r="O2242" s="23">
        <v>0</v>
      </c>
      <c r="P2242" s="24">
        <v>240</v>
      </c>
      <c r="Q2242" s="25" t="str">
        <f t="shared" si="185"/>
        <v/>
      </c>
      <c r="R2242" s="12">
        <v>0</v>
      </c>
      <c r="S2242" s="12">
        <v>0</v>
      </c>
      <c r="U2242" s="18" t="str">
        <f t="shared" ref="U2242:U2305" si="187">IF(S2242&gt;=1,"G1",IF(R2242&gt;=1,"重賞",IF(O2242&gt;=2,"二勝",IF(O2242=1,"一勝",IF(AND(O2242=0,N2242&gt;=1),"未勝利","未出走")))))</f>
        <v>未勝利</v>
      </c>
      <c r="X2242" s="12" t="str">
        <f>IF(OR(C2242="櫃間牧場",C2242="特捜フジ"),"hit",IF(OR(C2242="土井牧場",C2242="土井ムギムギ牧場",C2242="むぎむぎ",C2242="むぎ"),"doi",IF(OR(C2242="阪神",C2242="タイガースファーム"),"han",IF(OR(C2242="健康牧場",C2242="ＯＫ牧場"),"oke",VLOOKUP(C2242,[1]Owner!$A:$B,2,FALSE)))))</f>
        <v>hsi</v>
      </c>
    </row>
    <row r="2243" spans="1:24" ht="11.15" customHeight="1" x14ac:dyDescent="0.65">
      <c r="A2243" s="19" t="str">
        <f t="shared" si="186"/>
        <v>0001大矢07</v>
      </c>
      <c r="B2243" s="10" t="s">
        <v>963</v>
      </c>
      <c r="C2243" s="20" t="s">
        <v>964</v>
      </c>
      <c r="D2243" s="31">
        <v>7</v>
      </c>
      <c r="E2243" s="20" t="s">
        <v>980</v>
      </c>
      <c r="F2243" s="10" t="s">
        <v>14</v>
      </c>
      <c r="G2243" s="10" t="s">
        <v>33</v>
      </c>
      <c r="H2243" s="20" t="s">
        <v>742</v>
      </c>
      <c r="I2243" s="20" t="s">
        <v>807</v>
      </c>
      <c r="J2243" s="20" t="s">
        <v>981</v>
      </c>
      <c r="N2243" s="22">
        <v>1</v>
      </c>
      <c r="O2243" s="23">
        <v>0</v>
      </c>
      <c r="P2243" s="24">
        <v>240</v>
      </c>
      <c r="Q2243" s="25" t="str">
        <f t="shared" si="185"/>
        <v/>
      </c>
      <c r="R2243" s="12">
        <v>0</v>
      </c>
      <c r="S2243" s="12">
        <v>0</v>
      </c>
      <c r="U2243" s="18" t="str">
        <f t="shared" si="187"/>
        <v>未勝利</v>
      </c>
      <c r="X2243" s="12" t="str">
        <f>IF(OR(C2243="櫃間牧場",C2243="特捜フジ"),"hit",IF(OR(C2243="土井牧場",C2243="土井ムギムギ牧場",C2243="むぎむぎ",C2243="むぎ"),"doi",IF(OR(C2243="阪神",C2243="タイガースファーム"),"han",IF(OR(C2243="健康牧場",C2243="ＯＫ牧場"),"oke",VLOOKUP(C2243,[1]Owner!$A:$B,2,FALSE)))))</f>
        <v>oya</v>
      </c>
    </row>
    <row r="2244" spans="1:24" ht="11.15" customHeight="1" x14ac:dyDescent="0.65">
      <c r="A2244" s="19" t="str">
        <f t="shared" si="186"/>
        <v>0102貴仁04</v>
      </c>
      <c r="B2244" s="10" t="s">
        <v>1206</v>
      </c>
      <c r="C2244" s="20" t="s">
        <v>216</v>
      </c>
      <c r="D2244" s="31">
        <v>4</v>
      </c>
      <c r="E2244" s="20" t="s">
        <v>1361</v>
      </c>
      <c r="F2244" s="10" t="s">
        <v>29</v>
      </c>
      <c r="G2244" s="10" t="s">
        <v>15</v>
      </c>
      <c r="H2244" s="20" t="s">
        <v>1362</v>
      </c>
      <c r="I2244" s="20" t="s">
        <v>38</v>
      </c>
      <c r="J2244" s="20" t="s">
        <v>1034</v>
      </c>
      <c r="N2244" s="22">
        <v>1</v>
      </c>
      <c r="O2244" s="23">
        <v>0</v>
      </c>
      <c r="P2244" s="24">
        <v>240</v>
      </c>
      <c r="Q2244" s="25" t="str">
        <f t="shared" si="185"/>
        <v/>
      </c>
      <c r="R2244" s="12">
        <v>0</v>
      </c>
      <c r="S2244" s="12">
        <v>0</v>
      </c>
      <c r="U2244" s="18" t="str">
        <f t="shared" si="187"/>
        <v>未勝利</v>
      </c>
      <c r="X2244" s="12" t="str">
        <f>IF(OR(C2244="櫃間牧場",C2244="特捜フジ"),"hit",IF(OR(C2244="土井牧場",C2244="土井ムギムギ牧場",C2244="むぎむぎ",C2244="むぎ"),"doi",IF(OR(C2244="阪神",C2244="タイガースファーム"),"han",IF(OR(C2244="健康牧場",C2244="ＯＫ牧場"),"oke",VLOOKUP(C2244,[1]Owner!$A:$B,2,FALSE)))))</f>
        <v>hta</v>
      </c>
    </row>
    <row r="2245" spans="1:24" ht="11.15" customHeight="1" x14ac:dyDescent="0.65">
      <c r="A2245" s="19" t="str">
        <f t="shared" si="186"/>
        <v>1415大矢03</v>
      </c>
      <c r="B2245" s="10" t="s">
        <v>5140</v>
      </c>
      <c r="C2245" s="28" t="s">
        <v>5134</v>
      </c>
      <c r="D2245" s="29">
        <v>3</v>
      </c>
      <c r="E2245" s="20" t="s">
        <v>5145</v>
      </c>
      <c r="F2245" s="10" t="s">
        <v>5142</v>
      </c>
      <c r="G2245" s="10" t="s">
        <v>5293</v>
      </c>
      <c r="H2245" s="20" t="s">
        <v>5297</v>
      </c>
      <c r="I2245" s="20" t="s">
        <v>5369</v>
      </c>
      <c r="J2245" s="20" t="s">
        <v>3492</v>
      </c>
      <c r="K2245" s="20" t="s">
        <v>5440</v>
      </c>
      <c r="L2245" s="20" t="s">
        <v>5484</v>
      </c>
      <c r="M2245" s="21">
        <v>70</v>
      </c>
      <c r="N2245" s="22">
        <v>1</v>
      </c>
      <c r="O2245" s="23">
        <v>0</v>
      </c>
      <c r="P2245" s="24">
        <v>240</v>
      </c>
      <c r="Q2245" s="25">
        <f t="shared" si="185"/>
        <v>3.4285714285714284</v>
      </c>
      <c r="R2245" s="12">
        <v>0</v>
      </c>
      <c r="S2245" s="12">
        <v>0</v>
      </c>
      <c r="U2245" s="18" t="str">
        <f t="shared" si="187"/>
        <v>未勝利</v>
      </c>
      <c r="X2245" s="12" t="str">
        <f>IF(OR(C2245="櫃間牧場",C2245="特捜フジ"),"hit",IF(OR(C2245="土井牧場",C2245="土井ムギムギ牧場",C2245="むぎむぎ",C2245="むぎ"),"doi",IF(OR(C2245="阪神",C2245="タイガースファーム"),"han",IF(OR(C2245="健康牧場",C2245="ＯＫ牧場"),"oke",VLOOKUP(C2245,[1]Owner!$A:$B,2,FALSE)))))</f>
        <v>oya</v>
      </c>
    </row>
    <row r="2246" spans="1:24" ht="11.15" customHeight="1" x14ac:dyDescent="0.65">
      <c r="A2246" s="19" t="str">
        <f t="shared" si="186"/>
        <v>1617阪神10</v>
      </c>
      <c r="B2246" s="10" t="s">
        <v>5840</v>
      </c>
      <c r="C2246" s="20" t="s">
        <v>4756</v>
      </c>
      <c r="D2246" s="11">
        <v>10</v>
      </c>
      <c r="E2246" s="20" t="s">
        <v>5905</v>
      </c>
      <c r="F2246" s="10" t="s">
        <v>5848</v>
      </c>
      <c r="G2246" s="10" t="s">
        <v>6012</v>
      </c>
      <c r="H2246" s="20" t="s">
        <v>6065</v>
      </c>
      <c r="I2246" s="20" t="s">
        <v>3904</v>
      </c>
      <c r="J2246" s="20" t="s">
        <v>2794</v>
      </c>
      <c r="K2246" s="20" t="s">
        <v>2378</v>
      </c>
      <c r="L2246" s="20" t="s">
        <v>1913</v>
      </c>
      <c r="M2246" s="21">
        <v>90</v>
      </c>
      <c r="N2246" s="22">
        <v>1</v>
      </c>
      <c r="O2246" s="23">
        <v>0</v>
      </c>
      <c r="P2246" s="24">
        <v>240</v>
      </c>
      <c r="Q2246" s="25">
        <f t="shared" si="185"/>
        <v>2.6666666666666665</v>
      </c>
      <c r="R2246" s="12">
        <v>0</v>
      </c>
      <c r="S2246" s="12">
        <v>0</v>
      </c>
      <c r="U2246" s="18" t="str">
        <f t="shared" si="187"/>
        <v>未勝利</v>
      </c>
      <c r="X2246" s="12" t="str">
        <f>IF(OR(C2246="櫃間牧場",C2246="特捜フジ"),"hit",IF(OR(C2246="土井牧場",C2246="土井ムギムギ牧場",C2246="むぎむぎ",C2246="むぎ"),"doi",IF(OR(C2246="阪神",C2246="タイガースファーム"),"han",IF(OR(C2246="健康牧場",C2246="ＯＫ牧場"),"oke",VLOOKUP(C2246,[1]Owner!$A:$B,2,FALSE)))))</f>
        <v>han</v>
      </c>
    </row>
    <row r="2247" spans="1:24" ht="11.15" customHeight="1" x14ac:dyDescent="0.65">
      <c r="A2247" s="19" t="str">
        <f t="shared" si="186"/>
        <v>2021心平09</v>
      </c>
      <c r="B2247" s="10" t="s">
        <v>8314</v>
      </c>
      <c r="C2247" s="20" t="s">
        <v>8310</v>
      </c>
      <c r="D2247" s="11">
        <v>9</v>
      </c>
      <c r="E2247" s="20" t="s">
        <v>8227</v>
      </c>
      <c r="F2247" s="10" t="s">
        <v>4478</v>
      </c>
      <c r="G2247" s="10" t="s">
        <v>15</v>
      </c>
      <c r="H2247" s="20" t="s">
        <v>8379</v>
      </c>
      <c r="I2247" s="20" t="s">
        <v>5128</v>
      </c>
      <c r="J2247" s="20" t="s">
        <v>4622</v>
      </c>
      <c r="K2247" s="20" t="s">
        <v>8366</v>
      </c>
      <c r="L2247" s="20" t="s">
        <v>2923</v>
      </c>
      <c r="M2247" s="32">
        <v>1</v>
      </c>
      <c r="N2247" s="22">
        <v>1</v>
      </c>
      <c r="O2247" s="23">
        <v>0</v>
      </c>
      <c r="P2247" s="24">
        <v>240</v>
      </c>
      <c r="Q2247" s="25">
        <v>11.076923076923077</v>
      </c>
      <c r="R2247" s="12">
        <v>0</v>
      </c>
      <c r="S2247" s="12">
        <v>0</v>
      </c>
      <c r="T2247" s="12">
        <v>0</v>
      </c>
      <c r="U2247" s="18" t="str">
        <f t="shared" si="187"/>
        <v>未勝利</v>
      </c>
      <c r="V2247" s="12" t="s">
        <v>8642</v>
      </c>
      <c r="W2247" s="12" t="s">
        <v>8511</v>
      </c>
      <c r="X2247" s="12" t="str">
        <f>IF(OR(C2247="櫃間牧場",C2247="特捜フジ"),"hit",IF(OR(C2247="土井牧場",C2247="土井ムギムギ牧場",C2247="むぎむぎ",C2247="むぎ"),"doi",IF(OR(C2247="阪神",C2247="タイガースファーム"),"han",IF(OR(C2247="健康牧場",C2247="ＯＫ牧場"),"oke",VLOOKUP(C2247,[1]Owner!$A:$B,2,FALSE)))))</f>
        <v>hsi</v>
      </c>
    </row>
    <row r="2248" spans="1:24" ht="11.15" customHeight="1" x14ac:dyDescent="0.65">
      <c r="A2248" s="19" t="str">
        <f t="shared" si="186"/>
        <v>0001福石09</v>
      </c>
      <c r="B2248" s="10" t="s">
        <v>963</v>
      </c>
      <c r="C2248" s="20" t="s">
        <v>913</v>
      </c>
      <c r="D2248" s="31">
        <v>9</v>
      </c>
      <c r="E2248" s="20" t="s">
        <v>1157</v>
      </c>
      <c r="F2248" s="10" t="s">
        <v>14</v>
      </c>
      <c r="G2248" s="10" t="s">
        <v>33</v>
      </c>
      <c r="H2248" s="20" t="s">
        <v>815</v>
      </c>
      <c r="I2248" s="20" t="s">
        <v>38</v>
      </c>
      <c r="J2248" s="20" t="s">
        <v>1158</v>
      </c>
      <c r="N2248" s="22">
        <v>2</v>
      </c>
      <c r="O2248" s="23">
        <v>0</v>
      </c>
      <c r="P2248" s="24">
        <v>240</v>
      </c>
      <c r="Q2248" s="25" t="str">
        <f t="shared" ref="Q2248:Q2254" si="188">IF(M2248="","",IF(M2248&lt;=0,P2248/10,P2248/M2248))</f>
        <v/>
      </c>
      <c r="R2248" s="12">
        <v>0</v>
      </c>
      <c r="S2248" s="12">
        <v>0</v>
      </c>
      <c r="U2248" s="18" t="str">
        <f t="shared" si="187"/>
        <v>未勝利</v>
      </c>
      <c r="X2248" s="12" t="str">
        <f>IF(OR(C2248="櫃間牧場",C2248="特捜フジ"),"hit",IF(OR(C2248="土井牧場",C2248="土井ムギムギ牧場",C2248="むぎむぎ",C2248="むぎ"),"doi",IF(OR(C2248="阪神",C2248="タイガースファーム"),"han",IF(OR(C2248="健康牧場",C2248="ＯＫ牧場"),"oke",VLOOKUP(C2248,[1]Owner!$A:$B,2,FALSE)))))</f>
        <v>fuk</v>
      </c>
    </row>
    <row r="2249" spans="1:24" ht="11.15" customHeight="1" x14ac:dyDescent="0.65">
      <c r="A2249" s="19" t="str">
        <f t="shared" si="186"/>
        <v>0102福石06</v>
      </c>
      <c r="B2249" s="10" t="s">
        <v>1206</v>
      </c>
      <c r="C2249" s="20" t="s">
        <v>913</v>
      </c>
      <c r="D2249" s="31">
        <v>6</v>
      </c>
      <c r="E2249" s="20" t="s">
        <v>1450</v>
      </c>
      <c r="F2249" s="10" t="s">
        <v>14</v>
      </c>
      <c r="G2249" s="10" t="s">
        <v>15</v>
      </c>
      <c r="H2249" s="20" t="s">
        <v>1092</v>
      </c>
      <c r="I2249" s="20" t="s">
        <v>476</v>
      </c>
      <c r="J2249" s="20" t="s">
        <v>1451</v>
      </c>
      <c r="N2249" s="22">
        <v>2</v>
      </c>
      <c r="O2249" s="23">
        <v>0</v>
      </c>
      <c r="P2249" s="24">
        <v>240</v>
      </c>
      <c r="Q2249" s="25" t="str">
        <f t="shared" si="188"/>
        <v/>
      </c>
      <c r="R2249" s="12">
        <v>0</v>
      </c>
      <c r="S2249" s="12">
        <v>0</v>
      </c>
      <c r="U2249" s="18" t="str">
        <f t="shared" si="187"/>
        <v>未勝利</v>
      </c>
      <c r="X2249" s="12" t="str">
        <f>IF(OR(C2249="櫃間牧場",C2249="特捜フジ"),"hit",IF(OR(C2249="土井牧場",C2249="土井ムギムギ牧場",C2249="むぎむぎ",C2249="むぎ"),"doi",IF(OR(C2249="阪神",C2249="タイガースファーム"),"han",IF(OR(C2249="健康牧場",C2249="ＯＫ牧場"),"oke",VLOOKUP(C2249,[1]Owner!$A:$B,2,FALSE)))))</f>
        <v>fuk</v>
      </c>
    </row>
    <row r="2250" spans="1:24" ht="11.15" customHeight="1" x14ac:dyDescent="0.65">
      <c r="A2250" s="19" t="str">
        <f t="shared" si="186"/>
        <v>0708大熊09</v>
      </c>
      <c r="B2250" s="10" t="s">
        <v>2844</v>
      </c>
      <c r="C2250" s="20" t="s">
        <v>1481</v>
      </c>
      <c r="D2250" s="11">
        <v>9</v>
      </c>
      <c r="E2250" s="20" t="s">
        <v>2861</v>
      </c>
      <c r="F2250" s="10" t="s">
        <v>14</v>
      </c>
      <c r="G2250" s="10" t="s">
        <v>520</v>
      </c>
      <c r="H2250" s="20" t="s">
        <v>1477</v>
      </c>
      <c r="I2250" s="20" t="s">
        <v>436</v>
      </c>
      <c r="J2250" s="20" t="s">
        <v>2862</v>
      </c>
      <c r="K2250" s="20" t="s">
        <v>2863</v>
      </c>
      <c r="L2250" s="20" t="s">
        <v>2864</v>
      </c>
      <c r="M2250" s="21">
        <v>40</v>
      </c>
      <c r="N2250" s="22">
        <v>2</v>
      </c>
      <c r="O2250" s="23">
        <v>0</v>
      </c>
      <c r="P2250" s="24">
        <v>240</v>
      </c>
      <c r="Q2250" s="25">
        <f t="shared" si="188"/>
        <v>6</v>
      </c>
      <c r="R2250" s="12">
        <v>0</v>
      </c>
      <c r="S2250" s="12">
        <v>0</v>
      </c>
      <c r="U2250" s="18" t="str">
        <f t="shared" si="187"/>
        <v>未勝利</v>
      </c>
      <c r="X2250" s="12" t="str">
        <f>IF(OR(C2250="櫃間牧場",C2250="特捜フジ"),"hit",IF(OR(C2250="土井牧場",C2250="土井ムギムギ牧場",C2250="むぎむぎ",C2250="むぎ"),"doi",IF(OR(C2250="阪神",C2250="タイガースファーム"),"han",IF(OR(C2250="健康牧場",C2250="ＯＫ牧場"),"oke",VLOOKUP(C2250,[1]Owner!$A:$B,2,FALSE)))))</f>
        <v>oku</v>
      </c>
    </row>
    <row r="2251" spans="1:24" ht="11.15" customHeight="1" x14ac:dyDescent="0.65">
      <c r="A2251" s="19" t="str">
        <f t="shared" si="186"/>
        <v>0708播磨08</v>
      </c>
      <c r="B2251" s="10" t="s">
        <v>2844</v>
      </c>
      <c r="C2251" s="20" t="s">
        <v>626</v>
      </c>
      <c r="D2251" s="11">
        <v>8</v>
      </c>
      <c r="E2251" s="20" t="s">
        <v>3084</v>
      </c>
      <c r="F2251" s="10" t="s">
        <v>14</v>
      </c>
      <c r="G2251" s="10" t="s">
        <v>510</v>
      </c>
      <c r="H2251" s="20" t="s">
        <v>2396</v>
      </c>
      <c r="I2251" s="20" t="s">
        <v>1044</v>
      </c>
      <c r="J2251" s="20" t="s">
        <v>2208</v>
      </c>
      <c r="K2251" s="20" t="s">
        <v>846</v>
      </c>
      <c r="L2251" s="20" t="s">
        <v>515</v>
      </c>
      <c r="M2251" s="21">
        <v>120</v>
      </c>
      <c r="N2251" s="22">
        <v>2</v>
      </c>
      <c r="O2251" s="23">
        <v>0</v>
      </c>
      <c r="P2251" s="24">
        <v>240</v>
      </c>
      <c r="Q2251" s="25">
        <f t="shared" si="188"/>
        <v>2</v>
      </c>
      <c r="R2251" s="12">
        <v>0</v>
      </c>
      <c r="S2251" s="12">
        <v>0</v>
      </c>
      <c r="U2251" s="18" t="str">
        <f t="shared" si="187"/>
        <v>未勝利</v>
      </c>
      <c r="X2251" s="12" t="str">
        <f>IF(OR(C2251="櫃間牧場",C2251="特捜フジ"),"hit",IF(OR(C2251="土井牧場",C2251="土井ムギムギ牧場",C2251="むぎむぎ",C2251="むぎ"),"doi",IF(OR(C2251="阪神",C2251="タイガースファーム"),"han",IF(OR(C2251="健康牧場",C2251="ＯＫ牧場"),"oke",VLOOKUP(C2251,[1]Owner!$A:$B,2,FALSE)))))</f>
        <v>har</v>
      </c>
    </row>
    <row r="2252" spans="1:24" ht="11.15" customHeight="1" x14ac:dyDescent="0.65">
      <c r="A2252" s="19" t="str">
        <f t="shared" si="186"/>
        <v>1112光生06</v>
      </c>
      <c r="B2252" s="10" t="s">
        <v>4369</v>
      </c>
      <c r="C2252" s="20" t="s">
        <v>4264</v>
      </c>
      <c r="D2252" s="11">
        <v>6</v>
      </c>
      <c r="E2252" s="20" t="s">
        <v>4276</v>
      </c>
      <c r="F2252" s="10" t="s">
        <v>3910</v>
      </c>
      <c r="G2252" s="10" t="s">
        <v>3906</v>
      </c>
      <c r="H2252" s="20" t="s">
        <v>3933</v>
      </c>
      <c r="I2252" s="20" t="s">
        <v>2231</v>
      </c>
      <c r="J2252" s="20" t="s">
        <v>2610</v>
      </c>
      <c r="K2252" s="20" t="s">
        <v>3988</v>
      </c>
      <c r="L2252" s="20" t="s">
        <v>3922</v>
      </c>
      <c r="M2252" s="21">
        <v>55</v>
      </c>
      <c r="N2252" s="22">
        <v>2</v>
      </c>
      <c r="O2252" s="23">
        <v>0</v>
      </c>
      <c r="P2252" s="24">
        <v>240</v>
      </c>
      <c r="Q2252" s="25">
        <f t="shared" si="188"/>
        <v>4.3636363636363633</v>
      </c>
      <c r="R2252" s="12">
        <v>0</v>
      </c>
      <c r="S2252" s="12">
        <v>0</v>
      </c>
      <c r="U2252" s="18" t="str">
        <f t="shared" si="187"/>
        <v>未勝利</v>
      </c>
      <c r="X2252" s="12" t="str">
        <f>IF(OR(C2252="櫃間牧場",C2252="特捜フジ"),"hit",IF(OR(C2252="土井牧場",C2252="土井ムギムギ牧場",C2252="むぎむぎ",C2252="むぎ"),"doi",IF(OR(C2252="阪神",C2252="タイガースファーム"),"han",IF(OR(C2252="健康牧場",C2252="ＯＫ牧場"),"oke",VLOOKUP(C2252,[1]Owner!$A:$B,2,FALSE)))))</f>
        <v>ymi</v>
      </c>
    </row>
    <row r="2253" spans="1:24" ht="11.15" customHeight="1" x14ac:dyDescent="0.65">
      <c r="A2253" s="19" t="str">
        <f t="shared" si="186"/>
        <v>1415村山08</v>
      </c>
      <c r="B2253" s="10" t="s">
        <v>5140</v>
      </c>
      <c r="C2253" s="28" t="s">
        <v>4764</v>
      </c>
      <c r="D2253" s="29">
        <v>8</v>
      </c>
      <c r="E2253" s="20" t="s">
        <v>5280</v>
      </c>
      <c r="F2253" s="10" t="s">
        <v>5144</v>
      </c>
      <c r="G2253" s="10" t="s">
        <v>5295</v>
      </c>
      <c r="H2253" s="20" t="s">
        <v>5324</v>
      </c>
      <c r="I2253" s="20" t="s">
        <v>2231</v>
      </c>
      <c r="J2253" s="20" t="s">
        <v>4984</v>
      </c>
      <c r="K2253" s="20" t="s">
        <v>5446</v>
      </c>
      <c r="L2253" s="20" t="s">
        <v>1913</v>
      </c>
      <c r="M2253" s="21">
        <v>70</v>
      </c>
      <c r="N2253" s="22">
        <v>2</v>
      </c>
      <c r="O2253" s="23">
        <v>0</v>
      </c>
      <c r="P2253" s="24">
        <v>240</v>
      </c>
      <c r="Q2253" s="25">
        <f t="shared" si="188"/>
        <v>3.4285714285714284</v>
      </c>
      <c r="R2253" s="12">
        <v>0</v>
      </c>
      <c r="S2253" s="12">
        <v>0</v>
      </c>
      <c r="U2253" s="18" t="str">
        <f t="shared" si="187"/>
        <v>未勝利</v>
      </c>
      <c r="X2253" s="12" t="str">
        <f>IF(OR(C2253="櫃間牧場",C2253="特捜フジ"),"hit",IF(OR(C2253="土井牧場",C2253="土井ムギムギ牧場",C2253="むぎむぎ",C2253="むぎ"),"doi",IF(OR(C2253="阪神",C2253="タイガースファーム"),"han",IF(OR(C2253="健康牧場",C2253="ＯＫ牧場"),"oke",VLOOKUP(C2253,[1]Owner!$A:$B,2,FALSE)))))</f>
        <v>mur</v>
      </c>
    </row>
    <row r="2254" spans="1:24" ht="11.15" customHeight="1" x14ac:dyDescent="0.65">
      <c r="A2254" s="19" t="str">
        <f t="shared" si="186"/>
        <v>1819松山04</v>
      </c>
      <c r="B2254" s="10" t="s">
        <v>7067</v>
      </c>
      <c r="C2254" s="20" t="s">
        <v>4762</v>
      </c>
      <c r="D2254" s="11">
        <v>4</v>
      </c>
      <c r="E2254" s="20" t="s">
        <v>7202</v>
      </c>
      <c r="F2254" s="10" t="s">
        <v>4413</v>
      </c>
      <c r="G2254" s="10" t="s">
        <v>4421</v>
      </c>
      <c r="H2254" s="20" t="s">
        <v>7236</v>
      </c>
      <c r="I2254" s="20" t="s">
        <v>6718</v>
      </c>
      <c r="J2254" s="20" t="s">
        <v>6061</v>
      </c>
      <c r="K2254" s="20" t="s">
        <v>5446</v>
      </c>
      <c r="L2254" s="20" t="s">
        <v>1913</v>
      </c>
      <c r="M2254" s="21">
        <v>150</v>
      </c>
      <c r="N2254" s="22">
        <v>2</v>
      </c>
      <c r="O2254" s="23">
        <v>0</v>
      </c>
      <c r="P2254" s="24">
        <v>240</v>
      </c>
      <c r="Q2254" s="25">
        <f t="shared" si="188"/>
        <v>1.6</v>
      </c>
      <c r="R2254" s="12">
        <v>0</v>
      </c>
      <c r="S2254" s="12">
        <v>0</v>
      </c>
      <c r="T2254" s="12">
        <v>0</v>
      </c>
      <c r="U2254" s="18" t="str">
        <f t="shared" si="187"/>
        <v>未勝利</v>
      </c>
      <c r="V2254" s="12" t="s">
        <v>7470</v>
      </c>
      <c r="W2254" s="12" t="s">
        <v>7610</v>
      </c>
      <c r="X2254" s="12" t="str">
        <f>IF(OR(C2254="櫃間牧場",C2254="特捜フジ"),"hit",IF(OR(C2254="土井牧場",C2254="土井ムギムギ牧場",C2254="むぎむぎ",C2254="むぎ"),"doi",IF(OR(C2254="阪神",C2254="タイガースファーム"),"han",IF(OR(C2254="健康牧場",C2254="ＯＫ牧場"),"oke",VLOOKUP(C2254,[1]Owner!$A:$B,2,FALSE)))))</f>
        <v>mat</v>
      </c>
    </row>
    <row r="2255" spans="1:24" ht="11.15" customHeight="1" x14ac:dyDescent="0.65">
      <c r="A2255" s="19" t="str">
        <f t="shared" si="186"/>
        <v>1920村山02</v>
      </c>
      <c r="B2255" s="10" t="s">
        <v>7651</v>
      </c>
      <c r="C2255" s="20" t="s">
        <v>7658</v>
      </c>
      <c r="D2255" s="11">
        <v>2</v>
      </c>
      <c r="E2255" s="20" t="s">
        <v>7790</v>
      </c>
      <c r="F2255" s="10" t="s">
        <v>4772</v>
      </c>
      <c r="G2255" s="10" t="s">
        <v>4767</v>
      </c>
      <c r="H2255" s="20" t="s">
        <v>4792</v>
      </c>
      <c r="I2255" s="20" t="s">
        <v>6718</v>
      </c>
      <c r="J2255" s="20" t="s">
        <v>6047</v>
      </c>
      <c r="K2255" s="20" t="s">
        <v>2378</v>
      </c>
      <c r="L2255" s="20" t="s">
        <v>1913</v>
      </c>
      <c r="M2255" s="32">
        <v>6</v>
      </c>
      <c r="N2255" s="22">
        <v>2</v>
      </c>
      <c r="O2255" s="23">
        <v>0</v>
      </c>
      <c r="P2255" s="24">
        <v>240</v>
      </c>
      <c r="Q2255" s="25">
        <v>1.8461538461538463</v>
      </c>
      <c r="R2255" s="12">
        <v>0</v>
      </c>
      <c r="S2255" s="12">
        <v>0</v>
      </c>
      <c r="T2255" s="12">
        <v>0</v>
      </c>
      <c r="U2255" s="18" t="str">
        <f t="shared" si="187"/>
        <v>未勝利</v>
      </c>
      <c r="V2255" s="12" t="s">
        <v>8028</v>
      </c>
      <c r="W2255" s="12" t="s">
        <v>8168</v>
      </c>
      <c r="X2255" s="12" t="str">
        <f>IF(OR(C2255="櫃間牧場",C2255="特捜フジ"),"hit",IF(OR(C2255="土井牧場",C2255="土井ムギムギ牧場",C2255="むぎむぎ",C2255="むぎ"),"doi",IF(OR(C2255="阪神",C2255="タイガースファーム"),"han",IF(OR(C2255="健康牧場",C2255="ＯＫ牧場"),"oke",VLOOKUP(C2255,[1]Owner!$A:$B,2,FALSE)))))</f>
        <v>mur</v>
      </c>
    </row>
    <row r="2256" spans="1:24" ht="11.15" customHeight="1" x14ac:dyDescent="0.65">
      <c r="A2256" s="19" t="str">
        <f t="shared" si="186"/>
        <v>2021播磨10</v>
      </c>
      <c r="B2256" s="10" t="s">
        <v>8314</v>
      </c>
      <c r="C2256" s="20" t="s">
        <v>8311</v>
      </c>
      <c r="D2256" s="11">
        <v>10</v>
      </c>
      <c r="E2256" s="20" t="s">
        <v>8257</v>
      </c>
      <c r="F2256" s="10" t="s">
        <v>4478</v>
      </c>
      <c r="G2256" s="10" t="s">
        <v>15</v>
      </c>
      <c r="H2256" s="20" t="s">
        <v>8360</v>
      </c>
      <c r="I2256" s="20" t="s">
        <v>4677</v>
      </c>
      <c r="J2256" s="20" t="s">
        <v>3591</v>
      </c>
      <c r="K2256" s="20" t="s">
        <v>5446</v>
      </c>
      <c r="L2256" s="20" t="s">
        <v>1913</v>
      </c>
      <c r="M2256" s="32">
        <v>3</v>
      </c>
      <c r="N2256" s="22">
        <v>2</v>
      </c>
      <c r="O2256" s="23">
        <v>0</v>
      </c>
      <c r="P2256" s="24">
        <v>240</v>
      </c>
      <c r="Q2256" s="25">
        <v>8.6923076923076916</v>
      </c>
      <c r="R2256" s="12">
        <v>0</v>
      </c>
      <c r="S2256" s="12">
        <v>0</v>
      </c>
      <c r="T2256" s="12">
        <v>0</v>
      </c>
      <c r="U2256" s="18" t="str">
        <f t="shared" si="187"/>
        <v>未勝利</v>
      </c>
      <c r="V2256" s="12" t="s">
        <v>8602</v>
      </c>
      <c r="W2256" s="12" t="s">
        <v>8542</v>
      </c>
      <c r="X2256" s="12" t="str">
        <f>IF(OR(C2256="櫃間牧場",C2256="特捜フジ"),"hit",IF(OR(C2256="土井牧場",C2256="土井ムギムギ牧場",C2256="むぎむぎ",C2256="むぎ"),"doi",IF(OR(C2256="阪神",C2256="タイガースファーム"),"han",IF(OR(C2256="健康牧場",C2256="ＯＫ牧場"),"oke",VLOOKUP(C2256,[1]Owner!$A:$B,2,FALSE)))))</f>
        <v>har</v>
      </c>
    </row>
    <row r="2257" spans="1:24" ht="11.15" customHeight="1" x14ac:dyDescent="0.65">
      <c r="A2257" s="19" t="str">
        <f t="shared" si="186"/>
        <v>2122柏倉09</v>
      </c>
      <c r="B2257" s="10" t="s">
        <v>8826</v>
      </c>
      <c r="C2257" s="20" t="s">
        <v>7652</v>
      </c>
      <c r="D2257" s="11">
        <v>9</v>
      </c>
      <c r="E2257" s="20" t="s">
        <v>8713</v>
      </c>
      <c r="F2257" s="10" t="s">
        <v>29</v>
      </c>
      <c r="G2257" s="10" t="s">
        <v>4421</v>
      </c>
      <c r="H2257" s="20" t="s">
        <v>8853</v>
      </c>
      <c r="I2257" s="20" t="s">
        <v>6718</v>
      </c>
      <c r="J2257" s="20" t="s">
        <v>8865</v>
      </c>
      <c r="K2257" s="20" t="s">
        <v>2378</v>
      </c>
      <c r="L2257" s="20" t="s">
        <v>1913</v>
      </c>
      <c r="M2257" s="32">
        <v>7</v>
      </c>
      <c r="N2257" s="22">
        <v>2</v>
      </c>
      <c r="O2257" s="23">
        <v>0</v>
      </c>
      <c r="P2257" s="24">
        <v>240</v>
      </c>
      <c r="Q2257" s="25">
        <v>1.5824175824175826</v>
      </c>
      <c r="U2257" s="18" t="str">
        <f t="shared" si="187"/>
        <v>未勝利</v>
      </c>
      <c r="V2257" s="12" t="s">
        <v>8969</v>
      </c>
      <c r="W2257" s="12" t="s">
        <v>9080</v>
      </c>
      <c r="X2257" s="12" t="str">
        <f>IF(OR(C2257="櫃間牧場",C2257="特捜フジ"),"hit",IF(OR(C2257="土井牧場",C2257="土井ムギムギ牧場",C2257="むぎむぎ",C2257="むぎ"),"doi",IF(OR(C2257="阪神",C2257="タイガースファーム"),"han",IF(OR(C2257="健康牧場",C2257="ＯＫ牧場"),"oke",VLOOKUP(C2257,[1]Owner!$A:$B,2,FALSE)))))</f>
        <v>kas</v>
      </c>
    </row>
    <row r="2258" spans="1:24" ht="11.15" customHeight="1" x14ac:dyDescent="0.65">
      <c r="A2258" s="19" t="str">
        <f t="shared" si="186"/>
        <v>0708藤田01</v>
      </c>
      <c r="B2258" s="10" t="s">
        <v>2844</v>
      </c>
      <c r="C2258" s="20" t="s">
        <v>3112</v>
      </c>
      <c r="D2258" s="11">
        <v>1</v>
      </c>
      <c r="E2258" s="20" t="s">
        <v>3113</v>
      </c>
      <c r="F2258" s="10" t="s">
        <v>14</v>
      </c>
      <c r="G2258" s="10" t="s">
        <v>520</v>
      </c>
      <c r="H2258" s="20" t="s">
        <v>948</v>
      </c>
      <c r="I2258" s="20" t="s">
        <v>2612</v>
      </c>
      <c r="J2258" s="20" t="s">
        <v>993</v>
      </c>
      <c r="K2258" s="20" t="s">
        <v>791</v>
      </c>
      <c r="L2258" s="20" t="s">
        <v>1913</v>
      </c>
      <c r="M2258" s="21">
        <v>240</v>
      </c>
      <c r="N2258" s="22">
        <v>3</v>
      </c>
      <c r="O2258" s="23">
        <v>0</v>
      </c>
      <c r="P2258" s="24">
        <v>240</v>
      </c>
      <c r="Q2258" s="25">
        <f>IF(M2258="","",IF(M2258&lt;=0,P2258/10,P2258/M2258))</f>
        <v>1</v>
      </c>
      <c r="R2258" s="12">
        <v>0</v>
      </c>
      <c r="S2258" s="12">
        <v>0</v>
      </c>
      <c r="U2258" s="18" t="str">
        <f t="shared" si="187"/>
        <v>未勝利</v>
      </c>
      <c r="X2258" s="12" t="str">
        <f>IF(OR(C2258="櫃間牧場",C2258="特捜フジ"),"hit",IF(OR(C2258="土井牧場",C2258="土井ムギムギ牧場",C2258="むぎむぎ",C2258="むぎ"),"doi",IF(OR(C2258="阪神",C2258="タイガースファーム"),"han",IF(OR(C2258="健康牧場",C2258="ＯＫ牧場"),"oke",VLOOKUP(C2258,[1]Owner!$A:$B,2,FALSE)))))</f>
        <v>fut</v>
      </c>
    </row>
    <row r="2259" spans="1:24" ht="11.15" customHeight="1" x14ac:dyDescent="0.65">
      <c r="A2259" s="19" t="str">
        <f t="shared" si="186"/>
        <v>1112播磨07</v>
      </c>
      <c r="B2259" s="10" t="s">
        <v>4369</v>
      </c>
      <c r="C2259" s="20" t="s">
        <v>4105</v>
      </c>
      <c r="D2259" s="11">
        <v>7</v>
      </c>
      <c r="E2259" s="20" t="s">
        <v>4124</v>
      </c>
      <c r="F2259" s="10" t="s">
        <v>3905</v>
      </c>
      <c r="G2259" s="10" t="s">
        <v>3911</v>
      </c>
      <c r="H2259" s="20" t="s">
        <v>3964</v>
      </c>
      <c r="I2259" s="20" t="s">
        <v>2231</v>
      </c>
      <c r="J2259" s="20" t="s">
        <v>3363</v>
      </c>
      <c r="K2259" s="20" t="s">
        <v>3980</v>
      </c>
      <c r="L2259" s="20" t="s">
        <v>1913</v>
      </c>
      <c r="M2259" s="21">
        <v>75</v>
      </c>
      <c r="N2259" s="22">
        <v>3</v>
      </c>
      <c r="O2259" s="23">
        <v>0</v>
      </c>
      <c r="P2259" s="24">
        <v>240</v>
      </c>
      <c r="Q2259" s="25">
        <f>IF(M2259="","",IF(M2259&lt;=0,P2259/10,P2259/M2259))</f>
        <v>3.2</v>
      </c>
      <c r="R2259" s="12">
        <v>0</v>
      </c>
      <c r="S2259" s="12">
        <v>0</v>
      </c>
      <c r="U2259" s="18" t="str">
        <f t="shared" si="187"/>
        <v>未勝利</v>
      </c>
      <c r="X2259" s="12" t="str">
        <f>IF(OR(C2259="櫃間牧場",C2259="特捜フジ"),"hit",IF(OR(C2259="土井牧場",C2259="土井ムギムギ牧場",C2259="むぎむぎ",C2259="むぎ"),"doi",IF(OR(C2259="阪神",C2259="タイガースファーム"),"han",IF(OR(C2259="健康牧場",C2259="ＯＫ牧場"),"oke",VLOOKUP(C2259,[1]Owner!$A:$B,2,FALSE)))))</f>
        <v>har</v>
      </c>
    </row>
    <row r="2260" spans="1:24" ht="11.15" customHeight="1" x14ac:dyDescent="0.65">
      <c r="A2260" s="19" t="str">
        <f t="shared" si="186"/>
        <v>1516永之10</v>
      </c>
      <c r="B2260" s="10" t="s">
        <v>5510</v>
      </c>
      <c r="C2260" s="20" t="s">
        <v>5513</v>
      </c>
      <c r="D2260" s="11">
        <v>10</v>
      </c>
      <c r="E2260" s="20" t="s">
        <v>5584</v>
      </c>
      <c r="F2260" s="10" t="s">
        <v>3910</v>
      </c>
      <c r="G2260" s="10" t="s">
        <v>3911</v>
      </c>
      <c r="H2260" s="20" t="s">
        <v>5682</v>
      </c>
      <c r="I2260" s="20" t="s">
        <v>2231</v>
      </c>
      <c r="J2260" s="20" t="s">
        <v>5749</v>
      </c>
      <c r="K2260" s="20" t="s">
        <v>5798</v>
      </c>
      <c r="L2260" s="20" t="s">
        <v>1913</v>
      </c>
      <c r="M2260" s="21">
        <v>130</v>
      </c>
      <c r="N2260" s="22">
        <v>3</v>
      </c>
      <c r="O2260" s="23">
        <v>0</v>
      </c>
      <c r="P2260" s="24">
        <v>240</v>
      </c>
      <c r="Q2260" s="25">
        <f>IF(M2260="","",IF(M2260&lt;=0,P2260/10,P2260/M2260))</f>
        <v>1.8461538461538463</v>
      </c>
      <c r="R2260" s="12">
        <v>0</v>
      </c>
      <c r="S2260" s="12">
        <v>0</v>
      </c>
      <c r="U2260" s="18" t="str">
        <f t="shared" si="187"/>
        <v>未勝利</v>
      </c>
      <c r="X2260" s="12" t="str">
        <f>IF(OR(C2260="櫃間牧場",C2260="特捜フジ"),"hit",IF(OR(C2260="土井牧場",C2260="土井ムギムギ牧場",C2260="むぎむぎ",C2260="むぎ"),"doi",IF(OR(C2260="阪神",C2260="タイガースファーム"),"han",IF(OR(C2260="健康牧場",C2260="ＯＫ牧場"),"oke",VLOOKUP(C2260,[1]Owner!$A:$B,2,FALSE)))))</f>
        <v>yhi</v>
      </c>
    </row>
    <row r="2261" spans="1:24" ht="11.15" customHeight="1" x14ac:dyDescent="0.65">
      <c r="A2261" s="19" t="str">
        <f t="shared" si="186"/>
        <v>2021村山01</v>
      </c>
      <c r="B2261" s="10" t="s">
        <v>8314</v>
      </c>
      <c r="C2261" s="20" t="s">
        <v>7658</v>
      </c>
      <c r="D2261" s="11">
        <v>1</v>
      </c>
      <c r="E2261" s="20" t="s">
        <v>8298</v>
      </c>
      <c r="F2261" s="10" t="s">
        <v>4478</v>
      </c>
      <c r="G2261" s="10" t="s">
        <v>33</v>
      </c>
      <c r="H2261" s="20" t="s">
        <v>8316</v>
      </c>
      <c r="I2261" s="20" t="s">
        <v>3165</v>
      </c>
      <c r="J2261" s="20" t="s">
        <v>5747</v>
      </c>
      <c r="K2261" s="20" t="s">
        <v>2378</v>
      </c>
      <c r="L2261" s="20" t="s">
        <v>1913</v>
      </c>
      <c r="M2261" s="32">
        <v>10</v>
      </c>
      <c r="N2261" s="22">
        <v>3</v>
      </c>
      <c r="O2261" s="23">
        <v>0</v>
      </c>
      <c r="P2261" s="24">
        <v>240</v>
      </c>
      <c r="Q2261" s="25">
        <v>-6.4423076923076925</v>
      </c>
      <c r="R2261" s="12">
        <v>0</v>
      </c>
      <c r="S2261" s="12">
        <v>0</v>
      </c>
      <c r="T2261" s="12">
        <v>0</v>
      </c>
      <c r="U2261" s="18" t="str">
        <f t="shared" si="187"/>
        <v>未勝利</v>
      </c>
      <c r="V2261" s="12" t="s">
        <v>8685</v>
      </c>
      <c r="W2261" s="12" t="s">
        <v>8583</v>
      </c>
      <c r="X2261" s="12" t="str">
        <f>IF(OR(C2261="櫃間牧場",C2261="特捜フジ"),"hit",IF(OR(C2261="土井牧場",C2261="土井ムギムギ牧場",C2261="むぎむぎ",C2261="むぎ"),"doi",IF(OR(C2261="阪神",C2261="タイガースファーム"),"han",IF(OR(C2261="健康牧場",C2261="ＯＫ牧場"),"oke",VLOOKUP(C2261,[1]Owner!$A:$B,2,FALSE)))))</f>
        <v>mur</v>
      </c>
    </row>
    <row r="2262" spans="1:24" ht="11.15" customHeight="1" x14ac:dyDescent="0.65">
      <c r="A2262" s="19" t="str">
        <f t="shared" si="186"/>
        <v>1819成田09</v>
      </c>
      <c r="B2262" s="10" t="s">
        <v>7067</v>
      </c>
      <c r="C2262" s="20" t="s">
        <v>5842</v>
      </c>
      <c r="D2262" s="11">
        <v>9</v>
      </c>
      <c r="E2262" s="20" t="s">
        <v>7217</v>
      </c>
      <c r="F2262" s="10" t="s">
        <v>4413</v>
      </c>
      <c r="G2262" s="10" t="s">
        <v>4421</v>
      </c>
      <c r="H2262" s="20" t="s">
        <v>7256</v>
      </c>
      <c r="I2262" s="20" t="s">
        <v>6718</v>
      </c>
      <c r="J2262" s="20" t="s">
        <v>7376</v>
      </c>
      <c r="K2262" s="20" t="s">
        <v>7377</v>
      </c>
      <c r="L2262" s="20" t="s">
        <v>7378</v>
      </c>
      <c r="M2262" s="21">
        <v>40</v>
      </c>
      <c r="N2262" s="22">
        <v>4</v>
      </c>
      <c r="O2262" s="23">
        <v>0</v>
      </c>
      <c r="P2262" s="24">
        <v>240</v>
      </c>
      <c r="Q2262" s="25">
        <f t="shared" ref="Q2262:Q2273" si="189">IF(M2262="","",IF(M2262&lt;=0,P2262/10,P2262/M2262))</f>
        <v>6</v>
      </c>
      <c r="R2262" s="12">
        <v>0</v>
      </c>
      <c r="S2262" s="12">
        <v>0</v>
      </c>
      <c r="T2262" s="12">
        <v>0</v>
      </c>
      <c r="U2262" s="18" t="str">
        <f t="shared" si="187"/>
        <v>未勝利</v>
      </c>
      <c r="V2262" s="12" t="s">
        <v>7471</v>
      </c>
      <c r="W2262" s="12" t="s">
        <v>7611</v>
      </c>
      <c r="X2262" s="12" t="str">
        <f>IF(OR(C2262="櫃間牧場",C2262="特捜フジ"),"hit",IF(OR(C2262="土井牧場",C2262="土井ムギムギ牧場",C2262="むぎむぎ",C2262="むぎ"),"doi",IF(OR(C2262="阪神",C2262="タイガースファーム"),"han",IF(OR(C2262="健康牧場",C2262="ＯＫ牧場"),"oke",VLOOKUP(C2262,[1]Owner!$A:$B,2,FALSE)))))</f>
        <v>nar</v>
      </c>
    </row>
    <row r="2263" spans="1:24" ht="11.15" customHeight="1" x14ac:dyDescent="0.65">
      <c r="A2263" s="19" t="str">
        <f t="shared" si="186"/>
        <v>0102本木05</v>
      </c>
      <c r="B2263" s="10" t="s">
        <v>1206</v>
      </c>
      <c r="C2263" s="20" t="s">
        <v>1161</v>
      </c>
      <c r="D2263" s="31">
        <v>5</v>
      </c>
      <c r="E2263" s="20" t="s">
        <v>1466</v>
      </c>
      <c r="F2263" s="10" t="s">
        <v>14</v>
      </c>
      <c r="G2263" s="10" t="s">
        <v>15</v>
      </c>
      <c r="H2263" s="20" t="s">
        <v>1415</v>
      </c>
      <c r="I2263" s="20" t="s">
        <v>26</v>
      </c>
      <c r="J2263" s="20" t="s">
        <v>1467</v>
      </c>
      <c r="N2263" s="22">
        <v>5</v>
      </c>
      <c r="O2263" s="23">
        <v>0</v>
      </c>
      <c r="P2263" s="24">
        <v>240</v>
      </c>
      <c r="Q2263" s="25" t="str">
        <f t="shared" si="189"/>
        <v/>
      </c>
      <c r="R2263" s="12">
        <v>0</v>
      </c>
      <c r="S2263" s="12">
        <v>0</v>
      </c>
      <c r="U2263" s="18" t="str">
        <f t="shared" si="187"/>
        <v>未勝利</v>
      </c>
      <c r="X2263" s="12" t="str">
        <f>IF(OR(C2263="櫃間牧場",C2263="特捜フジ"),"hit",IF(OR(C2263="土井牧場",C2263="土井ムギムギ牧場",C2263="むぎむぎ",C2263="むぎ"),"doi",IF(OR(C2263="阪神",C2263="タイガースファーム"),"han",IF(OR(C2263="健康牧場",C2263="ＯＫ牧場"),"oke",VLOOKUP(C2263,[1]Owner!$A:$B,2,FALSE)))))</f>
        <v>mot</v>
      </c>
    </row>
    <row r="2264" spans="1:24" ht="11.15" customHeight="1" x14ac:dyDescent="0.65">
      <c r="A2264" s="19" t="str">
        <f t="shared" si="186"/>
        <v>0203大類10</v>
      </c>
      <c r="B2264" s="10" t="s">
        <v>1480</v>
      </c>
      <c r="C2264" s="20" t="s">
        <v>91</v>
      </c>
      <c r="D2264" s="31">
        <v>10</v>
      </c>
      <c r="E2264" s="20" t="s">
        <v>1537</v>
      </c>
      <c r="F2264" s="10" t="s">
        <v>29</v>
      </c>
      <c r="G2264" s="10" t="s">
        <v>510</v>
      </c>
      <c r="H2264" s="20" t="s">
        <v>1538</v>
      </c>
      <c r="I2264" s="20" t="s">
        <v>1252</v>
      </c>
      <c r="J2264" s="20" t="s">
        <v>725</v>
      </c>
      <c r="N2264" s="22">
        <v>6</v>
      </c>
      <c r="O2264" s="23">
        <v>0</v>
      </c>
      <c r="P2264" s="24">
        <v>239</v>
      </c>
      <c r="Q2264" s="25" t="str">
        <f t="shared" si="189"/>
        <v/>
      </c>
      <c r="R2264" s="12">
        <v>0</v>
      </c>
      <c r="S2264" s="12">
        <v>0</v>
      </c>
      <c r="U2264" s="18" t="str">
        <f t="shared" si="187"/>
        <v>未勝利</v>
      </c>
      <c r="X2264" s="12" t="str">
        <f>IF(OR(C2264="櫃間牧場",C2264="特捜フジ"),"hit",IF(OR(C2264="土井牧場",C2264="土井ムギムギ牧場",C2264="むぎむぎ",C2264="むぎ"),"doi",IF(OR(C2264="阪神",C2264="タイガースファーム"),"han",IF(OR(C2264="健康牧場",C2264="ＯＫ牧場"),"oke",VLOOKUP(C2264,[1]Owner!$A:$B,2,FALSE)))))</f>
        <v>oru</v>
      </c>
    </row>
    <row r="2265" spans="1:24" ht="11.15" customHeight="1" x14ac:dyDescent="0.65">
      <c r="A2265" s="19" t="str">
        <f t="shared" si="186"/>
        <v>1718藤田08</v>
      </c>
      <c r="B2265" s="10" t="s">
        <v>6476</v>
      </c>
      <c r="C2265" s="20" t="s">
        <v>4374</v>
      </c>
      <c r="D2265" s="11">
        <v>8</v>
      </c>
      <c r="E2265" s="20" t="s">
        <v>6514</v>
      </c>
      <c r="F2265" s="10" t="s">
        <v>5142</v>
      </c>
      <c r="G2265" s="10" t="s">
        <v>5295</v>
      </c>
      <c r="H2265" s="20" t="s">
        <v>6656</v>
      </c>
      <c r="I2265" s="20" t="s">
        <v>1755</v>
      </c>
      <c r="J2265" s="20" t="s">
        <v>6731</v>
      </c>
      <c r="K2265" s="20" t="s">
        <v>5446</v>
      </c>
      <c r="L2265" s="20" t="s">
        <v>1913</v>
      </c>
      <c r="M2265" s="21">
        <v>90</v>
      </c>
      <c r="N2265" s="22">
        <v>6</v>
      </c>
      <c r="O2265" s="23">
        <v>0</v>
      </c>
      <c r="P2265" s="24">
        <v>235</v>
      </c>
      <c r="Q2265" s="25">
        <f t="shared" si="189"/>
        <v>2.6111111111111112</v>
      </c>
      <c r="R2265" s="12">
        <v>0</v>
      </c>
      <c r="S2265" s="12">
        <v>0</v>
      </c>
      <c r="U2265" s="18" t="str">
        <f t="shared" si="187"/>
        <v>未勝利</v>
      </c>
      <c r="V2265" s="12" t="s">
        <v>6954</v>
      </c>
      <c r="W2265" s="12" t="s">
        <v>6803</v>
      </c>
      <c r="X2265" s="12" t="str">
        <f>IF(OR(C2265="櫃間牧場",C2265="特捜フジ"),"hit",IF(OR(C2265="土井牧場",C2265="土井ムギムギ牧場",C2265="むぎむぎ",C2265="むぎ"),"doi",IF(OR(C2265="阪神",C2265="タイガースファーム"),"han",IF(OR(C2265="健康牧場",C2265="ＯＫ牧場"),"oke",VLOOKUP(C2265,[1]Owner!$A:$B,2,FALSE)))))</f>
        <v>fut</v>
      </c>
    </row>
    <row r="2266" spans="1:24" ht="11.15" customHeight="1" x14ac:dyDescent="0.65">
      <c r="A2266" s="19" t="str">
        <f t="shared" si="186"/>
        <v>0001心平07</v>
      </c>
      <c r="B2266" s="10" t="s">
        <v>963</v>
      </c>
      <c r="C2266" s="20" t="s">
        <v>186</v>
      </c>
      <c r="D2266" s="31">
        <v>7</v>
      </c>
      <c r="E2266" s="20" t="s">
        <v>1067</v>
      </c>
      <c r="F2266" s="10" t="s">
        <v>29</v>
      </c>
      <c r="G2266" s="10" t="s">
        <v>33</v>
      </c>
      <c r="H2266" s="20" t="s">
        <v>1068</v>
      </c>
      <c r="I2266" s="20" t="s">
        <v>1069</v>
      </c>
      <c r="J2266" s="20" t="s">
        <v>1070</v>
      </c>
      <c r="N2266" s="22">
        <v>3</v>
      </c>
      <c r="O2266" s="23">
        <v>0</v>
      </c>
      <c r="P2266" s="24">
        <v>231</v>
      </c>
      <c r="Q2266" s="25" t="str">
        <f t="shared" si="189"/>
        <v/>
      </c>
      <c r="R2266" s="12">
        <v>0</v>
      </c>
      <c r="S2266" s="12">
        <v>0</v>
      </c>
      <c r="U2266" s="18" t="str">
        <f t="shared" si="187"/>
        <v>未勝利</v>
      </c>
      <c r="X2266" s="12" t="str">
        <f>IF(OR(C2266="櫃間牧場",C2266="特捜フジ"),"hit",IF(OR(C2266="土井牧場",C2266="土井ムギムギ牧場",C2266="むぎむぎ",C2266="むぎ"),"doi",IF(OR(C2266="阪神",C2266="タイガースファーム"),"han",IF(OR(C2266="健康牧場",C2266="ＯＫ牧場"),"oke",VLOOKUP(C2266,[1]Owner!$A:$B,2,FALSE)))))</f>
        <v>hsi</v>
      </c>
    </row>
    <row r="2267" spans="1:24" ht="11.15" customHeight="1" x14ac:dyDescent="0.65">
      <c r="A2267" s="19" t="str">
        <f t="shared" si="186"/>
        <v>0304土井08</v>
      </c>
      <c r="B2267" s="10" t="s">
        <v>1713</v>
      </c>
      <c r="C2267" s="20" t="s">
        <v>1601</v>
      </c>
      <c r="D2267" s="31">
        <v>8</v>
      </c>
      <c r="E2267" s="20" t="s">
        <v>1844</v>
      </c>
      <c r="F2267" s="10" t="s">
        <v>29</v>
      </c>
      <c r="G2267" s="10" t="s">
        <v>33</v>
      </c>
      <c r="H2267" s="20" t="s">
        <v>446</v>
      </c>
      <c r="I2267" s="20" t="s">
        <v>17</v>
      </c>
      <c r="J2267" s="20" t="s">
        <v>1845</v>
      </c>
      <c r="M2267" s="21">
        <v>0</v>
      </c>
      <c r="N2267" s="22">
        <v>2</v>
      </c>
      <c r="O2267" s="23">
        <v>0</v>
      </c>
      <c r="P2267" s="24">
        <v>230</v>
      </c>
      <c r="Q2267" s="25">
        <f t="shared" si="189"/>
        <v>23</v>
      </c>
      <c r="R2267" s="12">
        <v>0</v>
      </c>
      <c r="S2267" s="12">
        <v>0</v>
      </c>
      <c r="U2267" s="18" t="str">
        <f t="shared" si="187"/>
        <v>未勝利</v>
      </c>
      <c r="X2267" s="12" t="str">
        <f>IF(OR(C2267="櫃間牧場",C2267="特捜フジ"),"hit",IF(OR(C2267="土井牧場",C2267="土井ムギムギ牧場",C2267="むぎむぎ",C2267="むぎ"),"doi",IF(OR(C2267="阪神",C2267="タイガースファーム"),"han",IF(OR(C2267="健康牧場",C2267="ＯＫ牧場"),"oke",VLOOKUP(C2267,[1]Owner!$A:$B,2,FALSE)))))</f>
        <v>doi</v>
      </c>
    </row>
    <row r="2268" spans="1:24" ht="11.15" customHeight="1" x14ac:dyDescent="0.65">
      <c r="A2268" s="19" t="str">
        <f t="shared" si="186"/>
        <v>0304心平05</v>
      </c>
      <c r="B2268" s="10" t="s">
        <v>1713</v>
      </c>
      <c r="C2268" s="20" t="s">
        <v>186</v>
      </c>
      <c r="D2268" s="31">
        <v>5</v>
      </c>
      <c r="E2268" s="20" t="s">
        <v>1794</v>
      </c>
      <c r="F2268" s="10" t="s">
        <v>14</v>
      </c>
      <c r="G2268" s="10" t="s">
        <v>33</v>
      </c>
      <c r="H2268" s="20" t="s">
        <v>65</v>
      </c>
      <c r="I2268" s="20" t="s">
        <v>38</v>
      </c>
      <c r="J2268" s="20" t="s">
        <v>1795</v>
      </c>
      <c r="M2268" s="21">
        <v>0</v>
      </c>
      <c r="N2268" s="22">
        <v>2</v>
      </c>
      <c r="O2268" s="23">
        <v>0</v>
      </c>
      <c r="P2268" s="24">
        <v>230</v>
      </c>
      <c r="Q2268" s="25">
        <f t="shared" si="189"/>
        <v>23</v>
      </c>
      <c r="R2268" s="12">
        <v>0</v>
      </c>
      <c r="S2268" s="12">
        <v>0</v>
      </c>
      <c r="U2268" s="18" t="str">
        <f t="shared" si="187"/>
        <v>未勝利</v>
      </c>
      <c r="X2268" s="12" t="str">
        <f>IF(OR(C2268="櫃間牧場",C2268="特捜フジ"),"hit",IF(OR(C2268="土井牧場",C2268="土井ムギムギ牧場",C2268="むぎむぎ",C2268="むぎ"),"doi",IF(OR(C2268="阪神",C2268="タイガースファーム"),"han",IF(OR(C2268="健康牧場",C2268="ＯＫ牧場"),"oke",VLOOKUP(C2268,[1]Owner!$A:$B,2,FALSE)))))</f>
        <v>hsi</v>
      </c>
    </row>
    <row r="2269" spans="1:24" ht="11.15" customHeight="1" x14ac:dyDescent="0.65">
      <c r="A2269" s="19" t="str">
        <f t="shared" si="186"/>
        <v>0304福石07</v>
      </c>
      <c r="B2269" s="10" t="s">
        <v>1713</v>
      </c>
      <c r="C2269" s="20" t="s">
        <v>913</v>
      </c>
      <c r="D2269" s="31">
        <v>7</v>
      </c>
      <c r="E2269" s="20" t="s">
        <v>1924</v>
      </c>
      <c r="F2269" s="10" t="s">
        <v>29</v>
      </c>
      <c r="G2269" s="10" t="s">
        <v>15</v>
      </c>
      <c r="H2269" s="20" t="s">
        <v>169</v>
      </c>
      <c r="I2269" s="20" t="s">
        <v>436</v>
      </c>
      <c r="J2269" s="20" t="s">
        <v>1925</v>
      </c>
      <c r="M2269" s="21">
        <v>0</v>
      </c>
      <c r="N2269" s="22">
        <v>3</v>
      </c>
      <c r="O2269" s="23">
        <v>0</v>
      </c>
      <c r="P2269" s="24">
        <v>230</v>
      </c>
      <c r="Q2269" s="25">
        <f t="shared" si="189"/>
        <v>23</v>
      </c>
      <c r="R2269" s="12">
        <v>0</v>
      </c>
      <c r="S2269" s="12">
        <v>0</v>
      </c>
      <c r="U2269" s="18" t="str">
        <f t="shared" si="187"/>
        <v>未勝利</v>
      </c>
      <c r="X2269" s="12" t="str">
        <f>IF(OR(C2269="櫃間牧場",C2269="特捜フジ"),"hit",IF(OR(C2269="土井牧場",C2269="土井ムギムギ牧場",C2269="むぎむぎ",C2269="むぎ"),"doi",IF(OR(C2269="阪神",C2269="タイガースファーム"),"han",IF(OR(C2269="健康牧場",C2269="ＯＫ牧場"),"oke",VLOOKUP(C2269,[1]Owner!$A:$B,2,FALSE)))))</f>
        <v>fuk</v>
      </c>
    </row>
    <row r="2270" spans="1:24" ht="11.15" customHeight="1" x14ac:dyDescent="0.65">
      <c r="A2270" s="19" t="str">
        <f t="shared" si="186"/>
        <v>1617成田03</v>
      </c>
      <c r="B2270" s="10" t="s">
        <v>5840</v>
      </c>
      <c r="C2270" s="20" t="s">
        <v>5842</v>
      </c>
      <c r="D2270" s="11">
        <v>3</v>
      </c>
      <c r="E2270" s="20" t="s">
        <v>5868</v>
      </c>
      <c r="F2270" s="10" t="s">
        <v>5848</v>
      </c>
      <c r="G2270" s="10" t="s">
        <v>5996</v>
      </c>
      <c r="H2270" s="20" t="s">
        <v>5998</v>
      </c>
      <c r="I2270" s="20" t="s">
        <v>2438</v>
      </c>
      <c r="J2270" s="20" t="s">
        <v>6022</v>
      </c>
      <c r="K2270" s="20" t="s">
        <v>6135</v>
      </c>
      <c r="L2270" s="20" t="s">
        <v>6132</v>
      </c>
      <c r="M2270" s="21">
        <v>80</v>
      </c>
      <c r="N2270" s="22">
        <v>3</v>
      </c>
      <c r="O2270" s="23">
        <v>0</v>
      </c>
      <c r="P2270" s="24">
        <v>230</v>
      </c>
      <c r="Q2270" s="25">
        <f t="shared" si="189"/>
        <v>2.875</v>
      </c>
      <c r="R2270" s="12">
        <v>0</v>
      </c>
      <c r="S2270" s="12">
        <v>0</v>
      </c>
      <c r="U2270" s="18" t="str">
        <f t="shared" si="187"/>
        <v>未勝利</v>
      </c>
      <c r="X2270" s="12" t="str">
        <f>IF(OR(C2270="櫃間牧場",C2270="特捜フジ"),"hit",IF(OR(C2270="土井牧場",C2270="土井ムギムギ牧場",C2270="むぎむぎ",C2270="むぎ"),"doi",IF(OR(C2270="阪神",C2270="タイガースファーム"),"han",IF(OR(C2270="健康牧場",C2270="ＯＫ牧場"),"oke",VLOOKUP(C2270,[1]Owner!$A:$B,2,FALSE)))))</f>
        <v>nar</v>
      </c>
    </row>
    <row r="2271" spans="1:24" ht="11.15" customHeight="1" x14ac:dyDescent="0.65">
      <c r="A2271" s="19" t="str">
        <f t="shared" si="186"/>
        <v>0506羽田06</v>
      </c>
      <c r="B2271" s="10" t="s">
        <v>2274</v>
      </c>
      <c r="C2271" s="20" t="s">
        <v>2482</v>
      </c>
      <c r="D2271" s="11">
        <v>6</v>
      </c>
      <c r="E2271" s="20" t="s">
        <v>2491</v>
      </c>
      <c r="F2271" s="10" t="s">
        <v>2279</v>
      </c>
      <c r="G2271" s="10" t="s">
        <v>520</v>
      </c>
      <c r="H2271" s="20" t="s">
        <v>2041</v>
      </c>
      <c r="I2271" s="20" t="s">
        <v>2129</v>
      </c>
      <c r="J2271" s="20" t="s">
        <v>2492</v>
      </c>
      <c r="K2271" s="20" t="s">
        <v>81</v>
      </c>
      <c r="L2271" s="20" t="s">
        <v>1913</v>
      </c>
      <c r="M2271" s="21">
        <v>0</v>
      </c>
      <c r="N2271" s="22">
        <v>4</v>
      </c>
      <c r="O2271" s="23">
        <v>0</v>
      </c>
      <c r="P2271" s="24">
        <v>230</v>
      </c>
      <c r="Q2271" s="25">
        <f t="shared" si="189"/>
        <v>23</v>
      </c>
      <c r="R2271" s="12">
        <v>0</v>
      </c>
      <c r="S2271" s="12">
        <v>0</v>
      </c>
      <c r="U2271" s="18" t="str">
        <f t="shared" si="187"/>
        <v>未勝利</v>
      </c>
      <c r="X2271" s="12" t="str">
        <f>IF(OR(C2271="櫃間牧場",C2271="特捜フジ"),"hit",IF(OR(C2271="土井牧場",C2271="土井ムギムギ牧場",C2271="むぎむぎ",C2271="むぎ"),"doi",IF(OR(C2271="阪神",C2271="タイガースファーム"),"han",IF(OR(C2271="健康牧場",C2271="ＯＫ牧場"),"oke",VLOOKUP(C2271,[1]Owner!$A:$B,2,FALSE)))))</f>
        <v>had</v>
      </c>
    </row>
    <row r="2272" spans="1:24" ht="11.15" customHeight="1" x14ac:dyDescent="0.65">
      <c r="A2272" s="19" t="str">
        <f t="shared" si="186"/>
        <v>0910櫃間06</v>
      </c>
      <c r="B2272" s="10" t="s">
        <v>3418</v>
      </c>
      <c r="C2272" s="20" t="s">
        <v>3631</v>
      </c>
      <c r="D2272" s="11">
        <v>6</v>
      </c>
      <c r="E2272" s="20" t="s">
        <v>3637</v>
      </c>
      <c r="F2272" s="10" t="s">
        <v>14</v>
      </c>
      <c r="G2272" s="10" t="s">
        <v>510</v>
      </c>
      <c r="H2272" s="20" t="s">
        <v>2391</v>
      </c>
      <c r="I2272" s="20" t="s">
        <v>3638</v>
      </c>
      <c r="J2272" s="20" t="s">
        <v>3639</v>
      </c>
      <c r="K2272" s="20" t="s">
        <v>3640</v>
      </c>
      <c r="L2272" s="20" t="s">
        <v>3641</v>
      </c>
      <c r="M2272" s="21">
        <v>60</v>
      </c>
      <c r="N2272" s="22">
        <v>4</v>
      </c>
      <c r="O2272" s="23">
        <v>0</v>
      </c>
      <c r="P2272" s="24">
        <v>230</v>
      </c>
      <c r="Q2272" s="25">
        <f t="shared" si="189"/>
        <v>3.8333333333333335</v>
      </c>
      <c r="R2272" s="12">
        <v>0</v>
      </c>
      <c r="S2272" s="12">
        <v>0</v>
      </c>
      <c r="U2272" s="18" t="str">
        <f t="shared" si="187"/>
        <v>未勝利</v>
      </c>
      <c r="X2272" s="12" t="str">
        <f>IF(OR(C2272="櫃間牧場",C2272="特捜フジ"),"hit",IF(OR(C2272="土井牧場",C2272="土井ムギムギ牧場",C2272="むぎむぎ",C2272="むぎ"),"doi",IF(OR(C2272="阪神",C2272="タイガースファーム"),"han",IF(OR(C2272="健康牧場",C2272="ＯＫ牧場"),"oke",VLOOKUP(C2272,[1]Owner!$A:$B,2,FALSE)))))</f>
        <v>hit</v>
      </c>
    </row>
    <row r="2273" spans="1:24" ht="11.15" customHeight="1" x14ac:dyDescent="0.65">
      <c r="A2273" s="19" t="str">
        <f t="shared" si="186"/>
        <v>1617村山08</v>
      </c>
      <c r="B2273" s="10" t="s">
        <v>5840</v>
      </c>
      <c r="C2273" s="20" t="s">
        <v>4764</v>
      </c>
      <c r="D2273" s="11">
        <v>8</v>
      </c>
      <c r="E2273" s="20" t="s">
        <v>5983</v>
      </c>
      <c r="F2273" s="10" t="s">
        <v>5848</v>
      </c>
      <c r="G2273" s="10" t="s">
        <v>5996</v>
      </c>
      <c r="H2273" s="20" t="s">
        <v>5998</v>
      </c>
      <c r="I2273" s="20" t="s">
        <v>2438</v>
      </c>
      <c r="J2273" s="20" t="s">
        <v>6123</v>
      </c>
      <c r="K2273" s="20" t="s">
        <v>5446</v>
      </c>
      <c r="L2273" s="20" t="s">
        <v>1913</v>
      </c>
      <c r="M2273" s="21">
        <v>80</v>
      </c>
      <c r="N2273" s="22">
        <v>4</v>
      </c>
      <c r="O2273" s="23">
        <v>0</v>
      </c>
      <c r="P2273" s="24">
        <v>230</v>
      </c>
      <c r="Q2273" s="25">
        <f t="shared" si="189"/>
        <v>2.875</v>
      </c>
      <c r="R2273" s="12">
        <v>0</v>
      </c>
      <c r="S2273" s="12">
        <v>0</v>
      </c>
      <c r="U2273" s="18" t="str">
        <f t="shared" si="187"/>
        <v>未勝利</v>
      </c>
      <c r="X2273" s="12" t="str">
        <f>IF(OR(C2273="櫃間牧場",C2273="特捜フジ"),"hit",IF(OR(C2273="土井牧場",C2273="土井ムギムギ牧場",C2273="むぎむぎ",C2273="むぎ"),"doi",IF(OR(C2273="阪神",C2273="タイガースファーム"),"han",IF(OR(C2273="健康牧場",C2273="ＯＫ牧場"),"oke",VLOOKUP(C2273,[1]Owner!$A:$B,2,FALSE)))))</f>
        <v>mur</v>
      </c>
    </row>
    <row r="2274" spans="1:24" ht="11.15" customHeight="1" x14ac:dyDescent="0.65">
      <c r="A2274" s="19" t="str">
        <f t="shared" si="186"/>
        <v>2021健太03</v>
      </c>
      <c r="B2274" s="10" t="s">
        <v>8314</v>
      </c>
      <c r="C2274" s="20" t="s">
        <v>7654</v>
      </c>
      <c r="D2274" s="11">
        <v>3</v>
      </c>
      <c r="E2274" s="20" t="s">
        <v>8201</v>
      </c>
      <c r="F2274" s="10" t="s">
        <v>4478</v>
      </c>
      <c r="G2274" s="10" t="s">
        <v>15</v>
      </c>
      <c r="H2274" s="20" t="s">
        <v>8319</v>
      </c>
      <c r="I2274" s="20" t="s">
        <v>3165</v>
      </c>
      <c r="J2274" s="20" t="s">
        <v>4063</v>
      </c>
      <c r="K2274" s="20" t="s">
        <v>791</v>
      </c>
      <c r="L2274" s="20" t="s">
        <v>1913</v>
      </c>
      <c r="M2274" s="32">
        <v>7</v>
      </c>
      <c r="N2274" s="22">
        <v>2</v>
      </c>
      <c r="O2274" s="23">
        <v>0</v>
      </c>
      <c r="P2274" s="24">
        <v>227</v>
      </c>
      <c r="Q2274" s="25">
        <v>2.2109890109890111</v>
      </c>
      <c r="R2274" s="12">
        <v>0</v>
      </c>
      <c r="S2274" s="12">
        <v>0</v>
      </c>
      <c r="T2274" s="12">
        <v>0</v>
      </c>
      <c r="U2274" s="18" t="str">
        <f t="shared" si="187"/>
        <v>未勝利</v>
      </c>
      <c r="V2274" s="12" t="s">
        <v>8625</v>
      </c>
      <c r="W2274" s="12" t="s">
        <v>8485</v>
      </c>
      <c r="X2274" s="12" t="str">
        <f>IF(OR(C2274="櫃間牧場",C2274="特捜フジ"),"hit",IF(OR(C2274="土井牧場",C2274="土井ムギムギ牧場",C2274="むぎむぎ",C2274="むぎ"),"doi",IF(OR(C2274="阪神",C2274="タイガースファーム"),"han",IF(OR(C2274="健康牧場",C2274="ＯＫ牧場"),"oke",VLOOKUP(C2274,[1]Owner!$A:$B,2,FALSE)))))</f>
        <v>tke</v>
      </c>
    </row>
    <row r="2275" spans="1:24" ht="11.15" customHeight="1" x14ac:dyDescent="0.65">
      <c r="A2275" s="19" t="str">
        <f t="shared" si="186"/>
        <v>0102特捜02</v>
      </c>
      <c r="B2275" s="10" t="s">
        <v>1206</v>
      </c>
      <c r="C2275" s="20" t="s">
        <v>1376</v>
      </c>
      <c r="D2275" s="31">
        <v>2</v>
      </c>
      <c r="E2275" s="20" t="s">
        <v>1379</v>
      </c>
      <c r="F2275" s="10" t="s">
        <v>29</v>
      </c>
      <c r="G2275" s="10" t="s">
        <v>33</v>
      </c>
      <c r="H2275" s="20" t="s">
        <v>1116</v>
      </c>
      <c r="I2275" s="20" t="s">
        <v>38</v>
      </c>
      <c r="J2275" s="20" t="s">
        <v>323</v>
      </c>
      <c r="N2275" s="22">
        <v>3</v>
      </c>
      <c r="O2275" s="23">
        <v>0</v>
      </c>
      <c r="P2275" s="24">
        <v>227</v>
      </c>
      <c r="Q2275" s="25" t="str">
        <f t="shared" ref="Q2275:Q2280" si="190">IF(M2275="","",IF(M2275&lt;=0,P2275/10,P2275/M2275))</f>
        <v/>
      </c>
      <c r="R2275" s="12">
        <v>0</v>
      </c>
      <c r="S2275" s="12">
        <v>0</v>
      </c>
      <c r="U2275" s="18" t="str">
        <f t="shared" si="187"/>
        <v>未勝利</v>
      </c>
      <c r="X2275" s="12" t="str">
        <f>IF(OR(C2275="櫃間牧場",C2275="特捜フジ"),"hit",IF(OR(C2275="土井牧場",C2275="土井ムギムギ牧場",C2275="むぎむぎ",C2275="むぎ"),"doi",IF(OR(C2275="阪神",C2275="タイガースファーム"),"han",IF(OR(C2275="健康牧場",C2275="ＯＫ牧場"),"oke",VLOOKUP(C2275,[1]Owner!$A:$B,2,FALSE)))))</f>
        <v>hit</v>
      </c>
    </row>
    <row r="2276" spans="1:24" ht="11.15" customHeight="1" x14ac:dyDescent="0.65">
      <c r="A2276" s="19" t="str">
        <f t="shared" si="186"/>
        <v>1112福石03</v>
      </c>
      <c r="B2276" s="10" t="s">
        <v>4369</v>
      </c>
      <c r="C2276" s="20" t="s">
        <v>4167</v>
      </c>
      <c r="D2276" s="11">
        <v>3</v>
      </c>
      <c r="E2276" s="20" t="s">
        <v>4172</v>
      </c>
      <c r="F2276" s="10" t="s">
        <v>3905</v>
      </c>
      <c r="G2276" s="10" t="s">
        <v>3911</v>
      </c>
      <c r="H2276" s="20" t="s">
        <v>4173</v>
      </c>
      <c r="I2276" s="20" t="s">
        <v>2231</v>
      </c>
      <c r="J2276" s="20" t="s">
        <v>4174</v>
      </c>
      <c r="K2276" s="20" t="s">
        <v>3935</v>
      </c>
      <c r="L2276" s="20" t="s">
        <v>2923</v>
      </c>
      <c r="M2276" s="21">
        <v>30</v>
      </c>
      <c r="N2276" s="22">
        <v>2</v>
      </c>
      <c r="O2276" s="23">
        <v>0</v>
      </c>
      <c r="P2276" s="24">
        <v>225</v>
      </c>
      <c r="Q2276" s="25">
        <f t="shared" si="190"/>
        <v>7.5</v>
      </c>
      <c r="R2276" s="12">
        <v>0</v>
      </c>
      <c r="S2276" s="12">
        <v>0</v>
      </c>
      <c r="U2276" s="18" t="str">
        <f t="shared" si="187"/>
        <v>未勝利</v>
      </c>
      <c r="X2276" s="12" t="str">
        <f>IF(OR(C2276="櫃間牧場",C2276="特捜フジ"),"hit",IF(OR(C2276="土井牧場",C2276="土井ムギムギ牧場",C2276="むぎむぎ",C2276="むぎ"),"doi",IF(OR(C2276="阪神",C2276="タイガースファーム"),"han",IF(OR(C2276="健康牧場",C2276="ＯＫ牧場"),"oke",VLOOKUP(C2276,[1]Owner!$A:$B,2,FALSE)))))</f>
        <v>fuk</v>
      </c>
    </row>
    <row r="2277" spans="1:24" ht="11.15" customHeight="1" x14ac:dyDescent="0.65">
      <c r="A2277" s="19" t="str">
        <f t="shared" si="186"/>
        <v>0506大熊06</v>
      </c>
      <c r="B2277" s="10" t="s">
        <v>2274</v>
      </c>
      <c r="C2277" s="20" t="s">
        <v>1481</v>
      </c>
      <c r="D2277" s="11">
        <v>6</v>
      </c>
      <c r="E2277" s="20" t="s">
        <v>2293</v>
      </c>
      <c r="F2277" s="10" t="s">
        <v>2279</v>
      </c>
      <c r="G2277" s="10" t="s">
        <v>520</v>
      </c>
      <c r="H2277" s="20" t="s">
        <v>2294</v>
      </c>
      <c r="I2277" s="20" t="s">
        <v>2249</v>
      </c>
      <c r="J2277" s="20" t="s">
        <v>2295</v>
      </c>
      <c r="K2277" s="20" t="s">
        <v>2296</v>
      </c>
      <c r="L2277" s="20" t="s">
        <v>2297</v>
      </c>
      <c r="M2277" s="21">
        <v>0</v>
      </c>
      <c r="N2277" s="22">
        <v>7</v>
      </c>
      <c r="O2277" s="23">
        <v>0</v>
      </c>
      <c r="P2277" s="24">
        <v>225</v>
      </c>
      <c r="Q2277" s="25">
        <f t="shared" si="190"/>
        <v>22.5</v>
      </c>
      <c r="R2277" s="12">
        <v>0</v>
      </c>
      <c r="S2277" s="12">
        <v>0</v>
      </c>
      <c r="U2277" s="18" t="str">
        <f t="shared" si="187"/>
        <v>未勝利</v>
      </c>
      <c r="X2277" s="12" t="str">
        <f>IF(OR(C2277="櫃間牧場",C2277="特捜フジ"),"hit",IF(OR(C2277="土井牧場",C2277="土井ムギムギ牧場",C2277="むぎむぎ",C2277="むぎ"),"doi",IF(OR(C2277="阪神",C2277="タイガースファーム"),"han",IF(OR(C2277="健康牧場",C2277="ＯＫ牧場"),"oke",VLOOKUP(C2277,[1]Owner!$A:$B,2,FALSE)))))</f>
        <v>oku</v>
      </c>
    </row>
    <row r="2278" spans="1:24" ht="11.15" customHeight="1" x14ac:dyDescent="0.65">
      <c r="A2278" s="19" t="str">
        <f t="shared" si="186"/>
        <v>1516松山02</v>
      </c>
      <c r="B2278" s="10" t="s">
        <v>5510</v>
      </c>
      <c r="C2278" s="20" t="s">
        <v>4233</v>
      </c>
      <c r="D2278" s="11">
        <v>2</v>
      </c>
      <c r="E2278" s="20" t="s">
        <v>5606</v>
      </c>
      <c r="F2278" s="10" t="s">
        <v>3905</v>
      </c>
      <c r="G2278" s="10" t="s">
        <v>3906</v>
      </c>
      <c r="H2278" s="20" t="s">
        <v>5666</v>
      </c>
      <c r="I2278" s="20" t="s">
        <v>2231</v>
      </c>
      <c r="J2278" s="20" t="s">
        <v>5058</v>
      </c>
      <c r="K2278" s="20" t="s">
        <v>3992</v>
      </c>
      <c r="L2278" s="20" t="s">
        <v>1913</v>
      </c>
      <c r="M2278" s="21">
        <v>200</v>
      </c>
      <c r="N2278" s="22">
        <v>2</v>
      </c>
      <c r="O2278" s="23">
        <v>0</v>
      </c>
      <c r="P2278" s="24">
        <v>220</v>
      </c>
      <c r="Q2278" s="25">
        <f t="shared" si="190"/>
        <v>1.1000000000000001</v>
      </c>
      <c r="R2278" s="12">
        <v>0</v>
      </c>
      <c r="S2278" s="12">
        <v>0</v>
      </c>
      <c r="U2278" s="18" t="str">
        <f t="shared" si="187"/>
        <v>未勝利</v>
      </c>
      <c r="X2278" s="12" t="str">
        <f>IF(OR(C2278="櫃間牧場",C2278="特捜フジ"),"hit",IF(OR(C2278="土井牧場",C2278="土井ムギムギ牧場",C2278="むぎむぎ",C2278="むぎ"),"doi",IF(OR(C2278="阪神",C2278="タイガースファーム"),"han",IF(OR(C2278="健康牧場",C2278="ＯＫ牧場"),"oke",VLOOKUP(C2278,[1]Owner!$A:$B,2,FALSE)))))</f>
        <v>mat</v>
      </c>
    </row>
    <row r="2279" spans="1:24" ht="11.15" customHeight="1" x14ac:dyDescent="0.65">
      <c r="A2279" s="19" t="str">
        <f t="shared" si="186"/>
        <v>1415光生09</v>
      </c>
      <c r="B2279" s="10" t="s">
        <v>5140</v>
      </c>
      <c r="C2279" s="28" t="s">
        <v>4755</v>
      </c>
      <c r="D2279" s="29">
        <v>9</v>
      </c>
      <c r="E2279" s="20" t="s">
        <v>5251</v>
      </c>
      <c r="F2279" s="10" t="s">
        <v>5144</v>
      </c>
      <c r="G2279" s="10" t="s">
        <v>5295</v>
      </c>
      <c r="H2279" s="20" t="s">
        <v>5345</v>
      </c>
      <c r="I2279" s="20" t="s">
        <v>5369</v>
      </c>
      <c r="J2279" s="20" t="s">
        <v>3242</v>
      </c>
      <c r="K2279" s="20" t="s">
        <v>5446</v>
      </c>
      <c r="L2279" s="20" t="s">
        <v>1913</v>
      </c>
      <c r="M2279" s="21">
        <v>50</v>
      </c>
      <c r="N2279" s="22">
        <v>4</v>
      </c>
      <c r="O2279" s="23">
        <v>0</v>
      </c>
      <c r="P2279" s="24">
        <v>220</v>
      </c>
      <c r="Q2279" s="25">
        <f t="shared" si="190"/>
        <v>4.4000000000000004</v>
      </c>
      <c r="R2279" s="12">
        <v>0</v>
      </c>
      <c r="S2279" s="12">
        <v>0</v>
      </c>
      <c r="U2279" s="18" t="str">
        <f t="shared" si="187"/>
        <v>未勝利</v>
      </c>
      <c r="X2279" s="12" t="str">
        <f>IF(OR(C2279="櫃間牧場",C2279="特捜フジ"),"hit",IF(OR(C2279="土井牧場",C2279="土井ムギムギ牧場",C2279="むぎむぎ",C2279="むぎ"),"doi",IF(OR(C2279="阪神",C2279="タイガースファーム"),"han",IF(OR(C2279="健康牧場",C2279="ＯＫ牧場"),"oke",VLOOKUP(C2279,[1]Owner!$A:$B,2,FALSE)))))</f>
        <v>ymi</v>
      </c>
    </row>
    <row r="2280" spans="1:24" ht="11.15" customHeight="1" x14ac:dyDescent="0.65">
      <c r="A2280" s="19" t="str">
        <f t="shared" si="186"/>
        <v>2324西原03</v>
      </c>
      <c r="B2280" s="10" t="s">
        <v>9878</v>
      </c>
      <c r="C2280" s="20" t="s">
        <v>4737</v>
      </c>
      <c r="D2280" s="11">
        <v>3</v>
      </c>
      <c r="E2280" s="20" t="s">
        <v>9830</v>
      </c>
      <c r="F2280" s="10" t="s">
        <v>4407</v>
      </c>
      <c r="G2280" s="10" t="s">
        <v>4421</v>
      </c>
      <c r="H2280" s="20" t="s">
        <v>4436</v>
      </c>
      <c r="I2280" s="20" t="s">
        <v>5235</v>
      </c>
      <c r="J2280" s="20" t="s">
        <v>9957</v>
      </c>
      <c r="K2280" s="20" t="s">
        <v>9452</v>
      </c>
      <c r="L2280" s="20" t="s">
        <v>1913</v>
      </c>
      <c r="M2280" s="37">
        <v>8</v>
      </c>
      <c r="N2280" s="22">
        <v>5</v>
      </c>
      <c r="O2280" s="23">
        <v>0</v>
      </c>
      <c r="P2280" s="24">
        <v>220</v>
      </c>
      <c r="Q2280" s="25">
        <f t="shared" si="190"/>
        <v>27.5</v>
      </c>
      <c r="U2280" s="18" t="str">
        <f t="shared" si="187"/>
        <v>未勝利</v>
      </c>
      <c r="V2280" s="12" t="s">
        <v>10180</v>
      </c>
      <c r="W2280" s="12" t="s">
        <v>10110</v>
      </c>
      <c r="X2280" s="12" t="str">
        <f>IF(OR(C2280="櫃間牧場",C2280="特捜フジ"),"hit",IF(OR(C2280="土井牧場",C2280="土井ムギムギ牧場",C2280="むぎむぎ",C2280="むぎ"),"doi",IF(OR(C2280="阪神",C2280="タイガースファーム"),"han",IF(OR(C2280="健康牧場",C2280="ＯＫ牧場"),"oke",VLOOKUP(C2280,[1]Owner!$A:$B,2,FALSE)))))</f>
        <v>nis</v>
      </c>
    </row>
    <row r="2281" spans="1:24" ht="11.15" customHeight="1" x14ac:dyDescent="0.65">
      <c r="A2281" s="19" t="str">
        <f t="shared" si="186"/>
        <v>2223西原10</v>
      </c>
      <c r="B2281" s="10" t="s">
        <v>9192</v>
      </c>
      <c r="C2281" s="20" t="s">
        <v>4737</v>
      </c>
      <c r="D2281" s="11">
        <v>10</v>
      </c>
      <c r="E2281" s="20" t="s">
        <v>9289</v>
      </c>
      <c r="F2281" s="10" t="s">
        <v>4407</v>
      </c>
      <c r="G2281" s="10" t="s">
        <v>4421</v>
      </c>
      <c r="H2281" s="20" t="s">
        <v>9368</v>
      </c>
      <c r="I2281" s="20" t="s">
        <v>3553</v>
      </c>
      <c r="J2281" s="20" t="s">
        <v>5634</v>
      </c>
      <c r="K2281" s="20" t="s">
        <v>2378</v>
      </c>
      <c r="L2281" s="20" t="s">
        <v>4651</v>
      </c>
      <c r="M2281" s="32">
        <v>0</v>
      </c>
      <c r="N2281" s="22">
        <v>6</v>
      </c>
      <c r="O2281" s="23">
        <v>0</v>
      </c>
      <c r="P2281" s="24">
        <v>220</v>
      </c>
      <c r="Q2281" s="25">
        <v>-445.71428571428572</v>
      </c>
      <c r="U2281" s="18" t="str">
        <f t="shared" si="187"/>
        <v>未勝利</v>
      </c>
      <c r="V2281" s="12" t="s">
        <v>9706</v>
      </c>
      <c r="W2281" s="12" t="s">
        <v>9578</v>
      </c>
      <c r="X2281" s="12" t="str">
        <f>IF(OR(C2281="櫃間牧場",C2281="特捜フジ"),"hit",IF(OR(C2281="土井牧場",C2281="土井ムギムギ牧場",C2281="むぎむぎ",C2281="むぎ"),"doi",IF(OR(C2281="阪神",C2281="タイガースファーム"),"han",IF(OR(C2281="健康牧場",C2281="ＯＫ牧場"),"oke",VLOOKUP(C2281,[1]Owner!$A:$B,2,FALSE)))))</f>
        <v>nis</v>
      </c>
    </row>
    <row r="2282" spans="1:24" ht="11.15" customHeight="1" x14ac:dyDescent="0.65">
      <c r="A2282" s="19" t="str">
        <f t="shared" si="186"/>
        <v>2223ＯＫ07</v>
      </c>
      <c r="B2282" s="10" t="s">
        <v>9192</v>
      </c>
      <c r="C2282" s="20" t="s">
        <v>9193</v>
      </c>
      <c r="D2282" s="11">
        <v>7</v>
      </c>
      <c r="E2282" s="20" t="s">
        <v>9200</v>
      </c>
      <c r="F2282" s="10" t="s">
        <v>9201</v>
      </c>
      <c r="G2282" s="10" t="s">
        <v>4408</v>
      </c>
      <c r="H2282" s="20" t="s">
        <v>9345</v>
      </c>
      <c r="I2282" s="20" t="s">
        <v>6718</v>
      </c>
      <c r="J2282" s="20" t="s">
        <v>9390</v>
      </c>
      <c r="K2282" s="20" t="s">
        <v>4415</v>
      </c>
      <c r="L2282" s="20" t="s">
        <v>4416</v>
      </c>
      <c r="M2282" s="32">
        <v>4</v>
      </c>
      <c r="N2282" s="22">
        <v>8</v>
      </c>
      <c r="O2282" s="23">
        <v>0</v>
      </c>
      <c r="P2282" s="24">
        <v>218</v>
      </c>
      <c r="Q2282" s="25">
        <v>-24.392857142857149</v>
      </c>
      <c r="U2282" s="18" t="str">
        <f t="shared" si="187"/>
        <v>未勝利</v>
      </c>
      <c r="V2282" s="12" t="s">
        <v>9634</v>
      </c>
      <c r="W2282" s="12" t="s">
        <v>9496</v>
      </c>
      <c r="X2282" s="12" t="str">
        <f>IF(OR(C2282="櫃間牧場",C2282="特捜フジ"),"hit",IF(OR(C2282="土井牧場",C2282="土井ムギムギ牧場",C2282="むぎむぎ",C2282="むぎ"),"doi",IF(OR(C2282="阪神",C2282="タイガースファーム"),"han",IF(OR(C2282="健康牧場",C2282="ＯＫ牧場"),"oke",VLOOKUP(C2282,[1]Owner!$A:$B,2,FALSE)))))</f>
        <v>oke</v>
      </c>
    </row>
    <row r="2283" spans="1:24" ht="11.15" customHeight="1" x14ac:dyDescent="0.65">
      <c r="A2283" s="19" t="str">
        <f t="shared" si="186"/>
        <v>9900大類10</v>
      </c>
      <c r="B2283" s="10" t="s">
        <v>683</v>
      </c>
      <c r="C2283" s="20" t="s">
        <v>91</v>
      </c>
      <c r="D2283" s="31">
        <v>10</v>
      </c>
      <c r="E2283" s="20" t="s">
        <v>741</v>
      </c>
      <c r="F2283" s="10" t="s">
        <v>14</v>
      </c>
      <c r="G2283" s="10" t="s">
        <v>33</v>
      </c>
      <c r="H2283" s="20" t="s">
        <v>742</v>
      </c>
      <c r="I2283" s="20" t="s">
        <v>284</v>
      </c>
      <c r="J2283" s="20" t="s">
        <v>743</v>
      </c>
      <c r="N2283" s="22">
        <v>10</v>
      </c>
      <c r="O2283" s="23">
        <v>0</v>
      </c>
      <c r="P2283" s="24">
        <v>218</v>
      </c>
      <c r="Q2283" s="25" t="str">
        <f>IF(M2283="","",IF(M2283&lt;=0,P2283/10,P2283/M2283))</f>
        <v/>
      </c>
      <c r="R2283" s="12">
        <v>0</v>
      </c>
      <c r="S2283" s="12">
        <v>0</v>
      </c>
      <c r="U2283" s="18" t="str">
        <f t="shared" si="187"/>
        <v>未勝利</v>
      </c>
      <c r="X2283" s="12" t="str">
        <f>IF(OR(C2283="櫃間牧場",C2283="特捜フジ"),"hit",IF(OR(C2283="土井牧場",C2283="土井ムギムギ牧場",C2283="むぎむぎ",C2283="むぎ"),"doi",IF(OR(C2283="阪神",C2283="タイガースファーム"),"han",IF(OR(C2283="健康牧場",C2283="ＯＫ牧場"),"oke",VLOOKUP(C2283,[1]Owner!$A:$B,2,FALSE)))))</f>
        <v>oru</v>
      </c>
    </row>
    <row r="2284" spans="1:24" ht="11.15" customHeight="1" x14ac:dyDescent="0.65">
      <c r="A2284" s="19" t="str">
        <f t="shared" si="186"/>
        <v>2223健太04</v>
      </c>
      <c r="B2284" s="10" t="s">
        <v>9192</v>
      </c>
      <c r="C2284" s="20" t="s">
        <v>9226</v>
      </c>
      <c r="D2284" s="11">
        <v>4</v>
      </c>
      <c r="E2284" s="20" t="s">
        <v>9230</v>
      </c>
      <c r="F2284" s="10" t="s">
        <v>4413</v>
      </c>
      <c r="G2284" s="10" t="s">
        <v>4421</v>
      </c>
      <c r="H2284" s="20" t="s">
        <v>4436</v>
      </c>
      <c r="I2284" s="20" t="s">
        <v>1755</v>
      </c>
      <c r="J2284" s="20" t="s">
        <v>7877</v>
      </c>
      <c r="K2284" s="20" t="s">
        <v>791</v>
      </c>
      <c r="L2284" s="20" t="s">
        <v>1913</v>
      </c>
      <c r="M2284" s="32">
        <v>9</v>
      </c>
      <c r="N2284" s="22">
        <v>4</v>
      </c>
      <c r="O2284" s="23">
        <v>0</v>
      </c>
      <c r="P2284" s="24">
        <v>214</v>
      </c>
      <c r="Q2284" s="25">
        <v>10.968253968253968</v>
      </c>
      <c r="U2284" s="18" t="str">
        <f t="shared" si="187"/>
        <v>未勝利</v>
      </c>
      <c r="V2284" s="12" t="s">
        <v>9660</v>
      </c>
      <c r="W2284" s="12" t="s">
        <v>9523</v>
      </c>
      <c r="X2284" s="12" t="str">
        <f>IF(OR(C2284="櫃間牧場",C2284="特捜フジ"),"hit",IF(OR(C2284="土井牧場",C2284="土井ムギムギ牧場",C2284="むぎむぎ",C2284="むぎ"),"doi",IF(OR(C2284="阪神",C2284="タイガースファーム"),"han",IF(OR(C2284="健康牧場",C2284="ＯＫ牧場"),"oke",VLOOKUP(C2284,[1]Owner!$A:$B,2,FALSE)))))</f>
        <v>tke</v>
      </c>
    </row>
    <row r="2285" spans="1:24" ht="11.15" customHeight="1" x14ac:dyDescent="0.65">
      <c r="A2285" s="19" t="str">
        <f t="shared" si="186"/>
        <v>2223阪神10</v>
      </c>
      <c r="B2285" s="10" t="s">
        <v>9192</v>
      </c>
      <c r="C2285" s="20" t="s">
        <v>4734</v>
      </c>
      <c r="D2285" s="11">
        <v>10</v>
      </c>
      <c r="E2285" s="20" t="s">
        <v>9309</v>
      </c>
      <c r="F2285" s="10" t="s">
        <v>4407</v>
      </c>
      <c r="G2285" s="10" t="s">
        <v>4408</v>
      </c>
      <c r="H2285" s="20" t="s">
        <v>4536</v>
      </c>
      <c r="I2285" s="20" t="s">
        <v>5235</v>
      </c>
      <c r="J2285" s="20" t="s">
        <v>9433</v>
      </c>
      <c r="K2285" s="20" t="s">
        <v>9472</v>
      </c>
      <c r="L2285" s="20" t="s">
        <v>4432</v>
      </c>
      <c r="M2285" s="32">
        <v>3</v>
      </c>
      <c r="N2285" s="22">
        <v>3</v>
      </c>
      <c r="O2285" s="23">
        <v>0</v>
      </c>
      <c r="P2285" s="24">
        <v>210</v>
      </c>
      <c r="Q2285" s="25">
        <v>131.66666666666666</v>
      </c>
      <c r="U2285" s="18" t="str">
        <f t="shared" si="187"/>
        <v>未勝利</v>
      </c>
      <c r="V2285" s="12" t="s">
        <v>9726</v>
      </c>
      <c r="W2285" s="12" t="s">
        <v>9598</v>
      </c>
      <c r="X2285" s="12" t="str">
        <f>IF(OR(C2285="櫃間牧場",C2285="特捜フジ"),"hit",IF(OR(C2285="土井牧場",C2285="土井ムギムギ牧場",C2285="むぎむぎ",C2285="むぎ"),"doi",IF(OR(C2285="阪神",C2285="タイガースファーム"),"han",IF(OR(C2285="健康牧場",C2285="ＯＫ牧場"),"oke",VLOOKUP(C2285,[1]Owner!$A:$B,2,FALSE)))))</f>
        <v>han</v>
      </c>
    </row>
    <row r="2286" spans="1:24" ht="11.15" customHeight="1" x14ac:dyDescent="0.65">
      <c r="A2286" s="19" t="str">
        <f t="shared" si="186"/>
        <v>1415阪神10</v>
      </c>
      <c r="B2286" s="10" t="s">
        <v>5140</v>
      </c>
      <c r="C2286" s="28" t="s">
        <v>4756</v>
      </c>
      <c r="D2286" s="29">
        <v>10</v>
      </c>
      <c r="E2286" s="20" t="s">
        <v>5202</v>
      </c>
      <c r="F2286" s="10" t="s">
        <v>5142</v>
      </c>
      <c r="G2286" s="10" t="s">
        <v>5293</v>
      </c>
      <c r="H2286" s="20" t="s">
        <v>5334</v>
      </c>
      <c r="I2286" s="20" t="s">
        <v>3280</v>
      </c>
      <c r="J2286" s="20" t="s">
        <v>4546</v>
      </c>
      <c r="K2286" s="20" t="s">
        <v>2378</v>
      </c>
      <c r="L2286" s="20" t="s">
        <v>1913</v>
      </c>
      <c r="M2286" s="21">
        <v>80</v>
      </c>
      <c r="N2286" s="22">
        <v>4</v>
      </c>
      <c r="O2286" s="23">
        <v>0</v>
      </c>
      <c r="P2286" s="24">
        <v>210</v>
      </c>
      <c r="Q2286" s="25">
        <f>IF(M2286="","",IF(M2286&lt;=0,P2286/10,P2286/M2286))</f>
        <v>2.625</v>
      </c>
      <c r="R2286" s="12">
        <v>0</v>
      </c>
      <c r="S2286" s="12">
        <v>0</v>
      </c>
      <c r="U2286" s="18" t="str">
        <f t="shared" si="187"/>
        <v>未勝利</v>
      </c>
      <c r="X2286" s="12" t="str">
        <f>IF(OR(C2286="櫃間牧場",C2286="特捜フジ"),"hit",IF(OR(C2286="土井牧場",C2286="土井ムギムギ牧場",C2286="むぎむぎ",C2286="むぎ"),"doi",IF(OR(C2286="阪神",C2286="タイガースファーム"),"han",IF(OR(C2286="健康牧場",C2286="ＯＫ牧場"),"oke",VLOOKUP(C2286,[1]Owner!$A:$B,2,FALSE)))))</f>
        <v>han</v>
      </c>
    </row>
    <row r="2287" spans="1:24" ht="11.15" customHeight="1" x14ac:dyDescent="0.65">
      <c r="A2287" s="19" t="str">
        <f t="shared" si="186"/>
        <v>1718阪神06</v>
      </c>
      <c r="B2287" s="10" t="s">
        <v>6476</v>
      </c>
      <c r="C2287" s="20" t="s">
        <v>4373</v>
      </c>
      <c r="D2287" s="11">
        <v>6</v>
      </c>
      <c r="E2287" s="20" t="s">
        <v>6482</v>
      </c>
      <c r="F2287" s="10" t="s">
        <v>5142</v>
      </c>
      <c r="G2287" s="10" t="s">
        <v>5295</v>
      </c>
      <c r="H2287" s="20" t="s">
        <v>5348</v>
      </c>
      <c r="I2287" s="20" t="s">
        <v>3553</v>
      </c>
      <c r="J2287" s="20" t="s">
        <v>3770</v>
      </c>
      <c r="K2287" s="20" t="s">
        <v>6707</v>
      </c>
      <c r="L2287" s="20" t="s">
        <v>1913</v>
      </c>
      <c r="M2287" s="21">
        <v>90</v>
      </c>
      <c r="N2287" s="22">
        <v>4</v>
      </c>
      <c r="O2287" s="23">
        <v>0</v>
      </c>
      <c r="P2287" s="24">
        <v>210</v>
      </c>
      <c r="Q2287" s="25">
        <f>IF(M2287="","",IF(M2287&lt;=0,P2287/10,P2287/M2287))</f>
        <v>2.3333333333333335</v>
      </c>
      <c r="R2287" s="12">
        <v>0</v>
      </c>
      <c r="S2287" s="12">
        <v>0</v>
      </c>
      <c r="U2287" s="18" t="str">
        <f t="shared" si="187"/>
        <v>未勝利</v>
      </c>
      <c r="V2287" s="12" t="s">
        <v>6922</v>
      </c>
      <c r="W2287" s="12" t="s">
        <v>6773</v>
      </c>
      <c r="X2287" s="12" t="str">
        <f>IF(OR(C2287="櫃間牧場",C2287="特捜フジ"),"hit",IF(OR(C2287="土井牧場",C2287="土井ムギムギ牧場",C2287="むぎむぎ",C2287="むぎ"),"doi",IF(OR(C2287="阪神",C2287="タイガースファーム"),"han",IF(OR(C2287="健康牧場",C2287="ＯＫ牧場"),"oke",VLOOKUP(C2287,[1]Owner!$A:$B,2,FALSE)))))</f>
        <v>han</v>
      </c>
    </row>
    <row r="2288" spans="1:24" ht="11.15" customHeight="1" x14ac:dyDescent="0.65">
      <c r="A2288" s="19" t="str">
        <f t="shared" si="186"/>
        <v>0304土井09</v>
      </c>
      <c r="B2288" s="10" t="s">
        <v>1713</v>
      </c>
      <c r="C2288" s="20" t="s">
        <v>1601</v>
      </c>
      <c r="D2288" s="31">
        <v>9</v>
      </c>
      <c r="E2288" s="20" t="s">
        <v>1846</v>
      </c>
      <c r="F2288" s="10" t="s">
        <v>14</v>
      </c>
      <c r="G2288" s="10" t="s">
        <v>15</v>
      </c>
      <c r="H2288" s="20" t="s">
        <v>657</v>
      </c>
      <c r="I2288" s="20" t="s">
        <v>218</v>
      </c>
      <c r="J2288" s="20" t="s">
        <v>1847</v>
      </c>
      <c r="M2288" s="21">
        <v>0</v>
      </c>
      <c r="N2288" s="22">
        <v>7</v>
      </c>
      <c r="O2288" s="23">
        <v>0</v>
      </c>
      <c r="P2288" s="24">
        <v>210</v>
      </c>
      <c r="Q2288" s="25">
        <f>IF(M2288="","",IF(M2288&lt;=0,P2288/10,P2288/M2288))</f>
        <v>21</v>
      </c>
      <c r="R2288" s="12">
        <v>0</v>
      </c>
      <c r="S2288" s="12">
        <v>0</v>
      </c>
      <c r="U2288" s="18" t="str">
        <f t="shared" si="187"/>
        <v>未勝利</v>
      </c>
      <c r="X2288" s="12" t="str">
        <f>IF(OR(C2288="櫃間牧場",C2288="特捜フジ"),"hit",IF(OR(C2288="土井牧場",C2288="土井ムギムギ牧場",C2288="むぎむぎ",C2288="むぎ"),"doi",IF(OR(C2288="阪神",C2288="タイガースファーム"),"han",IF(OR(C2288="健康牧場",C2288="ＯＫ牧場"),"oke",VLOOKUP(C2288,[1]Owner!$A:$B,2,FALSE)))))</f>
        <v>doi</v>
      </c>
    </row>
    <row r="2289" spans="1:24" ht="11.15" customHeight="1" x14ac:dyDescent="0.65">
      <c r="A2289" s="19" t="str">
        <f t="shared" si="186"/>
        <v>2122村山06</v>
      </c>
      <c r="B2289" s="10" t="s">
        <v>8826</v>
      </c>
      <c r="C2289" s="20" t="s">
        <v>7658</v>
      </c>
      <c r="D2289" s="11">
        <v>6</v>
      </c>
      <c r="E2289" s="20" t="s">
        <v>8821</v>
      </c>
      <c r="F2289" s="10" t="s">
        <v>4478</v>
      </c>
      <c r="G2289" s="10" t="s">
        <v>4421</v>
      </c>
      <c r="H2289" s="20" t="s">
        <v>8838</v>
      </c>
      <c r="I2289" s="20" t="s">
        <v>2231</v>
      </c>
      <c r="J2289" s="20" t="s">
        <v>8842</v>
      </c>
      <c r="K2289" s="20" t="s">
        <v>791</v>
      </c>
      <c r="L2289" s="20" t="s">
        <v>1913</v>
      </c>
      <c r="M2289" s="32">
        <v>9</v>
      </c>
      <c r="N2289" s="22">
        <v>3</v>
      </c>
      <c r="O2289" s="23">
        <v>0</v>
      </c>
      <c r="P2289" s="24">
        <v>208</v>
      </c>
      <c r="Q2289" s="25">
        <v>1.0666666666666667</v>
      </c>
      <c r="U2289" s="18" t="str">
        <f t="shared" si="187"/>
        <v>未勝利</v>
      </c>
      <c r="V2289" s="12" t="s">
        <v>9057</v>
      </c>
      <c r="W2289" s="12" t="s">
        <v>9182</v>
      </c>
      <c r="X2289" s="12" t="str">
        <f>IF(OR(C2289="櫃間牧場",C2289="特捜フジ"),"hit",IF(OR(C2289="土井牧場",C2289="土井ムギムギ牧場",C2289="むぎむぎ",C2289="むぎ"),"doi",IF(OR(C2289="阪神",C2289="タイガースファーム"),"han",IF(OR(C2289="健康牧場",C2289="ＯＫ牧場"),"oke",VLOOKUP(C2289,[1]Owner!$A:$B,2,FALSE)))))</f>
        <v>mur</v>
      </c>
    </row>
    <row r="2290" spans="1:24" ht="11.15" customHeight="1" x14ac:dyDescent="0.65">
      <c r="A2290" s="19" t="str">
        <f t="shared" si="186"/>
        <v>0001本木02</v>
      </c>
      <c r="B2290" s="10" t="s">
        <v>963</v>
      </c>
      <c r="C2290" s="20" t="s">
        <v>1161</v>
      </c>
      <c r="D2290" s="31">
        <v>2</v>
      </c>
      <c r="E2290" s="20" t="s">
        <v>1163</v>
      </c>
      <c r="F2290" s="10" t="s">
        <v>14</v>
      </c>
      <c r="G2290" s="10" t="s">
        <v>15</v>
      </c>
      <c r="H2290" s="20" t="s">
        <v>525</v>
      </c>
      <c r="I2290" s="20" t="s">
        <v>17</v>
      </c>
      <c r="J2290" s="20" t="s">
        <v>21</v>
      </c>
      <c r="N2290" s="22">
        <v>2</v>
      </c>
      <c r="O2290" s="23">
        <v>0</v>
      </c>
      <c r="P2290" s="24">
        <v>207</v>
      </c>
      <c r="Q2290" s="25" t="str">
        <f t="shared" ref="Q2290:Q2299" si="191">IF(M2290="","",IF(M2290&lt;=0,P2290/10,P2290/M2290))</f>
        <v/>
      </c>
      <c r="R2290" s="12">
        <v>0</v>
      </c>
      <c r="S2290" s="12">
        <v>0</v>
      </c>
      <c r="U2290" s="18" t="str">
        <f t="shared" si="187"/>
        <v>未勝利</v>
      </c>
      <c r="X2290" s="12" t="str">
        <f>IF(OR(C2290="櫃間牧場",C2290="特捜フジ"),"hit",IF(OR(C2290="土井牧場",C2290="土井ムギムギ牧場",C2290="むぎむぎ",C2290="むぎ"),"doi",IF(OR(C2290="阪神",C2290="タイガースファーム"),"han",IF(OR(C2290="健康牧場",C2290="ＯＫ牧場"),"oke",VLOOKUP(C2290,[1]Owner!$A:$B,2,FALSE)))))</f>
        <v>mot</v>
      </c>
    </row>
    <row r="2291" spans="1:24" ht="11.15" customHeight="1" x14ac:dyDescent="0.65">
      <c r="A2291" s="19" t="str">
        <f t="shared" si="186"/>
        <v>1011土井10</v>
      </c>
      <c r="B2291" s="10" t="s">
        <v>3649</v>
      </c>
      <c r="C2291" s="20" t="s">
        <v>3887</v>
      </c>
      <c r="D2291" s="11">
        <v>10</v>
      </c>
      <c r="E2291" s="20" t="s">
        <v>3902</v>
      </c>
      <c r="F2291" s="10" t="s">
        <v>2279</v>
      </c>
      <c r="G2291" s="10" t="s">
        <v>520</v>
      </c>
      <c r="H2291" s="20" t="s">
        <v>2326</v>
      </c>
      <c r="I2291" s="20" t="s">
        <v>2280</v>
      </c>
      <c r="J2291" s="20" t="s">
        <v>1619</v>
      </c>
      <c r="K2291" s="20" t="s">
        <v>81</v>
      </c>
      <c r="L2291" s="20" t="s">
        <v>1913</v>
      </c>
      <c r="M2291" s="21">
        <v>20</v>
      </c>
      <c r="N2291" s="22">
        <v>3</v>
      </c>
      <c r="O2291" s="23">
        <v>0</v>
      </c>
      <c r="P2291" s="24">
        <v>205</v>
      </c>
      <c r="Q2291" s="25">
        <f t="shared" si="191"/>
        <v>10.25</v>
      </c>
      <c r="R2291" s="12">
        <v>0</v>
      </c>
      <c r="S2291" s="12">
        <v>0</v>
      </c>
      <c r="U2291" s="18" t="str">
        <f t="shared" si="187"/>
        <v>未勝利</v>
      </c>
      <c r="X2291" s="12" t="str">
        <f>IF(OR(C2291="櫃間牧場",C2291="特捜フジ"),"hit",IF(OR(C2291="土井牧場",C2291="土井ムギムギ牧場",C2291="むぎむぎ",C2291="むぎ"),"doi",IF(OR(C2291="阪神",C2291="タイガースファーム"),"han",IF(OR(C2291="健康牧場",C2291="ＯＫ牧場"),"oke",VLOOKUP(C2291,[1]Owner!$A:$B,2,FALSE)))))</f>
        <v>doi</v>
      </c>
    </row>
    <row r="2292" spans="1:24" ht="11.15" customHeight="1" x14ac:dyDescent="0.65">
      <c r="A2292" s="19" t="str">
        <f t="shared" si="186"/>
        <v>0506特捜09</v>
      </c>
      <c r="B2292" s="10" t="s">
        <v>2274</v>
      </c>
      <c r="C2292" s="20" t="s">
        <v>1376</v>
      </c>
      <c r="D2292" s="11">
        <v>9</v>
      </c>
      <c r="E2292" s="20" t="s">
        <v>2454</v>
      </c>
      <c r="F2292" s="10" t="s">
        <v>2279</v>
      </c>
      <c r="G2292" s="10" t="s">
        <v>520</v>
      </c>
      <c r="H2292" s="20" t="s">
        <v>2052</v>
      </c>
      <c r="I2292" s="20" t="s">
        <v>38</v>
      </c>
      <c r="J2292" s="20" t="s">
        <v>1306</v>
      </c>
      <c r="K2292" s="20" t="s">
        <v>2455</v>
      </c>
      <c r="L2292" s="20" t="s">
        <v>2375</v>
      </c>
      <c r="M2292" s="21">
        <v>110</v>
      </c>
      <c r="N2292" s="22">
        <v>4</v>
      </c>
      <c r="O2292" s="23">
        <v>0</v>
      </c>
      <c r="P2292" s="24">
        <v>205</v>
      </c>
      <c r="Q2292" s="25">
        <f t="shared" si="191"/>
        <v>1.8636363636363635</v>
      </c>
      <c r="R2292" s="12">
        <v>0</v>
      </c>
      <c r="S2292" s="12">
        <v>0</v>
      </c>
      <c r="U2292" s="18" t="str">
        <f t="shared" si="187"/>
        <v>未勝利</v>
      </c>
      <c r="X2292" s="12" t="str">
        <f>IF(OR(C2292="櫃間牧場",C2292="特捜フジ"),"hit",IF(OR(C2292="土井牧場",C2292="土井ムギムギ牧場",C2292="むぎむぎ",C2292="むぎ"),"doi",IF(OR(C2292="阪神",C2292="タイガースファーム"),"han",IF(OR(C2292="健康牧場",C2292="ＯＫ牧場"),"oke",VLOOKUP(C2292,[1]Owner!$A:$B,2,FALSE)))))</f>
        <v>hit</v>
      </c>
    </row>
    <row r="2293" spans="1:24" ht="11.15" customHeight="1" x14ac:dyDescent="0.65">
      <c r="A2293" s="19" t="str">
        <f t="shared" si="186"/>
        <v>0910櫃間02</v>
      </c>
      <c r="B2293" s="10" t="s">
        <v>3418</v>
      </c>
      <c r="C2293" s="20" t="s">
        <v>3631</v>
      </c>
      <c r="D2293" s="11">
        <v>2</v>
      </c>
      <c r="E2293" s="20" t="s">
        <v>3633</v>
      </c>
      <c r="F2293" s="10" t="s">
        <v>2279</v>
      </c>
      <c r="G2293" s="10" t="s">
        <v>520</v>
      </c>
      <c r="H2293" s="20" t="s">
        <v>948</v>
      </c>
      <c r="I2293" s="20" t="s">
        <v>2280</v>
      </c>
      <c r="J2293" s="20" t="s">
        <v>1025</v>
      </c>
      <c r="K2293" s="20" t="s">
        <v>791</v>
      </c>
      <c r="L2293" s="20" t="s">
        <v>1913</v>
      </c>
      <c r="M2293" s="21">
        <v>200</v>
      </c>
      <c r="N2293" s="22">
        <v>4</v>
      </c>
      <c r="O2293" s="23">
        <v>0</v>
      </c>
      <c r="P2293" s="24">
        <v>205</v>
      </c>
      <c r="Q2293" s="25">
        <f t="shared" si="191"/>
        <v>1.0249999999999999</v>
      </c>
      <c r="R2293" s="12">
        <v>0</v>
      </c>
      <c r="S2293" s="12">
        <v>0</v>
      </c>
      <c r="U2293" s="18" t="str">
        <f t="shared" si="187"/>
        <v>未勝利</v>
      </c>
      <c r="X2293" s="12" t="str">
        <f>IF(OR(C2293="櫃間牧場",C2293="特捜フジ"),"hit",IF(OR(C2293="土井牧場",C2293="土井ムギムギ牧場",C2293="むぎむぎ",C2293="むぎ"),"doi",IF(OR(C2293="阪神",C2293="タイガースファーム"),"han",IF(OR(C2293="健康牧場",C2293="ＯＫ牧場"),"oke",VLOOKUP(C2293,[1]Owner!$A:$B,2,FALSE)))))</f>
        <v>hit</v>
      </c>
    </row>
    <row r="2294" spans="1:24" ht="11.15" customHeight="1" x14ac:dyDescent="0.65">
      <c r="A2294" s="19" t="str">
        <f t="shared" si="186"/>
        <v>1213播磨03</v>
      </c>
      <c r="B2294" s="10" t="s">
        <v>4405</v>
      </c>
      <c r="C2294" s="20" t="s">
        <v>4740</v>
      </c>
      <c r="D2294" s="11">
        <v>3</v>
      </c>
      <c r="E2294" s="20" t="s">
        <v>4697</v>
      </c>
      <c r="F2294" s="10" t="s">
        <v>4413</v>
      </c>
      <c r="G2294" s="10" t="s">
        <v>4408</v>
      </c>
      <c r="H2294" s="20" t="s">
        <v>4418</v>
      </c>
      <c r="I2294" s="20" t="s">
        <v>2231</v>
      </c>
      <c r="J2294" s="20" t="s">
        <v>4698</v>
      </c>
      <c r="K2294" s="20" t="s">
        <v>791</v>
      </c>
      <c r="L2294" s="20" t="s">
        <v>1913</v>
      </c>
      <c r="M2294" s="21">
        <v>40</v>
      </c>
      <c r="N2294" s="22">
        <v>4</v>
      </c>
      <c r="O2294" s="23">
        <v>0</v>
      </c>
      <c r="P2294" s="24">
        <v>205</v>
      </c>
      <c r="Q2294" s="25">
        <f t="shared" si="191"/>
        <v>5.125</v>
      </c>
      <c r="R2294" s="12">
        <v>0</v>
      </c>
      <c r="S2294" s="12">
        <v>0</v>
      </c>
      <c r="U2294" s="18" t="str">
        <f t="shared" si="187"/>
        <v>未勝利</v>
      </c>
      <c r="X2294" s="12" t="str">
        <f>IF(OR(C2294="櫃間牧場",C2294="特捜フジ"),"hit",IF(OR(C2294="土井牧場",C2294="土井ムギムギ牧場",C2294="むぎむぎ",C2294="むぎ"),"doi",IF(OR(C2294="阪神",C2294="タイガースファーム"),"han",IF(OR(C2294="健康牧場",C2294="ＯＫ牧場"),"oke",VLOOKUP(C2294,[1]Owner!$A:$B,2,FALSE)))))</f>
        <v>har</v>
      </c>
    </row>
    <row r="2295" spans="1:24" ht="11.15" customHeight="1" x14ac:dyDescent="0.65">
      <c r="A2295" s="19" t="str">
        <f t="shared" si="186"/>
        <v>1718心平05</v>
      </c>
      <c r="B2295" s="10" t="s">
        <v>6476</v>
      </c>
      <c r="C2295" s="20" t="s">
        <v>4377</v>
      </c>
      <c r="D2295" s="11">
        <v>5</v>
      </c>
      <c r="E2295" s="20" t="s">
        <v>6605</v>
      </c>
      <c r="F2295" s="10" t="s">
        <v>5142</v>
      </c>
      <c r="G2295" s="10" t="s">
        <v>5293</v>
      </c>
      <c r="H2295" s="20" t="s">
        <v>6696</v>
      </c>
      <c r="I2295" s="20" t="s">
        <v>5128</v>
      </c>
      <c r="J2295" s="20" t="s">
        <v>6766</v>
      </c>
      <c r="K2295" s="20" t="s">
        <v>1836</v>
      </c>
      <c r="L2295" s="20" t="s">
        <v>6697</v>
      </c>
      <c r="M2295" s="21">
        <v>10</v>
      </c>
      <c r="N2295" s="22">
        <v>5</v>
      </c>
      <c r="O2295" s="23">
        <v>0</v>
      </c>
      <c r="P2295" s="24">
        <v>205</v>
      </c>
      <c r="Q2295" s="25">
        <f t="shared" si="191"/>
        <v>20.5</v>
      </c>
      <c r="R2295" s="12">
        <v>0</v>
      </c>
      <c r="S2295" s="12">
        <v>0</v>
      </c>
      <c r="U2295" s="18" t="str">
        <f t="shared" si="187"/>
        <v>未勝利</v>
      </c>
      <c r="V2295" s="12" t="s">
        <v>7023</v>
      </c>
      <c r="W2295" s="12" t="s">
        <v>6890</v>
      </c>
      <c r="X2295" s="12" t="str">
        <f>IF(OR(C2295="櫃間牧場",C2295="特捜フジ"),"hit",IF(OR(C2295="土井牧場",C2295="土井ムギムギ牧場",C2295="むぎむぎ",C2295="むぎ"),"doi",IF(OR(C2295="阪神",C2295="タイガースファーム"),"han",IF(OR(C2295="健康牧場",C2295="ＯＫ牧場"),"oke",VLOOKUP(C2295,[1]Owner!$A:$B,2,FALSE)))))</f>
        <v>hsi</v>
      </c>
    </row>
    <row r="2296" spans="1:24" ht="11.15" customHeight="1" x14ac:dyDescent="0.65">
      <c r="A2296" s="19" t="str">
        <f t="shared" si="186"/>
        <v>0708心平10</v>
      </c>
      <c r="B2296" s="10" t="s">
        <v>2844</v>
      </c>
      <c r="C2296" s="20" t="s">
        <v>186</v>
      </c>
      <c r="D2296" s="11">
        <v>10</v>
      </c>
      <c r="E2296" s="20" t="s">
        <v>2924</v>
      </c>
      <c r="F2296" s="10" t="s">
        <v>2279</v>
      </c>
      <c r="G2296" s="10" t="s">
        <v>510</v>
      </c>
      <c r="H2296" s="20" t="s">
        <v>2925</v>
      </c>
      <c r="I2296" s="20" t="s">
        <v>1832</v>
      </c>
      <c r="J2296" s="20" t="s">
        <v>2926</v>
      </c>
      <c r="K2296" s="20" t="s">
        <v>1748</v>
      </c>
      <c r="L2296" s="20" t="s">
        <v>515</v>
      </c>
      <c r="M2296" s="21">
        <v>90</v>
      </c>
      <c r="N2296" s="22">
        <v>5</v>
      </c>
      <c r="O2296" s="23">
        <v>0</v>
      </c>
      <c r="P2296" s="24">
        <v>205</v>
      </c>
      <c r="Q2296" s="25">
        <f t="shared" si="191"/>
        <v>2.2777777777777777</v>
      </c>
      <c r="R2296" s="12">
        <v>0</v>
      </c>
      <c r="S2296" s="12">
        <v>0</v>
      </c>
      <c r="U2296" s="18" t="str">
        <f t="shared" si="187"/>
        <v>未勝利</v>
      </c>
      <c r="X2296" s="12" t="str">
        <f>IF(OR(C2296="櫃間牧場",C2296="特捜フジ"),"hit",IF(OR(C2296="土井牧場",C2296="土井ムギムギ牧場",C2296="むぎむぎ",C2296="むぎ"),"doi",IF(OR(C2296="阪神",C2296="タイガースファーム"),"han",IF(OR(C2296="健康牧場",C2296="ＯＫ牧場"),"oke",VLOOKUP(C2296,[1]Owner!$A:$B,2,FALSE)))))</f>
        <v>hsi</v>
      </c>
    </row>
    <row r="2297" spans="1:24" ht="11.15" customHeight="1" x14ac:dyDescent="0.65">
      <c r="A2297" s="19" t="str">
        <f t="shared" si="186"/>
        <v>1415心平01</v>
      </c>
      <c r="B2297" s="10" t="s">
        <v>5140</v>
      </c>
      <c r="C2297" s="28" t="s">
        <v>4760</v>
      </c>
      <c r="D2297" s="29">
        <v>1</v>
      </c>
      <c r="E2297" s="20" t="s">
        <v>5163</v>
      </c>
      <c r="F2297" s="10" t="s">
        <v>5142</v>
      </c>
      <c r="G2297" s="10" t="s">
        <v>5295</v>
      </c>
      <c r="H2297" s="20" t="s">
        <v>5312</v>
      </c>
      <c r="I2297" s="20" t="s">
        <v>2231</v>
      </c>
      <c r="J2297" s="20" t="s">
        <v>4609</v>
      </c>
      <c r="K2297" s="20" t="s">
        <v>5449</v>
      </c>
      <c r="L2297" s="20" t="s">
        <v>1913</v>
      </c>
      <c r="M2297" s="21">
        <v>200</v>
      </c>
      <c r="N2297" s="22">
        <v>5</v>
      </c>
      <c r="O2297" s="23">
        <v>0</v>
      </c>
      <c r="P2297" s="24">
        <v>205</v>
      </c>
      <c r="Q2297" s="25">
        <f t="shared" si="191"/>
        <v>1.0249999999999999</v>
      </c>
      <c r="R2297" s="12">
        <v>0</v>
      </c>
      <c r="S2297" s="12">
        <v>0</v>
      </c>
      <c r="U2297" s="18" t="str">
        <f t="shared" si="187"/>
        <v>未勝利</v>
      </c>
      <c r="X2297" s="12" t="str">
        <f>IF(OR(C2297="櫃間牧場",C2297="特捜フジ"),"hit",IF(OR(C2297="土井牧場",C2297="土井ムギムギ牧場",C2297="むぎむぎ",C2297="むぎ"),"doi",IF(OR(C2297="阪神",C2297="タイガースファーム"),"han",IF(OR(C2297="健康牧場",C2297="ＯＫ牧場"),"oke",VLOOKUP(C2297,[1]Owner!$A:$B,2,FALSE)))))</f>
        <v>hsi</v>
      </c>
    </row>
    <row r="2298" spans="1:24" ht="11.15" customHeight="1" x14ac:dyDescent="0.65">
      <c r="A2298" s="19" t="str">
        <f t="shared" si="186"/>
        <v>1112光生08</v>
      </c>
      <c r="B2298" s="10" t="s">
        <v>4369</v>
      </c>
      <c r="C2298" s="20" t="s">
        <v>4264</v>
      </c>
      <c r="D2298" s="11">
        <v>8</v>
      </c>
      <c r="E2298" s="20" t="s">
        <v>4282</v>
      </c>
      <c r="F2298" s="10" t="s">
        <v>3905</v>
      </c>
      <c r="G2298" s="10" t="s">
        <v>3906</v>
      </c>
      <c r="H2298" s="20" t="s">
        <v>4283</v>
      </c>
      <c r="I2298" s="20" t="s">
        <v>2814</v>
      </c>
      <c r="J2298" s="20" t="s">
        <v>4284</v>
      </c>
      <c r="K2298" s="20" t="s">
        <v>4285</v>
      </c>
      <c r="L2298" s="20" t="s">
        <v>4286</v>
      </c>
      <c r="M2298" s="21">
        <v>5</v>
      </c>
      <c r="N2298" s="22">
        <v>8</v>
      </c>
      <c r="O2298" s="23">
        <v>0</v>
      </c>
      <c r="P2298" s="24">
        <v>205</v>
      </c>
      <c r="Q2298" s="25">
        <f t="shared" si="191"/>
        <v>41</v>
      </c>
      <c r="R2298" s="12">
        <v>0</v>
      </c>
      <c r="S2298" s="12">
        <v>0</v>
      </c>
      <c r="U2298" s="18" t="str">
        <f t="shared" si="187"/>
        <v>未勝利</v>
      </c>
      <c r="X2298" s="12" t="str">
        <f>IF(OR(C2298="櫃間牧場",C2298="特捜フジ"),"hit",IF(OR(C2298="土井牧場",C2298="土井ムギムギ牧場",C2298="むぎむぎ",C2298="むぎ"),"doi",IF(OR(C2298="阪神",C2298="タイガースファーム"),"han",IF(OR(C2298="健康牧場",C2298="ＯＫ牧場"),"oke",VLOOKUP(C2298,[1]Owner!$A:$B,2,FALSE)))))</f>
        <v>ymi</v>
      </c>
    </row>
    <row r="2299" spans="1:24" ht="11.15" customHeight="1" x14ac:dyDescent="0.65">
      <c r="A2299" s="19" t="str">
        <f t="shared" si="186"/>
        <v>1718若井06</v>
      </c>
      <c r="B2299" s="10" t="s">
        <v>6476</v>
      </c>
      <c r="C2299" s="20" t="s">
        <v>5139</v>
      </c>
      <c r="D2299" s="11">
        <v>6</v>
      </c>
      <c r="E2299" s="20" t="s">
        <v>6533</v>
      </c>
      <c r="F2299" s="10" t="s">
        <v>5142</v>
      </c>
      <c r="G2299" s="10" t="s">
        <v>5293</v>
      </c>
      <c r="H2299" s="20" t="s">
        <v>6664</v>
      </c>
      <c r="I2299" s="20" t="s">
        <v>3881</v>
      </c>
      <c r="J2299" s="20" t="s">
        <v>6738</v>
      </c>
      <c r="K2299" s="20" t="s">
        <v>1836</v>
      </c>
      <c r="L2299" s="20" t="s">
        <v>6665</v>
      </c>
      <c r="M2299" s="21">
        <v>10</v>
      </c>
      <c r="N2299" s="22">
        <v>8</v>
      </c>
      <c r="O2299" s="23">
        <v>0</v>
      </c>
      <c r="P2299" s="24">
        <v>205</v>
      </c>
      <c r="Q2299" s="25">
        <f t="shared" si="191"/>
        <v>20.5</v>
      </c>
      <c r="R2299" s="12">
        <v>0</v>
      </c>
      <c r="S2299" s="12">
        <v>0</v>
      </c>
      <c r="U2299" s="18" t="str">
        <f t="shared" si="187"/>
        <v>未勝利</v>
      </c>
      <c r="V2299" s="12" t="s">
        <v>6963</v>
      </c>
      <c r="W2299" s="12" t="s">
        <v>6821</v>
      </c>
      <c r="X2299" s="12" t="str">
        <f>IF(OR(C2299="櫃間牧場",C2299="特捜フジ"),"hit",IF(OR(C2299="土井牧場",C2299="土井ムギムギ牧場",C2299="むぎむぎ",C2299="むぎ"),"doi",IF(OR(C2299="阪神",C2299="タイガースファーム"),"han",IF(OR(C2299="健康牧場",C2299="ＯＫ牧場"),"oke",VLOOKUP(C2299,[1]Owner!$A:$B,2,FALSE)))))</f>
        <v>wak</v>
      </c>
    </row>
    <row r="2300" spans="1:24" ht="11.15" customHeight="1" x14ac:dyDescent="0.65">
      <c r="A2300" s="19" t="str">
        <f t="shared" si="186"/>
        <v>2223寺本06</v>
      </c>
      <c r="B2300" s="10" t="s">
        <v>9192</v>
      </c>
      <c r="C2300" s="20" t="s">
        <v>9269</v>
      </c>
      <c r="D2300" s="11">
        <v>6</v>
      </c>
      <c r="E2300" s="20" t="s">
        <v>9275</v>
      </c>
      <c r="F2300" s="10" t="s">
        <v>4413</v>
      </c>
      <c r="G2300" s="10" t="s">
        <v>4421</v>
      </c>
      <c r="H2300" s="20" t="s">
        <v>9363</v>
      </c>
      <c r="I2300" s="20" t="s">
        <v>9381</v>
      </c>
      <c r="J2300" s="20" t="s">
        <v>9418</v>
      </c>
      <c r="K2300" s="20" t="s">
        <v>9449</v>
      </c>
      <c r="L2300" s="20" t="s">
        <v>9484</v>
      </c>
      <c r="M2300" s="32">
        <v>2</v>
      </c>
      <c r="N2300" s="22">
        <v>4</v>
      </c>
      <c r="O2300" s="23">
        <v>0</v>
      </c>
      <c r="P2300" s="24">
        <v>202</v>
      </c>
      <c r="Q2300" s="25">
        <v>418.78571428571428</v>
      </c>
      <c r="U2300" s="18" t="str">
        <f t="shared" si="187"/>
        <v>未勝利</v>
      </c>
      <c r="V2300" s="12" t="s">
        <v>9692</v>
      </c>
      <c r="W2300" s="12" t="s">
        <v>9564</v>
      </c>
      <c r="X2300" s="12" t="str">
        <f>IF(OR(C2300="櫃間牧場",C2300="特捜フジ"),"hit",IF(OR(C2300="土井牧場",C2300="土井ムギムギ牧場",C2300="むぎむぎ",C2300="むぎ"),"doi",IF(OR(C2300="阪神",C2300="タイガースファーム"),"han",IF(OR(C2300="健康牧場",C2300="ＯＫ牧場"),"oke",VLOOKUP(C2300,[1]Owner!$A:$B,2,FALSE)))))</f>
        <v>ter</v>
      </c>
    </row>
    <row r="2301" spans="1:24" ht="11.15" customHeight="1" x14ac:dyDescent="0.65">
      <c r="A2301" s="19" t="str">
        <f t="shared" si="186"/>
        <v>9899岡田10</v>
      </c>
      <c r="B2301" s="10" t="s">
        <v>377</v>
      </c>
      <c r="C2301" s="20" t="s">
        <v>125</v>
      </c>
      <c r="D2301" s="31">
        <v>10</v>
      </c>
      <c r="E2301" s="20" t="s">
        <v>463</v>
      </c>
      <c r="F2301" s="10" t="s">
        <v>29</v>
      </c>
      <c r="G2301" s="10" t="s">
        <v>33</v>
      </c>
      <c r="H2301" s="20" t="s">
        <v>68</v>
      </c>
      <c r="I2301" s="20" t="s">
        <v>123</v>
      </c>
      <c r="J2301" s="20" t="s">
        <v>464</v>
      </c>
      <c r="N2301" s="22">
        <v>4</v>
      </c>
      <c r="O2301" s="23">
        <v>0</v>
      </c>
      <c r="P2301" s="24">
        <v>201</v>
      </c>
      <c r="Q2301" s="25" t="str">
        <f t="shared" ref="Q2301:Q2320" si="192">IF(M2301="","",IF(M2301&lt;=0,P2301/10,P2301/M2301))</f>
        <v/>
      </c>
      <c r="R2301" s="12">
        <v>0</v>
      </c>
      <c r="S2301" s="12">
        <v>0</v>
      </c>
      <c r="U2301" s="18" t="str">
        <f t="shared" si="187"/>
        <v>未勝利</v>
      </c>
      <c r="X2301" s="12" t="str">
        <f>IF(OR(C2301="櫃間牧場",C2301="特捜フジ"),"hit",IF(OR(C2301="土井牧場",C2301="土井ムギムギ牧場",C2301="むぎむぎ",C2301="むぎ"),"doi",IF(OR(C2301="阪神",C2301="タイガースファーム"),"han",IF(OR(C2301="健康牧場",C2301="ＯＫ牧場"),"oke",VLOOKUP(C2301,[1]Owner!$A:$B,2,FALSE)))))</f>
        <v>oka</v>
      </c>
    </row>
    <row r="2302" spans="1:24" ht="11.15" customHeight="1" x14ac:dyDescent="0.65">
      <c r="A2302" s="19" t="str">
        <f t="shared" si="186"/>
        <v>0708特捜06</v>
      </c>
      <c r="B2302" s="10" t="s">
        <v>2844</v>
      </c>
      <c r="C2302" s="20" t="s">
        <v>1376</v>
      </c>
      <c r="D2302" s="11">
        <v>6</v>
      </c>
      <c r="E2302" s="20" t="s">
        <v>2996</v>
      </c>
      <c r="F2302" s="10" t="s">
        <v>2977</v>
      </c>
      <c r="G2302" s="10" t="s">
        <v>2978</v>
      </c>
      <c r="H2302" s="20" t="s">
        <v>2571</v>
      </c>
      <c r="I2302" s="20" t="s">
        <v>2720</v>
      </c>
      <c r="J2302" s="20" t="s">
        <v>161</v>
      </c>
      <c r="K2302" s="20" t="s">
        <v>2980</v>
      </c>
      <c r="L2302" s="20" t="s">
        <v>2997</v>
      </c>
      <c r="M2302" s="21">
        <v>220</v>
      </c>
      <c r="N2302" s="22">
        <v>1</v>
      </c>
      <c r="O2302" s="23">
        <v>0</v>
      </c>
      <c r="P2302" s="24">
        <v>200</v>
      </c>
      <c r="Q2302" s="25">
        <f t="shared" si="192"/>
        <v>0.90909090909090906</v>
      </c>
      <c r="R2302" s="12">
        <v>0</v>
      </c>
      <c r="S2302" s="12">
        <v>0</v>
      </c>
      <c r="U2302" s="18" t="str">
        <f t="shared" si="187"/>
        <v>未勝利</v>
      </c>
      <c r="X2302" s="12" t="str">
        <f>IF(OR(C2302="櫃間牧場",C2302="特捜フジ"),"hit",IF(OR(C2302="土井牧場",C2302="土井ムギムギ牧場",C2302="むぎむぎ",C2302="むぎ"),"doi",IF(OR(C2302="阪神",C2302="タイガースファーム"),"han",IF(OR(C2302="健康牧場",C2302="ＯＫ牧場"),"oke",VLOOKUP(C2302,[1]Owner!$A:$B,2,FALSE)))))</f>
        <v>hit</v>
      </c>
    </row>
    <row r="2303" spans="1:24" ht="11.15" customHeight="1" x14ac:dyDescent="0.65">
      <c r="A2303" s="19" t="str">
        <f t="shared" si="186"/>
        <v>0910阪神05</v>
      </c>
      <c r="B2303" s="10" t="s">
        <v>3418</v>
      </c>
      <c r="C2303" s="20" t="s">
        <v>3460</v>
      </c>
      <c r="D2303" s="11">
        <v>5</v>
      </c>
      <c r="E2303" s="20" t="s">
        <v>3465</v>
      </c>
      <c r="F2303" s="10" t="s">
        <v>14</v>
      </c>
      <c r="G2303" s="10" t="s">
        <v>520</v>
      </c>
      <c r="H2303" s="20" t="s">
        <v>2304</v>
      </c>
      <c r="I2303" s="20" t="s">
        <v>3466</v>
      </c>
      <c r="J2303" s="20" t="s">
        <v>1120</v>
      </c>
      <c r="K2303" s="20" t="s">
        <v>1287</v>
      </c>
      <c r="L2303" s="20" t="s">
        <v>1913</v>
      </c>
      <c r="M2303" s="21">
        <v>90</v>
      </c>
      <c r="N2303" s="22">
        <v>1</v>
      </c>
      <c r="O2303" s="23">
        <v>0</v>
      </c>
      <c r="P2303" s="24">
        <v>200</v>
      </c>
      <c r="Q2303" s="25">
        <f t="shared" si="192"/>
        <v>2.2222222222222223</v>
      </c>
      <c r="R2303" s="12">
        <v>0</v>
      </c>
      <c r="S2303" s="12">
        <v>0</v>
      </c>
      <c r="U2303" s="18" t="str">
        <f t="shared" si="187"/>
        <v>未勝利</v>
      </c>
      <c r="X2303" s="12" t="str">
        <f>IF(OR(C2303="櫃間牧場",C2303="特捜フジ"),"hit",IF(OR(C2303="土井牧場",C2303="土井ムギムギ牧場",C2303="むぎむぎ",C2303="むぎ"),"doi",IF(OR(C2303="阪神",C2303="タイガースファーム"),"han",IF(OR(C2303="健康牧場",C2303="ＯＫ牧場"),"oke",VLOOKUP(C2303,[1]Owner!$A:$B,2,FALSE)))))</f>
        <v>han</v>
      </c>
    </row>
    <row r="2304" spans="1:24" ht="11.15" customHeight="1" x14ac:dyDescent="0.65">
      <c r="A2304" s="19" t="str">
        <f t="shared" si="186"/>
        <v>0910松山07</v>
      </c>
      <c r="B2304" s="10" t="s">
        <v>3418</v>
      </c>
      <c r="C2304" s="20" t="s">
        <v>3226</v>
      </c>
      <c r="D2304" s="11">
        <v>7</v>
      </c>
      <c r="E2304" s="20" t="s">
        <v>3494</v>
      </c>
      <c r="F2304" s="10" t="s">
        <v>14</v>
      </c>
      <c r="G2304" s="10" t="s">
        <v>510</v>
      </c>
      <c r="H2304" s="20" t="s">
        <v>2140</v>
      </c>
      <c r="I2304" s="20" t="s">
        <v>2720</v>
      </c>
      <c r="J2304" s="20" t="s">
        <v>3495</v>
      </c>
      <c r="K2304" s="20" t="s">
        <v>3496</v>
      </c>
      <c r="L2304" s="20" t="s">
        <v>515</v>
      </c>
      <c r="M2304" s="21">
        <v>90</v>
      </c>
      <c r="N2304" s="22">
        <v>1</v>
      </c>
      <c r="O2304" s="23">
        <v>0</v>
      </c>
      <c r="P2304" s="24">
        <v>200</v>
      </c>
      <c r="Q2304" s="25">
        <f t="shared" si="192"/>
        <v>2.2222222222222223</v>
      </c>
      <c r="R2304" s="12">
        <v>0</v>
      </c>
      <c r="S2304" s="12">
        <v>0</v>
      </c>
      <c r="U2304" s="18" t="str">
        <f t="shared" si="187"/>
        <v>未勝利</v>
      </c>
      <c r="X2304" s="12" t="str">
        <f>IF(OR(C2304="櫃間牧場",C2304="特捜フジ"),"hit",IF(OR(C2304="土井牧場",C2304="土井ムギムギ牧場",C2304="むぎむぎ",C2304="むぎ"),"doi",IF(OR(C2304="阪神",C2304="タイガースファーム"),"han",IF(OR(C2304="健康牧場",C2304="ＯＫ牧場"),"oke",VLOOKUP(C2304,[1]Owner!$A:$B,2,FALSE)))))</f>
        <v>mat</v>
      </c>
    </row>
    <row r="2305" spans="1:24" ht="11.15" customHeight="1" x14ac:dyDescent="0.65">
      <c r="A2305" s="19" t="str">
        <f t="shared" si="186"/>
        <v>1112大熊10</v>
      </c>
      <c r="B2305" s="10" t="s">
        <v>4369</v>
      </c>
      <c r="C2305" s="20" t="s">
        <v>3903</v>
      </c>
      <c r="D2305" s="11">
        <v>10</v>
      </c>
      <c r="E2305" s="20" t="s">
        <v>3944</v>
      </c>
      <c r="F2305" s="10" t="s">
        <v>3910</v>
      </c>
      <c r="G2305" s="10" t="s">
        <v>3906</v>
      </c>
      <c r="H2305" s="20" t="s">
        <v>3945</v>
      </c>
      <c r="I2305" s="20" t="s">
        <v>3239</v>
      </c>
      <c r="J2305" s="20" t="s">
        <v>3946</v>
      </c>
      <c r="K2305" s="20" t="s">
        <v>3938</v>
      </c>
      <c r="L2305" s="20" t="s">
        <v>3947</v>
      </c>
      <c r="M2305" s="21">
        <v>5</v>
      </c>
      <c r="N2305" s="22">
        <v>1</v>
      </c>
      <c r="O2305" s="23">
        <v>0</v>
      </c>
      <c r="P2305" s="24">
        <v>200</v>
      </c>
      <c r="Q2305" s="25">
        <f t="shared" si="192"/>
        <v>40</v>
      </c>
      <c r="R2305" s="12">
        <v>0</v>
      </c>
      <c r="S2305" s="12">
        <v>0</v>
      </c>
      <c r="U2305" s="18" t="str">
        <f t="shared" si="187"/>
        <v>未勝利</v>
      </c>
      <c r="X2305" s="12" t="str">
        <f>IF(OR(C2305="櫃間牧場",C2305="特捜フジ"),"hit",IF(OR(C2305="土井牧場",C2305="土井ムギムギ牧場",C2305="むぎむぎ",C2305="むぎ"),"doi",IF(OR(C2305="阪神",C2305="タイガースファーム"),"han",IF(OR(C2305="健康牧場",C2305="ＯＫ牧場"),"oke",VLOOKUP(C2305,[1]Owner!$A:$B,2,FALSE)))))</f>
        <v>oku</v>
      </c>
    </row>
    <row r="2306" spans="1:24" ht="11.15" customHeight="1" x14ac:dyDescent="0.65">
      <c r="A2306" s="19" t="str">
        <f t="shared" ref="A2306:A2369" si="193">MID(B2306,3,2)&amp;MID(B2306,8,2)&amp;MID(C2306,1,2)&amp;TEXT(D2306,"00")</f>
        <v>1112みど09</v>
      </c>
      <c r="B2306" s="10" t="s">
        <v>4369</v>
      </c>
      <c r="C2306" s="20" t="s">
        <v>4292</v>
      </c>
      <c r="D2306" s="11">
        <v>9</v>
      </c>
      <c r="E2306" s="20" t="s">
        <v>4309</v>
      </c>
      <c r="F2306" s="10" t="s">
        <v>3910</v>
      </c>
      <c r="G2306" s="10" t="s">
        <v>3906</v>
      </c>
      <c r="H2306" s="20" t="s">
        <v>4310</v>
      </c>
      <c r="I2306" s="20" t="s">
        <v>2850</v>
      </c>
      <c r="J2306" s="20" t="s">
        <v>1583</v>
      </c>
      <c r="K2306" s="20" t="s">
        <v>4311</v>
      </c>
      <c r="L2306" s="20" t="s">
        <v>3914</v>
      </c>
      <c r="M2306" s="21">
        <v>20</v>
      </c>
      <c r="N2306" s="22">
        <v>1</v>
      </c>
      <c r="O2306" s="23">
        <v>0</v>
      </c>
      <c r="P2306" s="24">
        <v>200</v>
      </c>
      <c r="Q2306" s="25">
        <f t="shared" si="192"/>
        <v>10</v>
      </c>
      <c r="R2306" s="12">
        <v>0</v>
      </c>
      <c r="S2306" s="12">
        <v>0</v>
      </c>
      <c r="U2306" s="18" t="str">
        <f t="shared" ref="U2306:U2369" si="194">IF(S2306&gt;=1,"G1",IF(R2306&gt;=1,"重賞",IF(O2306&gt;=2,"二勝",IF(O2306=1,"一勝",IF(AND(O2306=0,N2306&gt;=1),"未勝利","未出走")))))</f>
        <v>未勝利</v>
      </c>
      <c r="X2306" s="12" t="str">
        <f>IF(OR(C2306="櫃間牧場",C2306="特捜フジ"),"hit",IF(OR(C2306="土井牧場",C2306="土井ムギムギ牧場",C2306="むぎむぎ",C2306="むぎ"),"doi",IF(OR(C2306="阪神",C2306="タイガースファーム"),"han",IF(OR(C2306="健康牧場",C2306="ＯＫ牧場"),"oke",VLOOKUP(C2306,[1]Owner!$A:$B,2,FALSE)))))</f>
        <v>mid</v>
      </c>
    </row>
    <row r="2307" spans="1:24" ht="11.15" customHeight="1" x14ac:dyDescent="0.65">
      <c r="A2307" s="19" t="str">
        <f t="shared" si="193"/>
        <v>1213西原04</v>
      </c>
      <c r="B2307" s="10" t="s">
        <v>4405</v>
      </c>
      <c r="C2307" s="20" t="s">
        <v>4737</v>
      </c>
      <c r="D2307" s="11">
        <v>4</v>
      </c>
      <c r="E2307" s="20" t="s">
        <v>4636</v>
      </c>
      <c r="F2307" s="10" t="s">
        <v>4407</v>
      </c>
      <c r="G2307" s="10" t="s">
        <v>4421</v>
      </c>
      <c r="H2307" s="20" t="s">
        <v>4479</v>
      </c>
      <c r="I2307" s="20" t="s">
        <v>1832</v>
      </c>
      <c r="J2307" s="20" t="s">
        <v>2692</v>
      </c>
      <c r="K2307" s="20" t="s">
        <v>4637</v>
      </c>
      <c r="L2307" s="20" t="s">
        <v>4416</v>
      </c>
      <c r="M2307" s="21">
        <v>40</v>
      </c>
      <c r="N2307" s="22">
        <v>1</v>
      </c>
      <c r="O2307" s="23">
        <v>0</v>
      </c>
      <c r="P2307" s="24">
        <v>200</v>
      </c>
      <c r="Q2307" s="25">
        <f t="shared" si="192"/>
        <v>5</v>
      </c>
      <c r="R2307" s="12">
        <v>0</v>
      </c>
      <c r="S2307" s="12">
        <v>0</v>
      </c>
      <c r="U2307" s="18" t="str">
        <f t="shared" si="194"/>
        <v>未勝利</v>
      </c>
      <c r="X2307" s="12" t="str">
        <f>IF(OR(C2307="櫃間牧場",C2307="特捜フジ"),"hit",IF(OR(C2307="土井牧場",C2307="土井ムギムギ牧場",C2307="むぎむぎ",C2307="むぎ"),"doi",IF(OR(C2307="阪神",C2307="タイガースファーム"),"han",IF(OR(C2307="健康牧場",C2307="ＯＫ牧場"),"oke",VLOOKUP(C2307,[1]Owner!$A:$B,2,FALSE)))))</f>
        <v>nis</v>
      </c>
    </row>
    <row r="2308" spans="1:24" ht="11.15" customHeight="1" x14ac:dyDescent="0.65">
      <c r="A2308" s="19" t="str">
        <f t="shared" si="193"/>
        <v>1314若井03</v>
      </c>
      <c r="B2308" s="10" t="s">
        <v>5133</v>
      </c>
      <c r="C2308" s="20" t="s">
        <v>4965</v>
      </c>
      <c r="D2308" s="11">
        <v>3</v>
      </c>
      <c r="E2308" s="20" t="s">
        <v>4972</v>
      </c>
      <c r="F2308" s="10" t="s">
        <v>4766</v>
      </c>
      <c r="G2308" s="10" t="s">
        <v>4767</v>
      </c>
      <c r="H2308" s="20" t="s">
        <v>4840</v>
      </c>
      <c r="I2308" s="20" t="s">
        <v>3165</v>
      </c>
      <c r="J2308" s="20" t="s">
        <v>2635</v>
      </c>
      <c r="K2308" s="20" t="s">
        <v>4769</v>
      </c>
      <c r="L2308" s="20" t="s">
        <v>4770</v>
      </c>
      <c r="M2308" s="21">
        <v>140</v>
      </c>
      <c r="N2308" s="22">
        <v>1</v>
      </c>
      <c r="O2308" s="23">
        <v>0</v>
      </c>
      <c r="P2308" s="24">
        <v>200</v>
      </c>
      <c r="Q2308" s="25">
        <f t="shared" si="192"/>
        <v>1.4285714285714286</v>
      </c>
      <c r="R2308" s="12">
        <v>0</v>
      </c>
      <c r="S2308" s="12">
        <v>0</v>
      </c>
      <c r="U2308" s="18" t="str">
        <f t="shared" si="194"/>
        <v>未勝利</v>
      </c>
      <c r="X2308" s="12" t="str">
        <f>IF(OR(C2308="櫃間牧場",C2308="特捜フジ"),"hit",IF(OR(C2308="土井牧場",C2308="土井ムギムギ牧場",C2308="むぎむぎ",C2308="むぎ"),"doi",IF(OR(C2308="阪神",C2308="タイガースファーム"),"han",IF(OR(C2308="健康牧場",C2308="ＯＫ牧場"),"oke",VLOOKUP(C2308,[1]Owner!$A:$B,2,FALSE)))))</f>
        <v>wak</v>
      </c>
    </row>
    <row r="2309" spans="1:24" ht="11.15" customHeight="1" x14ac:dyDescent="0.65">
      <c r="A2309" s="19" t="str">
        <f t="shared" si="193"/>
        <v>1415みど06</v>
      </c>
      <c r="B2309" s="10" t="s">
        <v>5140</v>
      </c>
      <c r="C2309" s="28" t="s">
        <v>4754</v>
      </c>
      <c r="D2309" s="29">
        <v>6</v>
      </c>
      <c r="E2309" s="20" t="s">
        <v>5258</v>
      </c>
      <c r="F2309" s="10" t="s">
        <v>5144</v>
      </c>
      <c r="G2309" s="10" t="s">
        <v>5295</v>
      </c>
      <c r="H2309" s="20" t="s">
        <v>5338</v>
      </c>
      <c r="I2309" s="20" t="s">
        <v>2231</v>
      </c>
      <c r="J2309" s="20" t="s">
        <v>5426</v>
      </c>
      <c r="K2309" s="20" t="s">
        <v>5472</v>
      </c>
      <c r="L2309" s="20" t="s">
        <v>5484</v>
      </c>
      <c r="M2309" s="21">
        <v>70</v>
      </c>
      <c r="N2309" s="22">
        <v>1</v>
      </c>
      <c r="O2309" s="23">
        <v>0</v>
      </c>
      <c r="P2309" s="24">
        <v>200</v>
      </c>
      <c r="Q2309" s="25">
        <f t="shared" si="192"/>
        <v>2.8571428571428572</v>
      </c>
      <c r="R2309" s="12">
        <v>0</v>
      </c>
      <c r="S2309" s="12">
        <v>0</v>
      </c>
      <c r="U2309" s="18" t="str">
        <f t="shared" si="194"/>
        <v>未勝利</v>
      </c>
      <c r="X2309" s="12" t="str">
        <f>IF(OR(C2309="櫃間牧場",C2309="特捜フジ"),"hit",IF(OR(C2309="土井牧場",C2309="土井ムギムギ牧場",C2309="むぎむぎ",C2309="むぎ"),"doi",IF(OR(C2309="阪神",C2309="タイガースファーム"),"han",IF(OR(C2309="健康牧場",C2309="ＯＫ牧場"),"oke",VLOOKUP(C2309,[1]Owner!$A:$B,2,FALSE)))))</f>
        <v>mid</v>
      </c>
    </row>
    <row r="2310" spans="1:24" ht="11.15" customHeight="1" x14ac:dyDescent="0.65">
      <c r="A2310" s="19" t="str">
        <f t="shared" si="193"/>
        <v>1617播磨09</v>
      </c>
      <c r="B2310" s="10" t="s">
        <v>5840</v>
      </c>
      <c r="C2310" s="20" t="s">
        <v>4761</v>
      </c>
      <c r="D2310" s="11">
        <v>9</v>
      </c>
      <c r="E2310" s="20" t="s">
        <v>5894</v>
      </c>
      <c r="F2310" s="10" t="s">
        <v>5845</v>
      </c>
      <c r="G2310" s="10" t="s">
        <v>6012</v>
      </c>
      <c r="H2310" s="20" t="s">
        <v>6051</v>
      </c>
      <c r="I2310" s="20" t="s">
        <v>1755</v>
      </c>
      <c r="J2310" s="20" t="s">
        <v>6052</v>
      </c>
      <c r="K2310" s="20" t="s">
        <v>2378</v>
      </c>
      <c r="L2310" s="20" t="s">
        <v>1913</v>
      </c>
      <c r="M2310" s="21">
        <v>60</v>
      </c>
      <c r="N2310" s="22">
        <v>1</v>
      </c>
      <c r="O2310" s="23">
        <v>0</v>
      </c>
      <c r="P2310" s="24">
        <v>200</v>
      </c>
      <c r="Q2310" s="25">
        <f t="shared" si="192"/>
        <v>3.3333333333333335</v>
      </c>
      <c r="R2310" s="12">
        <v>0</v>
      </c>
      <c r="S2310" s="12">
        <v>0</v>
      </c>
      <c r="U2310" s="18" t="str">
        <f t="shared" si="194"/>
        <v>未勝利</v>
      </c>
      <c r="X2310" s="12" t="str">
        <f>IF(OR(C2310="櫃間牧場",C2310="特捜フジ"),"hit",IF(OR(C2310="土井牧場",C2310="土井ムギムギ牧場",C2310="むぎむぎ",C2310="むぎ"),"doi",IF(OR(C2310="阪神",C2310="タイガースファーム"),"han",IF(OR(C2310="健康牧場",C2310="ＯＫ牧場"),"oke",VLOOKUP(C2310,[1]Owner!$A:$B,2,FALSE)))))</f>
        <v>har</v>
      </c>
    </row>
    <row r="2311" spans="1:24" ht="11.15" customHeight="1" x14ac:dyDescent="0.65">
      <c r="A2311" s="19" t="str">
        <f t="shared" si="193"/>
        <v>1011福石08</v>
      </c>
      <c r="B2311" s="10" t="s">
        <v>3649</v>
      </c>
      <c r="C2311" s="20" t="s">
        <v>913</v>
      </c>
      <c r="D2311" s="11">
        <v>8</v>
      </c>
      <c r="E2311" s="20" t="s">
        <v>3790</v>
      </c>
      <c r="F2311" s="10" t="s">
        <v>14</v>
      </c>
      <c r="G2311" s="10" t="s">
        <v>520</v>
      </c>
      <c r="H2311" s="20" t="s">
        <v>842</v>
      </c>
      <c r="I2311" s="20" t="s">
        <v>3776</v>
      </c>
      <c r="J2311" s="20" t="s">
        <v>3791</v>
      </c>
      <c r="K2311" s="20" t="s">
        <v>1673</v>
      </c>
      <c r="L2311" s="20" t="s">
        <v>1078</v>
      </c>
      <c r="M2311" s="21">
        <v>5</v>
      </c>
      <c r="N2311" s="22">
        <v>2</v>
      </c>
      <c r="O2311" s="23">
        <v>0</v>
      </c>
      <c r="P2311" s="24">
        <v>200</v>
      </c>
      <c r="Q2311" s="25">
        <f t="shared" si="192"/>
        <v>40</v>
      </c>
      <c r="R2311" s="12">
        <v>0</v>
      </c>
      <c r="S2311" s="12">
        <v>0</v>
      </c>
      <c r="U2311" s="18" t="str">
        <f t="shared" si="194"/>
        <v>未勝利</v>
      </c>
      <c r="X2311" s="12" t="str">
        <f>IF(OR(C2311="櫃間牧場",C2311="特捜フジ"),"hit",IF(OR(C2311="土井牧場",C2311="土井ムギムギ牧場",C2311="むぎむぎ",C2311="むぎ"),"doi",IF(OR(C2311="阪神",C2311="タイガースファーム"),"han",IF(OR(C2311="健康牧場",C2311="ＯＫ牧場"),"oke",VLOOKUP(C2311,[1]Owner!$A:$B,2,FALSE)))))</f>
        <v>fuk</v>
      </c>
    </row>
    <row r="2312" spans="1:24" ht="11.15" customHeight="1" x14ac:dyDescent="0.65">
      <c r="A2312" s="19" t="str">
        <f t="shared" si="193"/>
        <v>1314むぎ05</v>
      </c>
      <c r="B2312" s="10" t="s">
        <v>5133</v>
      </c>
      <c r="C2312" s="20" t="s">
        <v>4396</v>
      </c>
      <c r="D2312" s="11">
        <v>5</v>
      </c>
      <c r="E2312" s="20" t="s">
        <v>4867</v>
      </c>
      <c r="F2312" s="10" t="s">
        <v>4772</v>
      </c>
      <c r="G2312" s="10" t="s">
        <v>4767</v>
      </c>
      <c r="H2312" s="20" t="s">
        <v>4829</v>
      </c>
      <c r="I2312" s="20" t="s">
        <v>2231</v>
      </c>
      <c r="J2312" s="20" t="s">
        <v>1773</v>
      </c>
      <c r="K2312" s="20" t="s">
        <v>4868</v>
      </c>
      <c r="L2312" s="20" t="s">
        <v>4869</v>
      </c>
      <c r="M2312" s="21">
        <v>70</v>
      </c>
      <c r="N2312" s="22">
        <v>2</v>
      </c>
      <c r="O2312" s="23">
        <v>0</v>
      </c>
      <c r="P2312" s="24">
        <v>200</v>
      </c>
      <c r="Q2312" s="25">
        <f t="shared" si="192"/>
        <v>2.8571428571428572</v>
      </c>
      <c r="R2312" s="12">
        <v>0</v>
      </c>
      <c r="S2312" s="12">
        <v>0</v>
      </c>
      <c r="U2312" s="18" t="str">
        <f t="shared" si="194"/>
        <v>未勝利</v>
      </c>
      <c r="X2312" s="12" t="str">
        <f>IF(OR(C2312="櫃間牧場",C2312="特捜フジ"),"hit",IF(OR(C2312="土井牧場",C2312="土井ムギムギ牧場",C2312="むぎむぎ",C2312="むぎ"),"doi",IF(OR(C2312="阪神",C2312="タイガースファーム"),"han",IF(OR(C2312="健康牧場",C2312="ＯＫ牧場"),"oke",VLOOKUP(C2312,[1]Owner!$A:$B,2,FALSE)))))</f>
        <v>doi</v>
      </c>
    </row>
    <row r="2313" spans="1:24" ht="11.15" customHeight="1" x14ac:dyDescent="0.65">
      <c r="A2313" s="19" t="str">
        <f t="shared" si="193"/>
        <v>9900播磨07</v>
      </c>
      <c r="B2313" s="10" t="s">
        <v>683</v>
      </c>
      <c r="C2313" s="20" t="s">
        <v>626</v>
      </c>
      <c r="D2313" s="31">
        <v>7</v>
      </c>
      <c r="E2313" s="20" t="s">
        <v>903</v>
      </c>
      <c r="F2313" s="10" t="s">
        <v>29</v>
      </c>
      <c r="G2313" s="10" t="s">
        <v>33</v>
      </c>
      <c r="H2313" s="20" t="s">
        <v>904</v>
      </c>
      <c r="I2313" s="20" t="s">
        <v>905</v>
      </c>
      <c r="J2313" s="20" t="s">
        <v>906</v>
      </c>
      <c r="N2313" s="22">
        <v>3</v>
      </c>
      <c r="O2313" s="23">
        <v>0</v>
      </c>
      <c r="P2313" s="24">
        <v>200</v>
      </c>
      <c r="Q2313" s="25" t="str">
        <f t="shared" si="192"/>
        <v/>
      </c>
      <c r="R2313" s="12">
        <v>0</v>
      </c>
      <c r="S2313" s="12">
        <v>0</v>
      </c>
      <c r="U2313" s="18" t="str">
        <f t="shared" si="194"/>
        <v>未勝利</v>
      </c>
      <c r="X2313" s="12" t="str">
        <f>IF(OR(C2313="櫃間牧場",C2313="特捜フジ"),"hit",IF(OR(C2313="土井牧場",C2313="土井ムギムギ牧場",C2313="むぎむぎ",C2313="むぎ"),"doi",IF(OR(C2313="阪神",C2313="タイガースファーム"),"han",IF(OR(C2313="健康牧場",C2313="ＯＫ牧場"),"oke",VLOOKUP(C2313,[1]Owner!$A:$B,2,FALSE)))))</f>
        <v>har</v>
      </c>
    </row>
    <row r="2314" spans="1:24" ht="11.15" customHeight="1" x14ac:dyDescent="0.65">
      <c r="A2314" s="19" t="str">
        <f t="shared" si="193"/>
        <v>0102大室02</v>
      </c>
      <c r="B2314" s="10" t="s">
        <v>1206</v>
      </c>
      <c r="C2314" s="20" t="s">
        <v>1207</v>
      </c>
      <c r="D2314" s="31">
        <v>2</v>
      </c>
      <c r="E2314" s="20" t="s">
        <v>1210</v>
      </c>
      <c r="F2314" s="10" t="s">
        <v>29</v>
      </c>
      <c r="G2314" s="10" t="s">
        <v>15</v>
      </c>
      <c r="H2314" s="20" t="s">
        <v>1211</v>
      </c>
      <c r="I2314" s="20" t="s">
        <v>17</v>
      </c>
      <c r="J2314" s="20" t="s">
        <v>21</v>
      </c>
      <c r="N2314" s="22">
        <v>3</v>
      </c>
      <c r="O2314" s="23">
        <v>0</v>
      </c>
      <c r="P2314" s="24">
        <v>200</v>
      </c>
      <c r="Q2314" s="25" t="str">
        <f t="shared" si="192"/>
        <v/>
      </c>
      <c r="R2314" s="12">
        <v>0</v>
      </c>
      <c r="S2314" s="12">
        <v>0</v>
      </c>
      <c r="U2314" s="18" t="str">
        <f t="shared" si="194"/>
        <v>未勝利</v>
      </c>
      <c r="X2314" s="12" t="str">
        <f>IF(OR(C2314="櫃間牧場",C2314="特捜フジ"),"hit",IF(OR(C2314="土井牧場",C2314="土井ムギムギ牧場",C2314="むぎむぎ",C2314="むぎ"),"doi",IF(OR(C2314="阪神",C2314="タイガースファーム"),"han",IF(OR(C2314="健康牧場",C2314="ＯＫ牧場"),"oke",VLOOKUP(C2314,[1]Owner!$A:$B,2,FALSE)))))</f>
        <v>omu</v>
      </c>
    </row>
    <row r="2315" spans="1:24" ht="11.15" customHeight="1" x14ac:dyDescent="0.65">
      <c r="A2315" s="19" t="str">
        <f t="shared" si="193"/>
        <v>0809土井08</v>
      </c>
      <c r="B2315" s="10" t="s">
        <v>3162</v>
      </c>
      <c r="C2315" s="20" t="s">
        <v>2713</v>
      </c>
      <c r="D2315" s="11">
        <v>8</v>
      </c>
      <c r="E2315" s="20" t="s">
        <v>3345</v>
      </c>
      <c r="F2315" s="10" t="s">
        <v>2279</v>
      </c>
      <c r="G2315" s="10" t="s">
        <v>520</v>
      </c>
      <c r="H2315" s="20" t="s">
        <v>3037</v>
      </c>
      <c r="I2315" s="20" t="s">
        <v>3165</v>
      </c>
      <c r="J2315" s="20" t="s">
        <v>3346</v>
      </c>
      <c r="K2315" s="20" t="s">
        <v>2510</v>
      </c>
      <c r="L2315" s="20" t="s">
        <v>2712</v>
      </c>
      <c r="M2315" s="21">
        <v>40</v>
      </c>
      <c r="N2315" s="22">
        <v>3</v>
      </c>
      <c r="O2315" s="23">
        <v>0</v>
      </c>
      <c r="P2315" s="24">
        <v>200</v>
      </c>
      <c r="Q2315" s="25">
        <f t="shared" si="192"/>
        <v>5</v>
      </c>
      <c r="R2315" s="12">
        <v>0</v>
      </c>
      <c r="S2315" s="12">
        <v>0</v>
      </c>
      <c r="U2315" s="18" t="str">
        <f t="shared" si="194"/>
        <v>未勝利</v>
      </c>
      <c r="X2315" s="12" t="str">
        <f>IF(OR(C2315="櫃間牧場",C2315="特捜フジ"),"hit",IF(OR(C2315="土井牧場",C2315="土井ムギムギ牧場",C2315="むぎむぎ",C2315="むぎ"),"doi",IF(OR(C2315="阪神",C2315="タイガースファーム"),"han",IF(OR(C2315="健康牧場",C2315="ＯＫ牧場"),"oke",VLOOKUP(C2315,[1]Owner!$A:$B,2,FALSE)))))</f>
        <v>doi</v>
      </c>
    </row>
    <row r="2316" spans="1:24" ht="11.15" customHeight="1" x14ac:dyDescent="0.65">
      <c r="A2316" s="19" t="str">
        <f t="shared" si="193"/>
        <v>1112阪神01</v>
      </c>
      <c r="B2316" s="10" t="s">
        <v>4369</v>
      </c>
      <c r="C2316" s="20" t="s">
        <v>4137</v>
      </c>
      <c r="D2316" s="11">
        <v>1</v>
      </c>
      <c r="E2316" s="20" t="s">
        <v>4138</v>
      </c>
      <c r="F2316" s="10" t="s">
        <v>3910</v>
      </c>
      <c r="G2316" s="10" t="s">
        <v>3906</v>
      </c>
      <c r="H2316" s="20" t="s">
        <v>4139</v>
      </c>
      <c r="I2316" s="20" t="s">
        <v>2614</v>
      </c>
      <c r="J2316" s="20" t="s">
        <v>3762</v>
      </c>
      <c r="K2316" s="20" t="s">
        <v>2378</v>
      </c>
      <c r="L2316" s="20" t="s">
        <v>1913</v>
      </c>
      <c r="M2316" s="21">
        <v>40</v>
      </c>
      <c r="N2316" s="22">
        <v>3</v>
      </c>
      <c r="O2316" s="23">
        <v>0</v>
      </c>
      <c r="P2316" s="24">
        <v>200</v>
      </c>
      <c r="Q2316" s="25">
        <f t="shared" si="192"/>
        <v>5</v>
      </c>
      <c r="R2316" s="12">
        <v>0</v>
      </c>
      <c r="S2316" s="12">
        <v>0</v>
      </c>
      <c r="U2316" s="18" t="str">
        <f t="shared" si="194"/>
        <v>未勝利</v>
      </c>
      <c r="X2316" s="12" t="str">
        <f>IF(OR(C2316="櫃間牧場",C2316="特捜フジ"),"hit",IF(OR(C2316="土井牧場",C2316="土井ムギムギ牧場",C2316="むぎむぎ",C2316="むぎ"),"doi",IF(OR(C2316="阪神",C2316="タイガースファーム"),"han",IF(OR(C2316="健康牧場",C2316="ＯＫ牧場"),"oke",VLOOKUP(C2316,[1]Owner!$A:$B,2,FALSE)))))</f>
        <v>han</v>
      </c>
    </row>
    <row r="2317" spans="1:24" ht="11.15" customHeight="1" x14ac:dyDescent="0.65">
      <c r="A2317" s="19" t="str">
        <f t="shared" si="193"/>
        <v>1213福石09</v>
      </c>
      <c r="B2317" s="10" t="s">
        <v>4405</v>
      </c>
      <c r="C2317" s="20" t="s">
        <v>4741</v>
      </c>
      <c r="D2317" s="11">
        <v>9</v>
      </c>
      <c r="E2317" s="20" t="s">
        <v>4728</v>
      </c>
      <c r="F2317" s="10" t="s">
        <v>4413</v>
      </c>
      <c r="G2317" s="10" t="s">
        <v>4408</v>
      </c>
      <c r="H2317" s="20" t="s">
        <v>4527</v>
      </c>
      <c r="I2317" s="20" t="s">
        <v>3165</v>
      </c>
      <c r="J2317" s="20" t="s">
        <v>1737</v>
      </c>
      <c r="K2317" s="20" t="s">
        <v>791</v>
      </c>
      <c r="L2317" s="20" t="s">
        <v>1913</v>
      </c>
      <c r="M2317" s="21">
        <v>40</v>
      </c>
      <c r="N2317" s="22">
        <v>3</v>
      </c>
      <c r="O2317" s="23">
        <v>0</v>
      </c>
      <c r="P2317" s="24">
        <v>200</v>
      </c>
      <c r="Q2317" s="25">
        <f t="shared" si="192"/>
        <v>5</v>
      </c>
      <c r="R2317" s="12">
        <v>0</v>
      </c>
      <c r="S2317" s="12">
        <v>0</v>
      </c>
      <c r="U2317" s="18" t="str">
        <f t="shared" si="194"/>
        <v>未勝利</v>
      </c>
      <c r="X2317" s="12" t="str">
        <f>IF(OR(C2317="櫃間牧場",C2317="特捜フジ"),"hit",IF(OR(C2317="土井牧場",C2317="土井ムギムギ牧場",C2317="むぎむぎ",C2317="むぎ"),"doi",IF(OR(C2317="阪神",C2317="タイガースファーム"),"han",IF(OR(C2317="健康牧場",C2317="ＯＫ牧場"),"oke",VLOOKUP(C2317,[1]Owner!$A:$B,2,FALSE)))))</f>
        <v>fuk</v>
      </c>
    </row>
    <row r="2318" spans="1:24" ht="11.15" customHeight="1" x14ac:dyDescent="0.65">
      <c r="A2318" s="19" t="str">
        <f t="shared" si="193"/>
        <v>1718成田04</v>
      </c>
      <c r="B2318" s="10" t="s">
        <v>6476</v>
      </c>
      <c r="C2318" s="20" t="s">
        <v>6621</v>
      </c>
      <c r="D2318" s="11">
        <v>4</v>
      </c>
      <c r="E2318" s="20" t="s">
        <v>6625</v>
      </c>
      <c r="F2318" s="10" t="s">
        <v>5142</v>
      </c>
      <c r="G2318" s="10" t="s">
        <v>5293</v>
      </c>
      <c r="H2318" s="20" t="s">
        <v>7056</v>
      </c>
      <c r="I2318" s="20" t="s">
        <v>1739</v>
      </c>
      <c r="J2318" s="20" t="s">
        <v>7057</v>
      </c>
      <c r="K2318" s="20" t="s">
        <v>5448</v>
      </c>
      <c r="L2318" s="20" t="s">
        <v>5484</v>
      </c>
      <c r="M2318" s="21">
        <v>40</v>
      </c>
      <c r="N2318" s="22">
        <v>3</v>
      </c>
      <c r="O2318" s="23">
        <v>0</v>
      </c>
      <c r="P2318" s="24">
        <v>200</v>
      </c>
      <c r="Q2318" s="25">
        <f t="shared" si="192"/>
        <v>5</v>
      </c>
      <c r="R2318" s="12">
        <v>0</v>
      </c>
      <c r="S2318" s="12">
        <v>0</v>
      </c>
      <c r="U2318" s="18" t="str">
        <f t="shared" si="194"/>
        <v>未勝利</v>
      </c>
      <c r="V2318" s="12" t="s">
        <v>7042</v>
      </c>
      <c r="W2318" s="12" t="s">
        <v>6909</v>
      </c>
      <c r="X2318" s="12" t="str">
        <f>IF(OR(C2318="櫃間牧場",C2318="特捜フジ"),"hit",IF(OR(C2318="土井牧場",C2318="土井ムギムギ牧場",C2318="むぎむぎ",C2318="むぎ"),"doi",IF(OR(C2318="阪神",C2318="タイガースファーム"),"han",IF(OR(C2318="健康牧場",C2318="ＯＫ牧場"),"oke",VLOOKUP(C2318,[1]Owner!$A:$B,2,FALSE)))))</f>
        <v>nar</v>
      </c>
    </row>
    <row r="2319" spans="1:24" ht="11.15" customHeight="1" x14ac:dyDescent="0.65">
      <c r="A2319" s="19" t="str">
        <f t="shared" si="193"/>
        <v>1718永之06</v>
      </c>
      <c r="B2319" s="10" t="s">
        <v>6476</v>
      </c>
      <c r="C2319" s="20" t="s">
        <v>6517</v>
      </c>
      <c r="D2319" s="11">
        <v>6</v>
      </c>
      <c r="E2319" s="20" t="s">
        <v>6523</v>
      </c>
      <c r="F2319" s="10" t="s">
        <v>5144</v>
      </c>
      <c r="G2319" s="10" t="s">
        <v>5293</v>
      </c>
      <c r="H2319" s="20" t="s">
        <v>6657</v>
      </c>
      <c r="I2319" s="20" t="s">
        <v>1755</v>
      </c>
      <c r="J2319" s="20" t="s">
        <v>5408</v>
      </c>
      <c r="K2319" s="20" t="s">
        <v>5446</v>
      </c>
      <c r="L2319" s="20" t="s">
        <v>1913</v>
      </c>
      <c r="M2319" s="21">
        <v>60</v>
      </c>
      <c r="N2319" s="22">
        <v>3</v>
      </c>
      <c r="O2319" s="23">
        <v>0</v>
      </c>
      <c r="P2319" s="24">
        <v>200</v>
      </c>
      <c r="Q2319" s="25">
        <f t="shared" si="192"/>
        <v>3.3333333333333335</v>
      </c>
      <c r="R2319" s="12">
        <v>0</v>
      </c>
      <c r="S2319" s="12">
        <v>0</v>
      </c>
      <c r="U2319" s="18" t="str">
        <f t="shared" si="194"/>
        <v>未勝利</v>
      </c>
      <c r="V2319" s="12" t="s">
        <v>6957</v>
      </c>
      <c r="W2319" s="12" t="s">
        <v>6811</v>
      </c>
      <c r="X2319" s="12" t="str">
        <f>IF(OR(C2319="櫃間牧場",C2319="特捜フジ"),"hit",IF(OR(C2319="土井牧場",C2319="土井ムギムギ牧場",C2319="むぎむぎ",C2319="むぎ"),"doi",IF(OR(C2319="阪神",C2319="タイガースファーム"),"han",IF(OR(C2319="健康牧場",C2319="ＯＫ牧場"),"oke",VLOOKUP(C2319,[1]Owner!$A:$B,2,FALSE)))))</f>
        <v>yhi</v>
      </c>
    </row>
    <row r="2320" spans="1:24" ht="11.15" customHeight="1" x14ac:dyDescent="0.65">
      <c r="A2320" s="19" t="str">
        <f t="shared" si="193"/>
        <v>1819永之03</v>
      </c>
      <c r="B2320" s="10" t="s">
        <v>7067</v>
      </c>
      <c r="C2320" s="20" t="s">
        <v>5135</v>
      </c>
      <c r="D2320" s="11">
        <v>3</v>
      </c>
      <c r="E2320" s="20" t="s">
        <v>7110</v>
      </c>
      <c r="F2320" s="10" t="s">
        <v>4413</v>
      </c>
      <c r="G2320" s="10" t="s">
        <v>4408</v>
      </c>
      <c r="H2320" s="20" t="s">
        <v>7235</v>
      </c>
      <c r="I2320" s="20" t="s">
        <v>1755</v>
      </c>
      <c r="J2320" s="20" t="s">
        <v>6089</v>
      </c>
      <c r="K2320" s="20" t="s">
        <v>2378</v>
      </c>
      <c r="L2320" s="20" t="s">
        <v>1913</v>
      </c>
      <c r="M2320" s="21">
        <v>70</v>
      </c>
      <c r="N2320" s="22">
        <v>3</v>
      </c>
      <c r="O2320" s="23">
        <v>0</v>
      </c>
      <c r="P2320" s="24">
        <v>200</v>
      </c>
      <c r="Q2320" s="25">
        <f t="shared" si="192"/>
        <v>2.8571428571428572</v>
      </c>
      <c r="R2320" s="12">
        <v>0</v>
      </c>
      <c r="S2320" s="12">
        <v>0</v>
      </c>
      <c r="T2320" s="12">
        <v>0</v>
      </c>
      <c r="U2320" s="18" t="str">
        <f t="shared" si="194"/>
        <v>未勝利</v>
      </c>
      <c r="V2320" s="12" t="s">
        <v>7472</v>
      </c>
      <c r="W2320" s="12" t="s">
        <v>7612</v>
      </c>
      <c r="X2320" s="12" t="str">
        <f>IF(OR(C2320="櫃間牧場",C2320="特捜フジ"),"hit",IF(OR(C2320="土井牧場",C2320="土井ムギムギ牧場",C2320="むぎむぎ",C2320="むぎ"),"doi",IF(OR(C2320="阪神",C2320="タイガースファーム"),"han",IF(OR(C2320="健康牧場",C2320="ＯＫ牧場"),"oke",VLOOKUP(C2320,[1]Owner!$A:$B,2,FALSE)))))</f>
        <v>yhi</v>
      </c>
    </row>
    <row r="2321" spans="1:24" ht="11.15" customHeight="1" x14ac:dyDescent="0.65">
      <c r="A2321" s="19" t="str">
        <f t="shared" si="193"/>
        <v>1920柏倉03</v>
      </c>
      <c r="B2321" s="10" t="s">
        <v>7651</v>
      </c>
      <c r="C2321" s="20" t="s">
        <v>7652</v>
      </c>
      <c r="D2321" s="11">
        <v>3</v>
      </c>
      <c r="E2321" s="20" t="s">
        <v>7661</v>
      </c>
      <c r="F2321" s="10" t="s">
        <v>4766</v>
      </c>
      <c r="G2321" s="10" t="s">
        <v>5335</v>
      </c>
      <c r="H2321" s="20" t="s">
        <v>7801</v>
      </c>
      <c r="I2321" s="20" t="s">
        <v>2231</v>
      </c>
      <c r="J2321" s="20" t="s">
        <v>5435</v>
      </c>
      <c r="K2321" s="20" t="s">
        <v>5782</v>
      </c>
      <c r="L2321" s="20" t="s">
        <v>1913</v>
      </c>
      <c r="M2321" s="32">
        <v>7</v>
      </c>
      <c r="N2321" s="22">
        <v>4</v>
      </c>
      <c r="O2321" s="23">
        <v>0</v>
      </c>
      <c r="P2321" s="24">
        <v>200</v>
      </c>
      <c r="Q2321" s="25">
        <v>-4.3956043956043951</v>
      </c>
      <c r="R2321" s="12">
        <v>0</v>
      </c>
      <c r="S2321" s="12">
        <v>0</v>
      </c>
      <c r="T2321" s="12">
        <v>0</v>
      </c>
      <c r="U2321" s="18" t="str">
        <f t="shared" si="194"/>
        <v>未勝利</v>
      </c>
      <c r="V2321" s="12" t="s">
        <v>7938</v>
      </c>
      <c r="W2321" s="12" t="s">
        <v>8039</v>
      </c>
      <c r="X2321" s="12" t="str">
        <f>IF(OR(C2321="櫃間牧場",C2321="特捜フジ"),"hit",IF(OR(C2321="土井牧場",C2321="土井ムギムギ牧場",C2321="むぎむぎ",C2321="むぎ"),"doi",IF(OR(C2321="阪神",C2321="タイガースファーム"),"han",IF(OR(C2321="健康牧場",C2321="ＯＫ牧場"),"oke",VLOOKUP(C2321,[1]Owner!$A:$B,2,FALSE)))))</f>
        <v>kas</v>
      </c>
    </row>
    <row r="2322" spans="1:24" ht="11.15" customHeight="1" x14ac:dyDescent="0.65">
      <c r="A2322" s="19" t="str">
        <f t="shared" si="193"/>
        <v>0001本木08</v>
      </c>
      <c r="B2322" s="10" t="s">
        <v>963</v>
      </c>
      <c r="C2322" s="20" t="s">
        <v>1161</v>
      </c>
      <c r="D2322" s="31">
        <v>8</v>
      </c>
      <c r="E2322" s="20" t="s">
        <v>1176</v>
      </c>
      <c r="F2322" s="10" t="s">
        <v>29</v>
      </c>
      <c r="G2322" s="10" t="s">
        <v>15</v>
      </c>
      <c r="H2322" s="20" t="s">
        <v>1177</v>
      </c>
      <c r="I2322" s="20" t="s">
        <v>436</v>
      </c>
      <c r="J2322" s="20" t="s">
        <v>1178</v>
      </c>
      <c r="N2322" s="22">
        <v>4</v>
      </c>
      <c r="O2322" s="23">
        <v>0</v>
      </c>
      <c r="P2322" s="24">
        <v>200</v>
      </c>
      <c r="Q2322" s="25" t="str">
        <f t="shared" ref="Q2322:Q2336" si="195">IF(M2322="","",IF(M2322&lt;=0,P2322/10,P2322/M2322))</f>
        <v/>
      </c>
      <c r="R2322" s="12">
        <v>0</v>
      </c>
      <c r="S2322" s="12">
        <v>0</v>
      </c>
      <c r="U2322" s="18" t="str">
        <f t="shared" si="194"/>
        <v>未勝利</v>
      </c>
      <c r="X2322" s="12" t="str">
        <f>IF(OR(C2322="櫃間牧場",C2322="特捜フジ"),"hit",IF(OR(C2322="土井牧場",C2322="土井ムギムギ牧場",C2322="むぎむぎ",C2322="むぎ"),"doi",IF(OR(C2322="阪神",C2322="タイガースファーム"),"han",IF(OR(C2322="健康牧場",C2322="ＯＫ牧場"),"oke",VLOOKUP(C2322,[1]Owner!$A:$B,2,FALSE)))))</f>
        <v>mot</v>
      </c>
    </row>
    <row r="2323" spans="1:24" ht="11.15" customHeight="1" x14ac:dyDescent="0.65">
      <c r="A2323" s="19" t="str">
        <f t="shared" si="193"/>
        <v>0405本木10</v>
      </c>
      <c r="B2323" s="10" t="s">
        <v>1951</v>
      </c>
      <c r="C2323" s="20" t="s">
        <v>1161</v>
      </c>
      <c r="D2323" s="31">
        <v>10</v>
      </c>
      <c r="E2323" s="20" t="s">
        <v>2271</v>
      </c>
      <c r="F2323" s="10" t="s">
        <v>29</v>
      </c>
      <c r="G2323" s="10" t="s">
        <v>510</v>
      </c>
      <c r="H2323" s="20" t="s">
        <v>937</v>
      </c>
      <c r="I2323" s="20" t="s">
        <v>706</v>
      </c>
      <c r="J2323" s="20" t="s">
        <v>2272</v>
      </c>
      <c r="K2323" s="20" t="s">
        <v>2273</v>
      </c>
      <c r="L2323" s="20" t="s">
        <v>82</v>
      </c>
      <c r="M2323" s="21">
        <v>0</v>
      </c>
      <c r="N2323" s="22">
        <v>4</v>
      </c>
      <c r="O2323" s="23">
        <v>0</v>
      </c>
      <c r="P2323" s="24">
        <v>200</v>
      </c>
      <c r="Q2323" s="25">
        <f t="shared" si="195"/>
        <v>20</v>
      </c>
      <c r="R2323" s="12">
        <v>0</v>
      </c>
      <c r="S2323" s="12">
        <v>0</v>
      </c>
      <c r="U2323" s="18" t="str">
        <f t="shared" si="194"/>
        <v>未勝利</v>
      </c>
      <c r="X2323" s="12" t="str">
        <f>IF(OR(C2323="櫃間牧場",C2323="特捜フジ"),"hit",IF(OR(C2323="土井牧場",C2323="土井ムギムギ牧場",C2323="むぎむぎ",C2323="むぎ"),"doi",IF(OR(C2323="阪神",C2323="タイガースファーム"),"han",IF(OR(C2323="健康牧場",C2323="ＯＫ牧場"),"oke",VLOOKUP(C2323,[1]Owner!$A:$B,2,FALSE)))))</f>
        <v>mot</v>
      </c>
    </row>
    <row r="2324" spans="1:24" ht="11.15" customHeight="1" x14ac:dyDescent="0.65">
      <c r="A2324" s="19" t="str">
        <f t="shared" si="193"/>
        <v>0708特捜01</v>
      </c>
      <c r="B2324" s="10" t="s">
        <v>2844</v>
      </c>
      <c r="C2324" s="20" t="s">
        <v>1376</v>
      </c>
      <c r="D2324" s="11">
        <v>1</v>
      </c>
      <c r="E2324" s="20" t="s">
        <v>2976</v>
      </c>
      <c r="F2324" s="10" t="s">
        <v>2977</v>
      </c>
      <c r="G2324" s="10" t="s">
        <v>2978</v>
      </c>
      <c r="H2324" s="20" t="s">
        <v>2979</v>
      </c>
      <c r="I2324" s="20" t="s">
        <v>476</v>
      </c>
      <c r="J2324" s="20" t="s">
        <v>1314</v>
      </c>
      <c r="K2324" s="20" t="s">
        <v>2980</v>
      </c>
      <c r="L2324" s="20" t="s">
        <v>2981</v>
      </c>
      <c r="M2324" s="21">
        <v>280</v>
      </c>
      <c r="N2324" s="22">
        <v>4</v>
      </c>
      <c r="O2324" s="23">
        <v>0</v>
      </c>
      <c r="P2324" s="24">
        <v>200</v>
      </c>
      <c r="Q2324" s="25">
        <f t="shared" si="195"/>
        <v>0.7142857142857143</v>
      </c>
      <c r="R2324" s="12">
        <v>0</v>
      </c>
      <c r="S2324" s="12">
        <v>0</v>
      </c>
      <c r="U2324" s="18" t="str">
        <f t="shared" si="194"/>
        <v>未勝利</v>
      </c>
      <c r="X2324" s="12" t="str">
        <f>IF(OR(C2324="櫃間牧場",C2324="特捜フジ"),"hit",IF(OR(C2324="土井牧場",C2324="土井ムギムギ牧場",C2324="むぎむぎ",C2324="むぎ"),"doi",IF(OR(C2324="阪神",C2324="タイガースファーム"),"han",IF(OR(C2324="健康牧場",C2324="ＯＫ牧場"),"oke",VLOOKUP(C2324,[1]Owner!$A:$B,2,FALSE)))))</f>
        <v>hit</v>
      </c>
    </row>
    <row r="2325" spans="1:24" ht="11.15" customHeight="1" x14ac:dyDescent="0.65">
      <c r="A2325" s="19" t="str">
        <f t="shared" si="193"/>
        <v>0910福石02</v>
      </c>
      <c r="B2325" s="10" t="s">
        <v>3418</v>
      </c>
      <c r="C2325" s="20" t="s">
        <v>2791</v>
      </c>
      <c r="D2325" s="11">
        <v>2</v>
      </c>
      <c r="E2325" s="20" t="s">
        <v>3611</v>
      </c>
      <c r="F2325" s="10" t="s">
        <v>2279</v>
      </c>
      <c r="G2325" s="10" t="s">
        <v>520</v>
      </c>
      <c r="H2325" s="20" t="s">
        <v>2047</v>
      </c>
      <c r="I2325" s="20" t="s">
        <v>1861</v>
      </c>
      <c r="J2325" s="20" t="s">
        <v>3612</v>
      </c>
      <c r="K2325" s="20" t="s">
        <v>514</v>
      </c>
      <c r="L2325" s="20" t="s">
        <v>515</v>
      </c>
      <c r="M2325" s="21">
        <v>80</v>
      </c>
      <c r="N2325" s="22">
        <v>4</v>
      </c>
      <c r="O2325" s="23">
        <v>0</v>
      </c>
      <c r="P2325" s="24">
        <v>200</v>
      </c>
      <c r="Q2325" s="25">
        <f t="shared" si="195"/>
        <v>2.5</v>
      </c>
      <c r="R2325" s="12">
        <v>0</v>
      </c>
      <c r="S2325" s="12">
        <v>0</v>
      </c>
      <c r="U2325" s="18" t="str">
        <f t="shared" si="194"/>
        <v>未勝利</v>
      </c>
      <c r="X2325" s="12" t="str">
        <f>IF(OR(C2325="櫃間牧場",C2325="特捜フジ"),"hit",IF(OR(C2325="土井牧場",C2325="土井ムギムギ牧場",C2325="むぎむぎ",C2325="むぎ"),"doi",IF(OR(C2325="阪神",C2325="タイガースファーム"),"han",IF(OR(C2325="健康牧場",C2325="ＯＫ牧場"),"oke",VLOOKUP(C2325,[1]Owner!$A:$B,2,FALSE)))))</f>
        <v>fuk</v>
      </c>
    </row>
    <row r="2326" spans="1:24" ht="11.15" customHeight="1" x14ac:dyDescent="0.65">
      <c r="A2326" s="19" t="str">
        <f t="shared" si="193"/>
        <v>1213若井02</v>
      </c>
      <c r="B2326" s="10" t="s">
        <v>4405</v>
      </c>
      <c r="C2326" s="20" t="s">
        <v>4731</v>
      </c>
      <c r="D2326" s="11">
        <v>2</v>
      </c>
      <c r="E2326" s="20" t="s">
        <v>4480</v>
      </c>
      <c r="F2326" s="10" t="s">
        <v>29</v>
      </c>
      <c r="G2326" s="10" t="s">
        <v>15</v>
      </c>
      <c r="H2326" s="20" t="s">
        <v>669</v>
      </c>
      <c r="I2326" s="20" t="s">
        <v>4481</v>
      </c>
      <c r="J2326" s="20" t="s">
        <v>4482</v>
      </c>
      <c r="K2326" s="20" t="s">
        <v>4483</v>
      </c>
      <c r="L2326" s="20" t="s">
        <v>4484</v>
      </c>
      <c r="M2326" s="21">
        <v>200</v>
      </c>
      <c r="N2326" s="22">
        <v>4</v>
      </c>
      <c r="O2326" s="23">
        <v>0</v>
      </c>
      <c r="P2326" s="24">
        <v>200</v>
      </c>
      <c r="Q2326" s="25">
        <f t="shared" si="195"/>
        <v>1</v>
      </c>
      <c r="R2326" s="12">
        <v>0</v>
      </c>
      <c r="S2326" s="12">
        <v>0</v>
      </c>
      <c r="U2326" s="18" t="str">
        <f t="shared" si="194"/>
        <v>未勝利</v>
      </c>
      <c r="X2326" s="12" t="str">
        <f>IF(OR(C2326="櫃間牧場",C2326="特捜フジ"),"hit",IF(OR(C2326="土井牧場",C2326="土井ムギムギ牧場",C2326="むぎむぎ",C2326="むぎ"),"doi",IF(OR(C2326="阪神",C2326="タイガースファーム"),"han",IF(OR(C2326="健康牧場",C2326="ＯＫ牧場"),"oke",VLOOKUP(C2326,[1]Owner!$A:$B,2,FALSE)))))</f>
        <v>wak</v>
      </c>
    </row>
    <row r="2327" spans="1:24" ht="11.15" customHeight="1" x14ac:dyDescent="0.65">
      <c r="A2327" s="19" t="str">
        <f t="shared" si="193"/>
        <v>1314村山05</v>
      </c>
      <c r="B2327" s="10" t="s">
        <v>5133</v>
      </c>
      <c r="C2327" s="20" t="s">
        <v>4399</v>
      </c>
      <c r="D2327" s="11">
        <v>5</v>
      </c>
      <c r="E2327" s="20" t="s">
        <v>4809</v>
      </c>
      <c r="F2327" s="10" t="s">
        <v>4766</v>
      </c>
      <c r="G2327" s="10" t="s">
        <v>4774</v>
      </c>
      <c r="H2327" s="20" t="s">
        <v>4775</v>
      </c>
      <c r="I2327" s="20" t="s">
        <v>1551</v>
      </c>
      <c r="J2327" s="20" t="s">
        <v>3891</v>
      </c>
      <c r="K2327" s="20" t="s">
        <v>4810</v>
      </c>
      <c r="L2327" s="20" t="s">
        <v>4770</v>
      </c>
      <c r="M2327" s="21">
        <v>90</v>
      </c>
      <c r="N2327" s="22">
        <v>4</v>
      </c>
      <c r="O2327" s="23">
        <v>0</v>
      </c>
      <c r="P2327" s="24">
        <v>200</v>
      </c>
      <c r="Q2327" s="25">
        <f t="shared" si="195"/>
        <v>2.2222222222222223</v>
      </c>
      <c r="R2327" s="12">
        <v>0</v>
      </c>
      <c r="S2327" s="12">
        <v>0</v>
      </c>
      <c r="U2327" s="18" t="str">
        <f t="shared" si="194"/>
        <v>未勝利</v>
      </c>
      <c r="X2327" s="12" t="str">
        <f>IF(OR(C2327="櫃間牧場",C2327="特捜フジ"),"hit",IF(OR(C2327="土井牧場",C2327="土井ムギムギ牧場",C2327="むぎむぎ",C2327="むぎ"),"doi",IF(OR(C2327="阪神",C2327="タイガースファーム"),"han",IF(OR(C2327="健康牧場",C2327="ＯＫ牧場"),"oke",VLOOKUP(C2327,[1]Owner!$A:$B,2,FALSE)))))</f>
        <v>mur</v>
      </c>
    </row>
    <row r="2328" spans="1:24" ht="11.15" customHeight="1" x14ac:dyDescent="0.65">
      <c r="A2328" s="19" t="str">
        <f t="shared" si="193"/>
        <v>0102杉田03</v>
      </c>
      <c r="B2328" s="10" t="s">
        <v>1206</v>
      </c>
      <c r="C2328" s="20" t="s">
        <v>1337</v>
      </c>
      <c r="D2328" s="31">
        <v>3</v>
      </c>
      <c r="E2328" s="20" t="s">
        <v>1340</v>
      </c>
      <c r="F2328" s="10" t="s">
        <v>29</v>
      </c>
      <c r="G2328" s="10" t="s">
        <v>33</v>
      </c>
      <c r="H2328" s="20" t="s">
        <v>621</v>
      </c>
      <c r="I2328" s="20" t="s">
        <v>38</v>
      </c>
      <c r="J2328" s="20" t="s">
        <v>1341</v>
      </c>
      <c r="N2328" s="22">
        <v>5</v>
      </c>
      <c r="O2328" s="23">
        <v>0</v>
      </c>
      <c r="P2328" s="24">
        <v>200</v>
      </c>
      <c r="Q2328" s="25" t="str">
        <f t="shared" si="195"/>
        <v/>
      </c>
      <c r="R2328" s="12">
        <v>0</v>
      </c>
      <c r="S2328" s="12">
        <v>0</v>
      </c>
      <c r="U2328" s="18" t="str">
        <f t="shared" si="194"/>
        <v>未勝利</v>
      </c>
      <c r="X2328" s="12" t="str">
        <f>IF(OR(C2328="櫃間牧場",C2328="特捜フジ"),"hit",IF(OR(C2328="土井牧場",C2328="土井ムギムギ牧場",C2328="むぎむぎ",C2328="むぎ"),"doi",IF(OR(C2328="阪神",C2328="タイガースファーム"),"han",IF(OR(C2328="健康牧場",C2328="ＯＫ牧場"),"oke",VLOOKUP(C2328,[1]Owner!$A:$B,2,FALSE)))))</f>
        <v>sug</v>
      </c>
    </row>
    <row r="2329" spans="1:24" ht="11.15" customHeight="1" x14ac:dyDescent="0.65">
      <c r="A2329" s="19" t="str">
        <f t="shared" si="193"/>
        <v>0910播磨04</v>
      </c>
      <c r="B2329" s="10" t="s">
        <v>3418</v>
      </c>
      <c r="C2329" s="20" t="s">
        <v>2767</v>
      </c>
      <c r="D2329" s="11">
        <v>4</v>
      </c>
      <c r="E2329" s="20" t="s">
        <v>3594</v>
      </c>
      <c r="F2329" s="10" t="s">
        <v>2279</v>
      </c>
      <c r="G2329" s="10" t="s">
        <v>520</v>
      </c>
      <c r="H2329" s="20" t="s">
        <v>2314</v>
      </c>
      <c r="I2329" s="20" t="s">
        <v>2280</v>
      </c>
      <c r="J2329" s="20" t="s">
        <v>3595</v>
      </c>
      <c r="K2329" s="20" t="s">
        <v>2378</v>
      </c>
      <c r="L2329" s="20" t="s">
        <v>1913</v>
      </c>
      <c r="M2329" s="21">
        <v>160</v>
      </c>
      <c r="N2329" s="22">
        <v>5</v>
      </c>
      <c r="O2329" s="23">
        <v>0</v>
      </c>
      <c r="P2329" s="24">
        <v>200</v>
      </c>
      <c r="Q2329" s="25">
        <f t="shared" si="195"/>
        <v>1.25</v>
      </c>
      <c r="R2329" s="12">
        <v>0</v>
      </c>
      <c r="S2329" s="12">
        <v>0</v>
      </c>
      <c r="U2329" s="18" t="str">
        <f t="shared" si="194"/>
        <v>未勝利</v>
      </c>
      <c r="X2329" s="12" t="str">
        <f>IF(OR(C2329="櫃間牧場",C2329="特捜フジ"),"hit",IF(OR(C2329="土井牧場",C2329="土井ムギムギ牧場",C2329="むぎむぎ",C2329="むぎ"),"doi",IF(OR(C2329="阪神",C2329="タイガースファーム"),"han",IF(OR(C2329="健康牧場",C2329="ＯＫ牧場"),"oke",VLOOKUP(C2329,[1]Owner!$A:$B,2,FALSE)))))</f>
        <v>har</v>
      </c>
    </row>
    <row r="2330" spans="1:24" ht="11.15" customHeight="1" x14ac:dyDescent="0.65">
      <c r="A2330" s="19" t="str">
        <f t="shared" si="193"/>
        <v>1112西原03</v>
      </c>
      <c r="B2330" s="10" t="s">
        <v>4369</v>
      </c>
      <c r="C2330" s="20" t="s">
        <v>4049</v>
      </c>
      <c r="D2330" s="11">
        <v>3</v>
      </c>
      <c r="E2330" s="20" t="s">
        <v>4054</v>
      </c>
      <c r="F2330" s="10" t="s">
        <v>3910</v>
      </c>
      <c r="G2330" s="10" t="s">
        <v>3906</v>
      </c>
      <c r="H2330" s="20" t="s">
        <v>3954</v>
      </c>
      <c r="I2330" s="20" t="s">
        <v>2280</v>
      </c>
      <c r="J2330" s="20" t="s">
        <v>3278</v>
      </c>
      <c r="K2330" s="20" t="s">
        <v>3988</v>
      </c>
      <c r="L2330" s="20" t="s">
        <v>3914</v>
      </c>
      <c r="M2330" s="21">
        <v>75</v>
      </c>
      <c r="N2330" s="22">
        <v>5</v>
      </c>
      <c r="O2330" s="23">
        <v>0</v>
      </c>
      <c r="P2330" s="24">
        <v>200</v>
      </c>
      <c r="Q2330" s="25">
        <f t="shared" si="195"/>
        <v>2.6666666666666665</v>
      </c>
      <c r="R2330" s="12">
        <v>0</v>
      </c>
      <c r="S2330" s="12">
        <v>0</v>
      </c>
      <c r="U2330" s="18" t="str">
        <f t="shared" si="194"/>
        <v>未勝利</v>
      </c>
      <c r="X2330" s="12" t="str">
        <f>IF(OR(C2330="櫃間牧場",C2330="特捜フジ"),"hit",IF(OR(C2330="土井牧場",C2330="土井ムギムギ牧場",C2330="むぎむぎ",C2330="むぎ"),"doi",IF(OR(C2330="阪神",C2330="タイガースファーム"),"han",IF(OR(C2330="健康牧場",C2330="ＯＫ牧場"),"oke",VLOOKUP(C2330,[1]Owner!$A:$B,2,FALSE)))))</f>
        <v>nis</v>
      </c>
    </row>
    <row r="2331" spans="1:24" ht="11.15" customHeight="1" x14ac:dyDescent="0.65">
      <c r="A2331" s="19" t="str">
        <f t="shared" si="193"/>
        <v>1314みど04</v>
      </c>
      <c r="B2331" s="10" t="s">
        <v>5133</v>
      </c>
      <c r="C2331" s="20" t="s">
        <v>4403</v>
      </c>
      <c r="D2331" s="11">
        <v>4</v>
      </c>
      <c r="E2331" s="20" t="s">
        <v>4778</v>
      </c>
      <c r="F2331" s="10" t="s">
        <v>4766</v>
      </c>
      <c r="G2331" s="10" t="s">
        <v>4774</v>
      </c>
      <c r="H2331" s="20" t="s">
        <v>4779</v>
      </c>
      <c r="I2331" s="20" t="s">
        <v>2850</v>
      </c>
      <c r="J2331" s="20" t="s">
        <v>4509</v>
      </c>
      <c r="K2331" s="20" t="s">
        <v>4769</v>
      </c>
      <c r="L2331" s="20" t="s">
        <v>4780</v>
      </c>
      <c r="M2331" s="21">
        <v>100</v>
      </c>
      <c r="N2331" s="22">
        <v>5</v>
      </c>
      <c r="O2331" s="23">
        <v>0</v>
      </c>
      <c r="P2331" s="24">
        <v>200</v>
      </c>
      <c r="Q2331" s="25">
        <f t="shared" si="195"/>
        <v>2</v>
      </c>
      <c r="R2331" s="12">
        <v>0</v>
      </c>
      <c r="S2331" s="12">
        <v>0</v>
      </c>
      <c r="U2331" s="18" t="str">
        <f t="shared" si="194"/>
        <v>未勝利</v>
      </c>
      <c r="X2331" s="12" t="str">
        <f>IF(OR(C2331="櫃間牧場",C2331="特捜フジ"),"hit",IF(OR(C2331="土井牧場",C2331="土井ムギムギ牧場",C2331="むぎむぎ",C2331="むぎ"),"doi",IF(OR(C2331="阪神",C2331="タイガースファーム"),"han",IF(OR(C2331="健康牧場",C2331="ＯＫ牧場"),"oke",VLOOKUP(C2331,[1]Owner!$A:$B,2,FALSE)))))</f>
        <v>mid</v>
      </c>
    </row>
    <row r="2332" spans="1:24" ht="11.15" customHeight="1" x14ac:dyDescent="0.65">
      <c r="A2332" s="19" t="str">
        <f t="shared" si="193"/>
        <v>1516藤田04</v>
      </c>
      <c r="B2332" s="10" t="s">
        <v>5510</v>
      </c>
      <c r="C2332" s="20" t="s">
        <v>4200</v>
      </c>
      <c r="D2332" s="11">
        <v>4</v>
      </c>
      <c r="E2332" s="20" t="s">
        <v>5598</v>
      </c>
      <c r="F2332" s="10" t="s">
        <v>3905</v>
      </c>
      <c r="G2332" s="10" t="s">
        <v>3906</v>
      </c>
      <c r="H2332" s="20" t="s">
        <v>4015</v>
      </c>
      <c r="I2332" s="20" t="s">
        <v>1755</v>
      </c>
      <c r="J2332" s="20" t="s">
        <v>5754</v>
      </c>
      <c r="K2332" s="20" t="s">
        <v>5796</v>
      </c>
      <c r="L2332" s="20" t="s">
        <v>5830</v>
      </c>
      <c r="M2332" s="21">
        <v>30</v>
      </c>
      <c r="N2332" s="22">
        <v>5</v>
      </c>
      <c r="O2332" s="23">
        <v>0</v>
      </c>
      <c r="P2332" s="24">
        <v>200</v>
      </c>
      <c r="Q2332" s="25">
        <f t="shared" si="195"/>
        <v>6.666666666666667</v>
      </c>
      <c r="R2332" s="12">
        <v>0</v>
      </c>
      <c r="S2332" s="12">
        <v>0</v>
      </c>
      <c r="U2332" s="18" t="str">
        <f t="shared" si="194"/>
        <v>未勝利</v>
      </c>
      <c r="X2332" s="12" t="str">
        <f>IF(OR(C2332="櫃間牧場",C2332="特捜フジ"),"hit",IF(OR(C2332="土井牧場",C2332="土井ムギムギ牧場",C2332="むぎむぎ",C2332="むぎ"),"doi",IF(OR(C2332="阪神",C2332="タイガースファーム"),"han",IF(OR(C2332="健康牧場",C2332="ＯＫ牧場"),"oke",VLOOKUP(C2332,[1]Owner!$A:$B,2,FALSE)))))</f>
        <v>fut</v>
      </c>
    </row>
    <row r="2333" spans="1:24" ht="11.15" customHeight="1" x14ac:dyDescent="0.65">
      <c r="A2333" s="19" t="str">
        <f t="shared" si="193"/>
        <v>0910藤田04</v>
      </c>
      <c r="B2333" s="10" t="s">
        <v>3418</v>
      </c>
      <c r="C2333" s="20" t="s">
        <v>3353</v>
      </c>
      <c r="D2333" s="11">
        <v>4</v>
      </c>
      <c r="E2333" s="20" t="s">
        <v>3575</v>
      </c>
      <c r="F2333" s="10" t="s">
        <v>14</v>
      </c>
      <c r="G2333" s="10" t="s">
        <v>520</v>
      </c>
      <c r="H2333" s="20" t="s">
        <v>2433</v>
      </c>
      <c r="I2333" s="20" t="s">
        <v>2276</v>
      </c>
      <c r="J2333" s="20" t="s">
        <v>2071</v>
      </c>
      <c r="K2333" s="20" t="s">
        <v>1278</v>
      </c>
      <c r="L2333" s="20" t="s">
        <v>1913</v>
      </c>
      <c r="M2333" s="21">
        <v>180</v>
      </c>
      <c r="N2333" s="22">
        <v>6</v>
      </c>
      <c r="O2333" s="23">
        <v>0</v>
      </c>
      <c r="P2333" s="24">
        <v>200</v>
      </c>
      <c r="Q2333" s="25">
        <f t="shared" si="195"/>
        <v>1.1111111111111112</v>
      </c>
      <c r="R2333" s="12">
        <v>0</v>
      </c>
      <c r="S2333" s="12">
        <v>0</v>
      </c>
      <c r="U2333" s="18" t="str">
        <f t="shared" si="194"/>
        <v>未勝利</v>
      </c>
      <c r="X2333" s="12" t="str">
        <f>IF(OR(C2333="櫃間牧場",C2333="特捜フジ"),"hit",IF(OR(C2333="土井牧場",C2333="土井ムギムギ牧場",C2333="むぎむぎ",C2333="むぎ"),"doi",IF(OR(C2333="阪神",C2333="タイガースファーム"),"han",IF(OR(C2333="健康牧場",C2333="ＯＫ牧場"),"oke",VLOOKUP(C2333,[1]Owner!$A:$B,2,FALSE)))))</f>
        <v>fut</v>
      </c>
    </row>
    <row r="2334" spans="1:24" ht="11.15" customHeight="1" x14ac:dyDescent="0.65">
      <c r="A2334" s="19" t="str">
        <f t="shared" si="193"/>
        <v>0102大類10</v>
      </c>
      <c r="B2334" s="10" t="s">
        <v>1206</v>
      </c>
      <c r="C2334" s="20" t="s">
        <v>91</v>
      </c>
      <c r="D2334" s="31">
        <v>10</v>
      </c>
      <c r="E2334" s="20" t="s">
        <v>1274</v>
      </c>
      <c r="F2334" s="10" t="s">
        <v>29</v>
      </c>
      <c r="G2334" s="10" t="s">
        <v>33</v>
      </c>
      <c r="H2334" s="20" t="s">
        <v>989</v>
      </c>
      <c r="I2334" s="20" t="s">
        <v>1275</v>
      </c>
      <c r="J2334" s="20" t="s">
        <v>725</v>
      </c>
      <c r="N2334" s="22">
        <v>7</v>
      </c>
      <c r="O2334" s="23">
        <v>0</v>
      </c>
      <c r="P2334" s="24">
        <v>200</v>
      </c>
      <c r="Q2334" s="25" t="str">
        <f t="shared" si="195"/>
        <v/>
      </c>
      <c r="R2334" s="12">
        <v>0</v>
      </c>
      <c r="S2334" s="12">
        <v>0</v>
      </c>
      <c r="U2334" s="18" t="str">
        <f t="shared" si="194"/>
        <v>未勝利</v>
      </c>
      <c r="X2334" s="12" t="str">
        <f>IF(OR(C2334="櫃間牧場",C2334="特捜フジ"),"hit",IF(OR(C2334="土井牧場",C2334="土井ムギムギ牧場",C2334="むぎむぎ",C2334="むぎ"),"doi",IF(OR(C2334="阪神",C2334="タイガースファーム"),"han",IF(OR(C2334="健康牧場",C2334="ＯＫ牧場"),"oke",VLOOKUP(C2334,[1]Owner!$A:$B,2,FALSE)))))</f>
        <v>oru</v>
      </c>
    </row>
    <row r="2335" spans="1:24" ht="11.15" customHeight="1" x14ac:dyDescent="0.65">
      <c r="A2335" s="19" t="str">
        <f t="shared" si="193"/>
        <v>0203伸吾10</v>
      </c>
      <c r="B2335" s="10" t="s">
        <v>1480</v>
      </c>
      <c r="C2335" s="20" t="s">
        <v>768</v>
      </c>
      <c r="D2335" s="31">
        <v>10</v>
      </c>
      <c r="E2335" s="20" t="s">
        <v>1559</v>
      </c>
      <c r="F2335" s="10" t="s">
        <v>29</v>
      </c>
      <c r="G2335" s="10" t="s">
        <v>520</v>
      </c>
      <c r="H2335" s="20" t="s">
        <v>1550</v>
      </c>
      <c r="I2335" s="20" t="s">
        <v>1233</v>
      </c>
      <c r="J2335" s="20" t="s">
        <v>1560</v>
      </c>
      <c r="N2335" s="22">
        <v>7</v>
      </c>
      <c r="O2335" s="23">
        <v>0</v>
      </c>
      <c r="P2335" s="24">
        <v>200</v>
      </c>
      <c r="Q2335" s="25" t="str">
        <f t="shared" si="195"/>
        <v/>
      </c>
      <c r="R2335" s="12">
        <v>0</v>
      </c>
      <c r="S2335" s="12">
        <v>0</v>
      </c>
      <c r="U2335" s="18" t="str">
        <f t="shared" si="194"/>
        <v>未勝利</v>
      </c>
      <c r="X2335" s="12" t="str">
        <f>IF(OR(C2335="櫃間牧場",C2335="特捜フジ"),"hit",IF(OR(C2335="土井牧場",C2335="土井ムギムギ牧場",C2335="むぎむぎ",C2335="むぎ"),"doi",IF(OR(C2335="阪神",C2335="タイガースファーム"),"han",IF(OR(C2335="健康牧場",C2335="ＯＫ牧場"),"oke",VLOOKUP(C2335,[1]Owner!$A:$B,2,FALSE)))))</f>
        <v>tsi</v>
      </c>
    </row>
    <row r="2336" spans="1:24" ht="11.15" customHeight="1" x14ac:dyDescent="0.65">
      <c r="A2336" s="19" t="str">
        <f t="shared" si="193"/>
        <v>1011村山01</v>
      </c>
      <c r="B2336" s="10" t="s">
        <v>3649</v>
      </c>
      <c r="C2336" s="20" t="s">
        <v>3866</v>
      </c>
      <c r="D2336" s="11">
        <v>1</v>
      </c>
      <c r="E2336" s="20" t="s">
        <v>3867</v>
      </c>
      <c r="F2336" s="10" t="s">
        <v>14</v>
      </c>
      <c r="G2336" s="10" t="s">
        <v>510</v>
      </c>
      <c r="H2336" s="20" t="s">
        <v>2391</v>
      </c>
      <c r="I2336" s="20" t="s">
        <v>2231</v>
      </c>
      <c r="J2336" s="20" t="s">
        <v>1851</v>
      </c>
      <c r="K2336" s="20" t="s">
        <v>750</v>
      </c>
      <c r="L2336" s="20" t="s">
        <v>515</v>
      </c>
      <c r="M2336" s="21">
        <v>50</v>
      </c>
      <c r="N2336" s="22">
        <v>3</v>
      </c>
      <c r="O2336" s="23">
        <v>0</v>
      </c>
      <c r="P2336" s="24">
        <v>195</v>
      </c>
      <c r="Q2336" s="25">
        <f t="shared" si="195"/>
        <v>3.9</v>
      </c>
      <c r="R2336" s="12">
        <v>0</v>
      </c>
      <c r="S2336" s="12">
        <v>0</v>
      </c>
      <c r="U2336" s="18" t="str">
        <f t="shared" si="194"/>
        <v>未勝利</v>
      </c>
      <c r="X2336" s="12" t="str">
        <f>IF(OR(C2336="櫃間牧場",C2336="特捜フジ"),"hit",IF(OR(C2336="土井牧場",C2336="土井ムギムギ牧場",C2336="むぎむぎ",C2336="むぎ"),"doi",IF(OR(C2336="阪神",C2336="タイガースファーム"),"han",IF(OR(C2336="健康牧場",C2336="ＯＫ牧場"),"oke",VLOOKUP(C2336,[1]Owner!$A:$B,2,FALSE)))))</f>
        <v>mur</v>
      </c>
    </row>
    <row r="2337" spans="1:24" ht="11.15" customHeight="1" x14ac:dyDescent="0.65">
      <c r="A2337" s="19" t="str">
        <f t="shared" si="193"/>
        <v>2223西原02</v>
      </c>
      <c r="B2337" s="10" t="s">
        <v>9192</v>
      </c>
      <c r="C2337" s="20" t="s">
        <v>4737</v>
      </c>
      <c r="D2337" s="11">
        <v>2</v>
      </c>
      <c r="E2337" s="20" t="s">
        <v>9281</v>
      </c>
      <c r="F2337" s="10" t="s">
        <v>4407</v>
      </c>
      <c r="G2337" s="10" t="s">
        <v>4408</v>
      </c>
      <c r="H2337" s="20" t="s">
        <v>9342</v>
      </c>
      <c r="I2337" s="20" t="s">
        <v>2231</v>
      </c>
      <c r="J2337" s="20" t="s">
        <v>4322</v>
      </c>
      <c r="K2337" s="20" t="s">
        <v>9455</v>
      </c>
      <c r="L2337" s="20" t="s">
        <v>1913</v>
      </c>
      <c r="M2337" s="32">
        <v>9</v>
      </c>
      <c r="N2337" s="22">
        <v>3</v>
      </c>
      <c r="O2337" s="23">
        <v>0</v>
      </c>
      <c r="P2337" s="24">
        <v>195</v>
      </c>
      <c r="Q2337" s="25">
        <v>-140.99206349206349</v>
      </c>
      <c r="U2337" s="18" t="str">
        <f t="shared" si="194"/>
        <v>未勝利</v>
      </c>
      <c r="V2337" s="12" t="s">
        <v>9698</v>
      </c>
      <c r="W2337" s="12" t="s">
        <v>9570</v>
      </c>
      <c r="X2337" s="12" t="str">
        <f>IF(OR(C2337="櫃間牧場",C2337="特捜フジ"),"hit",IF(OR(C2337="土井牧場",C2337="土井ムギムギ牧場",C2337="むぎむぎ",C2337="むぎ"),"doi",IF(OR(C2337="阪神",C2337="タイガースファーム"),"han",IF(OR(C2337="健康牧場",C2337="ＯＫ牧場"),"oke",VLOOKUP(C2337,[1]Owner!$A:$B,2,FALSE)))))</f>
        <v>nis</v>
      </c>
    </row>
    <row r="2338" spans="1:24" ht="11.15" customHeight="1" x14ac:dyDescent="0.65">
      <c r="A2338" s="19" t="str">
        <f t="shared" si="193"/>
        <v>1516みど10</v>
      </c>
      <c r="B2338" s="10" t="s">
        <v>5510</v>
      </c>
      <c r="C2338" s="20" t="s">
        <v>4292</v>
      </c>
      <c r="D2338" s="11">
        <v>10</v>
      </c>
      <c r="E2338" s="20" t="s">
        <v>5634</v>
      </c>
      <c r="F2338" s="10" t="s">
        <v>3910</v>
      </c>
      <c r="G2338" s="10" t="s">
        <v>3906</v>
      </c>
      <c r="H2338" s="20" t="s">
        <v>5684</v>
      </c>
      <c r="I2338" s="20" t="s">
        <v>2438</v>
      </c>
      <c r="J2338" s="20" t="s">
        <v>5079</v>
      </c>
      <c r="K2338" s="20" t="s">
        <v>2378</v>
      </c>
      <c r="L2338" s="20" t="s">
        <v>1913</v>
      </c>
      <c r="M2338" s="21">
        <v>100</v>
      </c>
      <c r="N2338" s="22">
        <v>4</v>
      </c>
      <c r="O2338" s="23">
        <v>0</v>
      </c>
      <c r="P2338" s="24">
        <v>195</v>
      </c>
      <c r="Q2338" s="25">
        <f>IF(M2338="","",IF(M2338&lt;=0,P2338/10,P2338/M2338))</f>
        <v>1.95</v>
      </c>
      <c r="R2338" s="12">
        <v>0</v>
      </c>
      <c r="S2338" s="12">
        <v>0</v>
      </c>
      <c r="U2338" s="18" t="str">
        <f t="shared" si="194"/>
        <v>未勝利</v>
      </c>
      <c r="X2338" s="12" t="str">
        <f>IF(OR(C2338="櫃間牧場",C2338="特捜フジ"),"hit",IF(OR(C2338="土井牧場",C2338="土井ムギムギ牧場",C2338="むぎむぎ",C2338="むぎ"),"doi",IF(OR(C2338="阪神",C2338="タイガースファーム"),"han",IF(OR(C2338="健康牧場",C2338="ＯＫ牧場"),"oke",VLOOKUP(C2338,[1]Owner!$A:$B,2,FALSE)))))</f>
        <v>mid</v>
      </c>
    </row>
    <row r="2339" spans="1:24" ht="11.15" customHeight="1" x14ac:dyDescent="0.65">
      <c r="A2339" s="19" t="str">
        <f t="shared" si="193"/>
        <v>0809福石09</v>
      </c>
      <c r="B2339" s="10" t="s">
        <v>3162</v>
      </c>
      <c r="C2339" s="20" t="s">
        <v>2791</v>
      </c>
      <c r="D2339" s="11">
        <v>9</v>
      </c>
      <c r="E2339" s="20" t="s">
        <v>3410</v>
      </c>
      <c r="F2339" s="10" t="s">
        <v>2279</v>
      </c>
      <c r="G2339" s="10" t="s">
        <v>510</v>
      </c>
      <c r="H2339" s="20" t="s">
        <v>1988</v>
      </c>
      <c r="I2339" s="20" t="s">
        <v>2906</v>
      </c>
      <c r="J2339" s="20" t="s">
        <v>3411</v>
      </c>
      <c r="K2339" s="20" t="s">
        <v>791</v>
      </c>
      <c r="L2339" s="20" t="s">
        <v>3412</v>
      </c>
      <c r="M2339" s="21">
        <v>20</v>
      </c>
      <c r="N2339" s="22">
        <v>5</v>
      </c>
      <c r="O2339" s="23">
        <v>0</v>
      </c>
      <c r="P2339" s="24">
        <v>195</v>
      </c>
      <c r="Q2339" s="25">
        <f>IF(M2339="","",IF(M2339&lt;=0,P2339/10,P2339/M2339))</f>
        <v>9.75</v>
      </c>
      <c r="R2339" s="12">
        <v>0</v>
      </c>
      <c r="S2339" s="12">
        <v>0</v>
      </c>
      <c r="U2339" s="18" t="str">
        <f t="shared" si="194"/>
        <v>未勝利</v>
      </c>
      <c r="X2339" s="12" t="str">
        <f>IF(OR(C2339="櫃間牧場",C2339="特捜フジ"),"hit",IF(OR(C2339="土井牧場",C2339="土井ムギムギ牧場",C2339="むぎむぎ",C2339="むぎ"),"doi",IF(OR(C2339="阪神",C2339="タイガースファーム"),"han",IF(OR(C2339="健康牧場",C2339="ＯＫ牧場"),"oke",VLOOKUP(C2339,[1]Owner!$A:$B,2,FALSE)))))</f>
        <v>fuk</v>
      </c>
    </row>
    <row r="2340" spans="1:24" ht="11.15" customHeight="1" x14ac:dyDescent="0.65">
      <c r="A2340" s="19" t="str">
        <f t="shared" si="193"/>
        <v>2223心平07</v>
      </c>
      <c r="B2340" s="10" t="s">
        <v>9192</v>
      </c>
      <c r="C2340" s="20" t="s">
        <v>4736</v>
      </c>
      <c r="D2340" s="11">
        <v>7</v>
      </c>
      <c r="E2340" s="20" t="s">
        <v>9254</v>
      </c>
      <c r="F2340" s="10" t="s">
        <v>4413</v>
      </c>
      <c r="G2340" s="10" t="s">
        <v>4408</v>
      </c>
      <c r="H2340" s="20" t="s">
        <v>9358</v>
      </c>
      <c r="I2340" s="20" t="s">
        <v>4677</v>
      </c>
      <c r="J2340" s="20" t="s">
        <v>4610</v>
      </c>
      <c r="K2340" s="20" t="s">
        <v>9452</v>
      </c>
      <c r="L2340" s="20" t="s">
        <v>1913</v>
      </c>
      <c r="M2340" s="32">
        <v>3</v>
      </c>
      <c r="N2340" s="22">
        <v>2</v>
      </c>
      <c r="O2340" s="23">
        <v>0</v>
      </c>
      <c r="P2340" s="24">
        <v>193</v>
      </c>
      <c r="Q2340" s="25">
        <v>276.40476190476187</v>
      </c>
      <c r="U2340" s="18" t="str">
        <f t="shared" si="194"/>
        <v>未勝利</v>
      </c>
      <c r="V2340" s="12" t="s">
        <v>9673</v>
      </c>
      <c r="W2340" s="12" t="s">
        <v>9545</v>
      </c>
      <c r="X2340" s="12" t="str">
        <f>IF(OR(C2340="櫃間牧場",C2340="特捜フジ"),"hit",IF(OR(C2340="土井牧場",C2340="土井ムギムギ牧場",C2340="むぎむぎ",C2340="むぎ"),"doi",IF(OR(C2340="阪神",C2340="タイガースファーム"),"han",IF(OR(C2340="健康牧場",C2340="ＯＫ牧場"),"oke",VLOOKUP(C2340,[1]Owner!$A:$B,2,FALSE)))))</f>
        <v>hsi</v>
      </c>
    </row>
    <row r="2341" spans="1:24" ht="11.15" customHeight="1" x14ac:dyDescent="0.65">
      <c r="A2341" s="19" t="str">
        <f t="shared" si="193"/>
        <v>2324播磨01</v>
      </c>
      <c r="B2341" s="10" t="s">
        <v>9878</v>
      </c>
      <c r="C2341" s="20" t="s">
        <v>4740</v>
      </c>
      <c r="D2341" s="11">
        <v>1</v>
      </c>
      <c r="E2341" s="20" t="s">
        <v>9838</v>
      </c>
      <c r="F2341" s="10" t="s">
        <v>4407</v>
      </c>
      <c r="G2341" s="10" t="s">
        <v>4408</v>
      </c>
      <c r="H2341" s="20" t="s">
        <v>8868</v>
      </c>
      <c r="I2341" s="20" t="s">
        <v>8317</v>
      </c>
      <c r="J2341" s="20" t="s">
        <v>5890</v>
      </c>
      <c r="K2341" s="20" t="s">
        <v>2378</v>
      </c>
      <c r="L2341" s="20" t="s">
        <v>1913</v>
      </c>
      <c r="M2341" s="37">
        <v>10</v>
      </c>
      <c r="N2341" s="22">
        <v>3</v>
      </c>
      <c r="O2341" s="23">
        <v>0</v>
      </c>
      <c r="P2341" s="24">
        <v>193</v>
      </c>
      <c r="Q2341" s="25">
        <f t="shared" ref="Q2341:Q2347" si="196">IF(M2341="","",IF(M2341&lt;=0,P2341/10,P2341/M2341))</f>
        <v>19.3</v>
      </c>
      <c r="U2341" s="18" t="str">
        <f t="shared" si="194"/>
        <v>未勝利</v>
      </c>
      <c r="V2341" s="12" t="s">
        <v>10188</v>
      </c>
      <c r="W2341" s="12" t="s">
        <v>10116</v>
      </c>
      <c r="X2341" s="12" t="str">
        <f>IF(OR(C2341="櫃間牧場",C2341="特捜フジ"),"hit",IF(OR(C2341="土井牧場",C2341="土井ムギムギ牧場",C2341="むぎむぎ",C2341="むぎ"),"doi",IF(OR(C2341="阪神",C2341="タイガースファーム"),"han",IF(OR(C2341="健康牧場",C2341="ＯＫ牧場"),"oke",VLOOKUP(C2341,[1]Owner!$A:$B,2,FALSE)))))</f>
        <v>har</v>
      </c>
    </row>
    <row r="2342" spans="1:24" ht="11.15" customHeight="1" x14ac:dyDescent="0.65">
      <c r="A2342" s="19" t="str">
        <f t="shared" si="193"/>
        <v>2324高橋09</v>
      </c>
      <c r="B2342" s="10" t="s">
        <v>9878</v>
      </c>
      <c r="C2342" s="20" t="s">
        <v>9258</v>
      </c>
      <c r="D2342" s="11">
        <v>9</v>
      </c>
      <c r="E2342" s="20" t="s">
        <v>9816</v>
      </c>
      <c r="F2342" s="10" t="s">
        <v>4407</v>
      </c>
      <c r="G2342" s="10" t="s">
        <v>4408</v>
      </c>
      <c r="H2342" s="20" t="s">
        <v>9342</v>
      </c>
      <c r="I2342" s="20" t="s">
        <v>9909</v>
      </c>
      <c r="J2342" s="20" t="s">
        <v>6765</v>
      </c>
      <c r="K2342" s="20" t="s">
        <v>9448</v>
      </c>
      <c r="L2342" s="20" t="s">
        <v>4416</v>
      </c>
      <c r="M2342" s="37">
        <v>6</v>
      </c>
      <c r="N2342" s="22">
        <v>4</v>
      </c>
      <c r="O2342" s="23">
        <v>0</v>
      </c>
      <c r="P2342" s="24">
        <v>193</v>
      </c>
      <c r="Q2342" s="25">
        <f t="shared" si="196"/>
        <v>32.166666666666664</v>
      </c>
      <c r="U2342" s="18" t="str">
        <f t="shared" si="194"/>
        <v>未勝利</v>
      </c>
      <c r="V2342" s="12" t="s">
        <v>10166</v>
      </c>
      <c r="W2342" s="12" t="s">
        <v>10096</v>
      </c>
      <c r="X2342" s="12" t="str">
        <f>IF(OR(C2342="櫃間牧場",C2342="特捜フジ"),"hit",IF(OR(C2342="土井牧場",C2342="土井ムギムギ牧場",C2342="むぎむぎ",C2342="むぎ"),"doi",IF(OR(C2342="阪神",C2342="タイガースファーム"),"han",IF(OR(C2342="健康牧場",C2342="ＯＫ牧場"),"oke",VLOOKUP(C2342,[1]Owner!$A:$B,2,FALSE)))))</f>
        <v>tkh</v>
      </c>
    </row>
    <row r="2343" spans="1:24" ht="11.15" customHeight="1" x14ac:dyDescent="0.65">
      <c r="A2343" s="19" t="str">
        <f t="shared" si="193"/>
        <v>0102本木07</v>
      </c>
      <c r="B2343" s="10" t="s">
        <v>1206</v>
      </c>
      <c r="C2343" s="20" t="s">
        <v>1161</v>
      </c>
      <c r="D2343" s="31">
        <v>7</v>
      </c>
      <c r="E2343" s="20" t="s">
        <v>1471</v>
      </c>
      <c r="F2343" s="10" t="s">
        <v>14</v>
      </c>
      <c r="G2343" s="10" t="s">
        <v>15</v>
      </c>
      <c r="H2343" s="20" t="s">
        <v>715</v>
      </c>
      <c r="I2343" s="20" t="s">
        <v>17</v>
      </c>
      <c r="J2343" s="20" t="s">
        <v>1106</v>
      </c>
      <c r="N2343" s="22">
        <v>6</v>
      </c>
      <c r="O2343" s="23">
        <v>0</v>
      </c>
      <c r="P2343" s="24">
        <v>188</v>
      </c>
      <c r="Q2343" s="25" t="str">
        <f t="shared" si="196"/>
        <v/>
      </c>
      <c r="R2343" s="12">
        <v>0</v>
      </c>
      <c r="S2343" s="12">
        <v>0</v>
      </c>
      <c r="U2343" s="18" t="str">
        <f t="shared" si="194"/>
        <v>未勝利</v>
      </c>
      <c r="X2343" s="12" t="str">
        <f>IF(OR(C2343="櫃間牧場",C2343="特捜フジ"),"hit",IF(OR(C2343="土井牧場",C2343="土井ムギムギ牧場",C2343="むぎむぎ",C2343="むぎ"),"doi",IF(OR(C2343="阪神",C2343="タイガースファーム"),"han",IF(OR(C2343="健康牧場",C2343="ＯＫ牧場"),"oke",VLOOKUP(C2343,[1]Owner!$A:$B,2,FALSE)))))</f>
        <v>mot</v>
      </c>
    </row>
    <row r="2344" spans="1:24" ht="11.15" customHeight="1" x14ac:dyDescent="0.65">
      <c r="A2344" s="19" t="str">
        <f t="shared" si="193"/>
        <v>1415若井06</v>
      </c>
      <c r="B2344" s="10" t="s">
        <v>5140</v>
      </c>
      <c r="C2344" s="28" t="s">
        <v>4763</v>
      </c>
      <c r="D2344" s="29">
        <v>6</v>
      </c>
      <c r="E2344" s="20" t="s">
        <v>5288</v>
      </c>
      <c r="F2344" s="10" t="s">
        <v>5144</v>
      </c>
      <c r="G2344" s="10" t="s">
        <v>5295</v>
      </c>
      <c r="H2344" s="20" t="s">
        <v>5366</v>
      </c>
      <c r="I2344" s="20" t="s">
        <v>2231</v>
      </c>
      <c r="J2344" s="20" t="s">
        <v>4710</v>
      </c>
      <c r="K2344" s="20" t="s">
        <v>5483</v>
      </c>
      <c r="L2344" s="20" t="s">
        <v>1913</v>
      </c>
      <c r="M2344" s="21">
        <v>90</v>
      </c>
      <c r="N2344" s="22">
        <v>4</v>
      </c>
      <c r="O2344" s="23">
        <v>0</v>
      </c>
      <c r="P2344" s="24">
        <v>185</v>
      </c>
      <c r="Q2344" s="25">
        <f t="shared" si="196"/>
        <v>2.0555555555555554</v>
      </c>
      <c r="R2344" s="12">
        <v>0</v>
      </c>
      <c r="S2344" s="12">
        <v>0</v>
      </c>
      <c r="U2344" s="18" t="str">
        <f t="shared" si="194"/>
        <v>未勝利</v>
      </c>
      <c r="X2344" s="12" t="str">
        <f>IF(OR(C2344="櫃間牧場",C2344="特捜フジ"),"hit",IF(OR(C2344="土井牧場",C2344="土井ムギムギ牧場",C2344="むぎむぎ",C2344="むぎ"),"doi",IF(OR(C2344="阪神",C2344="タイガースファーム"),"han",IF(OR(C2344="健康牧場",C2344="ＯＫ牧場"),"oke",VLOOKUP(C2344,[1]Owner!$A:$B,2,FALSE)))))</f>
        <v>wak</v>
      </c>
    </row>
    <row r="2345" spans="1:24" ht="11.15" customHeight="1" x14ac:dyDescent="0.65">
      <c r="A2345" s="19" t="str">
        <f t="shared" si="193"/>
        <v>1617光生09</v>
      </c>
      <c r="B2345" s="10" t="s">
        <v>5840</v>
      </c>
      <c r="C2345" s="20" t="s">
        <v>5843</v>
      </c>
      <c r="D2345" s="11">
        <v>9</v>
      </c>
      <c r="E2345" s="20" t="s">
        <v>5954</v>
      </c>
      <c r="F2345" s="10" t="s">
        <v>5142</v>
      </c>
      <c r="G2345" s="10" t="s">
        <v>6012</v>
      </c>
      <c r="H2345" s="20" t="s">
        <v>6105</v>
      </c>
      <c r="I2345" s="20" t="s">
        <v>1739</v>
      </c>
      <c r="J2345" s="20" t="s">
        <v>783</v>
      </c>
      <c r="K2345" s="20" t="s">
        <v>6131</v>
      </c>
      <c r="L2345" s="20" t="s">
        <v>6132</v>
      </c>
      <c r="M2345" s="21">
        <v>100</v>
      </c>
      <c r="N2345" s="22">
        <v>4</v>
      </c>
      <c r="O2345" s="23">
        <v>0</v>
      </c>
      <c r="P2345" s="24">
        <v>185</v>
      </c>
      <c r="Q2345" s="25">
        <f t="shared" si="196"/>
        <v>1.85</v>
      </c>
      <c r="R2345" s="12">
        <v>0</v>
      </c>
      <c r="S2345" s="12">
        <v>0</v>
      </c>
      <c r="U2345" s="18" t="str">
        <f t="shared" si="194"/>
        <v>未勝利</v>
      </c>
      <c r="X2345" s="12" t="str">
        <f>IF(OR(C2345="櫃間牧場",C2345="特捜フジ"),"hit",IF(OR(C2345="土井牧場",C2345="土井ムギムギ牧場",C2345="むぎむぎ",C2345="むぎ"),"doi",IF(OR(C2345="阪神",C2345="タイガースファーム"),"han",IF(OR(C2345="健康牧場",C2345="ＯＫ牧場"),"oke",VLOOKUP(C2345,[1]Owner!$A:$B,2,FALSE)))))</f>
        <v>ymi</v>
      </c>
    </row>
    <row r="2346" spans="1:24" ht="11.15" customHeight="1" x14ac:dyDescent="0.65">
      <c r="A2346" s="19" t="str">
        <f t="shared" si="193"/>
        <v>0708特捜04</v>
      </c>
      <c r="B2346" s="10" t="s">
        <v>2844</v>
      </c>
      <c r="C2346" s="20" t="s">
        <v>1376</v>
      </c>
      <c r="D2346" s="11">
        <v>4</v>
      </c>
      <c r="E2346" s="20" t="s">
        <v>2991</v>
      </c>
      <c r="F2346" s="10" t="s">
        <v>2279</v>
      </c>
      <c r="G2346" s="10" t="s">
        <v>2978</v>
      </c>
      <c r="H2346" s="20" t="s">
        <v>2899</v>
      </c>
      <c r="I2346" s="20" t="s">
        <v>1275</v>
      </c>
      <c r="J2346" s="20" t="s">
        <v>2992</v>
      </c>
      <c r="K2346" s="20" t="s">
        <v>2993</v>
      </c>
      <c r="L2346" s="20" t="s">
        <v>1913</v>
      </c>
      <c r="M2346" s="21">
        <v>150</v>
      </c>
      <c r="N2346" s="22">
        <v>5</v>
      </c>
      <c r="O2346" s="23">
        <v>0</v>
      </c>
      <c r="P2346" s="24">
        <v>185</v>
      </c>
      <c r="Q2346" s="25">
        <f t="shared" si="196"/>
        <v>1.2333333333333334</v>
      </c>
      <c r="R2346" s="12">
        <v>0</v>
      </c>
      <c r="S2346" s="12">
        <v>0</v>
      </c>
      <c r="U2346" s="18" t="str">
        <f t="shared" si="194"/>
        <v>未勝利</v>
      </c>
      <c r="X2346" s="12" t="str">
        <f>IF(OR(C2346="櫃間牧場",C2346="特捜フジ"),"hit",IF(OR(C2346="土井牧場",C2346="土井ムギムギ牧場",C2346="むぎむぎ",C2346="むぎ"),"doi",IF(OR(C2346="阪神",C2346="タイガースファーム"),"han",IF(OR(C2346="健康牧場",C2346="ＯＫ牧場"),"oke",VLOOKUP(C2346,[1]Owner!$A:$B,2,FALSE)))))</f>
        <v>hit</v>
      </c>
    </row>
    <row r="2347" spans="1:24" ht="11.15" customHeight="1" x14ac:dyDescent="0.65">
      <c r="A2347" s="19" t="str">
        <f t="shared" si="193"/>
        <v>0203大熊10</v>
      </c>
      <c r="B2347" s="10" t="s">
        <v>1480</v>
      </c>
      <c r="C2347" s="20" t="s">
        <v>1481</v>
      </c>
      <c r="D2347" s="31">
        <v>10</v>
      </c>
      <c r="E2347" s="20" t="s">
        <v>1506</v>
      </c>
      <c r="F2347" s="10" t="s">
        <v>29</v>
      </c>
      <c r="G2347" s="10" t="s">
        <v>33</v>
      </c>
      <c r="H2347" s="20" t="s">
        <v>383</v>
      </c>
      <c r="I2347" s="20" t="s">
        <v>1258</v>
      </c>
      <c r="J2347" s="20" t="s">
        <v>701</v>
      </c>
      <c r="N2347" s="22">
        <v>2</v>
      </c>
      <c r="O2347" s="23">
        <v>0</v>
      </c>
      <c r="P2347" s="24">
        <v>181</v>
      </c>
      <c r="Q2347" s="25" t="str">
        <f t="shared" si="196"/>
        <v/>
      </c>
      <c r="R2347" s="12">
        <v>0</v>
      </c>
      <c r="S2347" s="12">
        <v>0</v>
      </c>
      <c r="U2347" s="18" t="str">
        <f t="shared" si="194"/>
        <v>未勝利</v>
      </c>
      <c r="X2347" s="12" t="str">
        <f>IF(OR(C2347="櫃間牧場",C2347="特捜フジ"),"hit",IF(OR(C2347="土井牧場",C2347="土井ムギムギ牧場",C2347="むぎむぎ",C2347="むぎ"),"doi",IF(OR(C2347="阪神",C2347="タイガースファーム"),"han",IF(OR(C2347="健康牧場",C2347="ＯＫ牧場"),"oke",VLOOKUP(C2347,[1]Owner!$A:$B,2,FALSE)))))</f>
        <v>oku</v>
      </c>
    </row>
    <row r="2348" spans="1:24" ht="11.15" customHeight="1" x14ac:dyDescent="0.65">
      <c r="A2348" s="19" t="str">
        <f t="shared" si="193"/>
        <v>2122西原08</v>
      </c>
      <c r="B2348" s="10" t="s">
        <v>8826</v>
      </c>
      <c r="C2348" s="20" t="s">
        <v>4989</v>
      </c>
      <c r="D2348" s="11">
        <v>8</v>
      </c>
      <c r="E2348" s="20" t="s">
        <v>8763</v>
      </c>
      <c r="F2348" s="10" t="s">
        <v>29</v>
      </c>
      <c r="G2348" s="10" t="s">
        <v>4408</v>
      </c>
      <c r="H2348" s="20" t="s">
        <v>8911</v>
      </c>
      <c r="I2348" s="20" t="s">
        <v>8831</v>
      </c>
      <c r="J2348" s="20" t="s">
        <v>5288</v>
      </c>
      <c r="K2348" s="20" t="s">
        <v>5791</v>
      </c>
      <c r="L2348" s="20" t="s">
        <v>1913</v>
      </c>
      <c r="M2348" s="32">
        <v>4</v>
      </c>
      <c r="N2348" s="22">
        <v>5</v>
      </c>
      <c r="O2348" s="23">
        <v>0</v>
      </c>
      <c r="P2348" s="24">
        <v>181</v>
      </c>
      <c r="Q2348" s="25">
        <v>-1.6615384615384614</v>
      </c>
      <c r="U2348" s="18" t="str">
        <f t="shared" si="194"/>
        <v>未勝利</v>
      </c>
      <c r="V2348" s="12" t="s">
        <v>9009</v>
      </c>
      <c r="W2348" s="12" t="s">
        <v>9126</v>
      </c>
      <c r="X2348" s="12" t="str">
        <f>IF(OR(C2348="櫃間牧場",C2348="特捜フジ"),"hit",IF(OR(C2348="土井牧場",C2348="土井ムギムギ牧場",C2348="むぎむぎ",C2348="むぎ"),"doi",IF(OR(C2348="阪神",C2348="タイガースファーム"),"han",IF(OR(C2348="健康牧場",C2348="ＯＫ牧場"),"oke",VLOOKUP(C2348,[1]Owner!$A:$B,2,FALSE)))))</f>
        <v>nis</v>
      </c>
    </row>
    <row r="2349" spans="1:24" ht="11.15" customHeight="1" x14ac:dyDescent="0.65">
      <c r="A2349" s="19" t="str">
        <f t="shared" si="193"/>
        <v>0607心平02</v>
      </c>
      <c r="B2349" s="10" t="s">
        <v>2579</v>
      </c>
      <c r="C2349" s="20" t="s">
        <v>2649</v>
      </c>
      <c r="D2349" s="11">
        <v>2</v>
      </c>
      <c r="E2349" s="20" t="s">
        <v>2652</v>
      </c>
      <c r="F2349" s="10" t="s">
        <v>14</v>
      </c>
      <c r="G2349" s="10" t="s">
        <v>510</v>
      </c>
      <c r="H2349" s="21" t="s">
        <v>2405</v>
      </c>
      <c r="I2349" s="20" t="s">
        <v>2280</v>
      </c>
      <c r="J2349" s="20" t="s">
        <v>2653</v>
      </c>
      <c r="K2349" s="20" t="s">
        <v>1673</v>
      </c>
      <c r="L2349" s="20" t="s">
        <v>2476</v>
      </c>
      <c r="M2349" s="21">
        <v>40</v>
      </c>
      <c r="N2349" s="22">
        <v>1</v>
      </c>
      <c r="O2349" s="23">
        <v>0</v>
      </c>
      <c r="P2349" s="24">
        <v>180</v>
      </c>
      <c r="Q2349" s="25">
        <f t="shared" ref="Q2349:Q2354" si="197">IF(M2349="","",IF(M2349&lt;=0,P2349/10,P2349/M2349))</f>
        <v>4.5</v>
      </c>
      <c r="R2349" s="12">
        <v>0</v>
      </c>
      <c r="S2349" s="12">
        <v>0</v>
      </c>
      <c r="U2349" s="18" t="str">
        <f t="shared" si="194"/>
        <v>未勝利</v>
      </c>
      <c r="X2349" s="12" t="str">
        <f>IF(OR(C2349="櫃間牧場",C2349="特捜フジ"),"hit",IF(OR(C2349="土井牧場",C2349="土井ムギムギ牧場",C2349="むぎむぎ",C2349="むぎ"),"doi",IF(OR(C2349="阪神",C2349="タイガースファーム"),"han",IF(OR(C2349="健康牧場",C2349="ＯＫ牧場"),"oke",VLOOKUP(C2349,[1]Owner!$A:$B,2,FALSE)))))</f>
        <v>hsi</v>
      </c>
    </row>
    <row r="2350" spans="1:24" ht="11.15" customHeight="1" x14ac:dyDescent="0.65">
      <c r="A2350" s="19" t="str">
        <f t="shared" si="193"/>
        <v>0506大類07</v>
      </c>
      <c r="B2350" s="10" t="s">
        <v>2274</v>
      </c>
      <c r="C2350" s="20" t="s">
        <v>91</v>
      </c>
      <c r="D2350" s="11">
        <v>7</v>
      </c>
      <c r="E2350" s="20" t="s">
        <v>2364</v>
      </c>
      <c r="F2350" s="10" t="s">
        <v>14</v>
      </c>
      <c r="G2350" s="10" t="s">
        <v>520</v>
      </c>
      <c r="H2350" s="20" t="s">
        <v>759</v>
      </c>
      <c r="I2350" s="20" t="s">
        <v>1742</v>
      </c>
      <c r="J2350" s="20" t="s">
        <v>873</v>
      </c>
      <c r="K2350" s="20" t="s">
        <v>2206</v>
      </c>
      <c r="L2350" s="20" t="s">
        <v>515</v>
      </c>
      <c r="M2350" s="21">
        <v>20</v>
      </c>
      <c r="N2350" s="22">
        <v>1</v>
      </c>
      <c r="O2350" s="23">
        <v>0</v>
      </c>
      <c r="P2350" s="24">
        <v>180</v>
      </c>
      <c r="Q2350" s="25">
        <f t="shared" si="197"/>
        <v>9</v>
      </c>
      <c r="R2350" s="12">
        <v>0</v>
      </c>
      <c r="S2350" s="12">
        <v>0</v>
      </c>
      <c r="U2350" s="18" t="str">
        <f t="shared" si="194"/>
        <v>未勝利</v>
      </c>
      <c r="X2350" s="12" t="str">
        <f>IF(OR(C2350="櫃間牧場",C2350="特捜フジ"),"hit",IF(OR(C2350="土井牧場",C2350="土井ムギムギ牧場",C2350="むぎむぎ",C2350="むぎ"),"doi",IF(OR(C2350="阪神",C2350="タイガースファーム"),"han",IF(OR(C2350="健康牧場",C2350="ＯＫ牧場"),"oke",VLOOKUP(C2350,[1]Owner!$A:$B,2,FALSE)))))</f>
        <v>oru</v>
      </c>
    </row>
    <row r="2351" spans="1:24" ht="11.15" customHeight="1" x14ac:dyDescent="0.65">
      <c r="A2351" s="19" t="str">
        <f t="shared" si="193"/>
        <v>0607伸吾01</v>
      </c>
      <c r="B2351" s="10" t="s">
        <v>2579</v>
      </c>
      <c r="C2351" s="20" t="s">
        <v>2632</v>
      </c>
      <c r="D2351" s="11">
        <v>1</v>
      </c>
      <c r="E2351" s="20" t="s">
        <v>2633</v>
      </c>
      <c r="F2351" s="10" t="s">
        <v>14</v>
      </c>
      <c r="G2351" s="10" t="s">
        <v>520</v>
      </c>
      <c r="H2351" s="21" t="s">
        <v>2634</v>
      </c>
      <c r="I2351" s="20" t="s">
        <v>1044</v>
      </c>
      <c r="J2351" s="20" t="s">
        <v>1541</v>
      </c>
      <c r="K2351" s="20" t="s">
        <v>2598</v>
      </c>
      <c r="L2351" s="20" t="s">
        <v>1913</v>
      </c>
      <c r="M2351" s="21">
        <v>80</v>
      </c>
      <c r="N2351" s="22">
        <v>1</v>
      </c>
      <c r="O2351" s="23">
        <v>0</v>
      </c>
      <c r="P2351" s="24">
        <v>180</v>
      </c>
      <c r="Q2351" s="25">
        <f t="shared" si="197"/>
        <v>2.25</v>
      </c>
      <c r="R2351" s="12">
        <v>0</v>
      </c>
      <c r="S2351" s="12">
        <v>0</v>
      </c>
      <c r="U2351" s="18" t="str">
        <f t="shared" si="194"/>
        <v>未勝利</v>
      </c>
      <c r="X2351" s="12" t="str">
        <f>IF(OR(C2351="櫃間牧場",C2351="特捜フジ"),"hit",IF(OR(C2351="土井牧場",C2351="土井ムギムギ牧場",C2351="むぎむぎ",C2351="むぎ"),"doi",IF(OR(C2351="阪神",C2351="タイガースファーム"),"han",IF(OR(C2351="健康牧場",C2351="ＯＫ牧場"),"oke",VLOOKUP(C2351,[1]Owner!$A:$B,2,FALSE)))))</f>
        <v>tsi</v>
      </c>
    </row>
    <row r="2352" spans="1:24" ht="11.15" customHeight="1" x14ac:dyDescent="0.65">
      <c r="A2352" s="19" t="str">
        <f t="shared" si="193"/>
        <v>0708大熊06</v>
      </c>
      <c r="B2352" s="10" t="s">
        <v>2844</v>
      </c>
      <c r="C2352" s="20" t="s">
        <v>1481</v>
      </c>
      <c r="D2352" s="11">
        <v>6</v>
      </c>
      <c r="E2352" s="20" t="s">
        <v>2856</v>
      </c>
      <c r="F2352" s="10" t="s">
        <v>2279</v>
      </c>
      <c r="G2352" s="10" t="s">
        <v>510</v>
      </c>
      <c r="H2352" s="20" t="s">
        <v>2520</v>
      </c>
      <c r="I2352" s="20" t="s">
        <v>2857</v>
      </c>
      <c r="J2352" s="20" t="s">
        <v>1495</v>
      </c>
      <c r="K2352" s="20" t="s">
        <v>1836</v>
      </c>
      <c r="L2352" s="20" t="s">
        <v>2439</v>
      </c>
      <c r="M2352" s="21">
        <v>20</v>
      </c>
      <c r="N2352" s="22">
        <v>1</v>
      </c>
      <c r="O2352" s="23">
        <v>0</v>
      </c>
      <c r="P2352" s="24">
        <v>180</v>
      </c>
      <c r="Q2352" s="25">
        <f t="shared" si="197"/>
        <v>9</v>
      </c>
      <c r="R2352" s="12">
        <v>0</v>
      </c>
      <c r="S2352" s="12">
        <v>0</v>
      </c>
      <c r="U2352" s="18" t="str">
        <f t="shared" si="194"/>
        <v>未勝利</v>
      </c>
      <c r="X2352" s="12" t="str">
        <f>IF(OR(C2352="櫃間牧場",C2352="特捜フジ"),"hit",IF(OR(C2352="土井牧場",C2352="土井ムギムギ牧場",C2352="むぎむぎ",C2352="むぎ"),"doi",IF(OR(C2352="阪神",C2352="タイガースファーム"),"han",IF(OR(C2352="健康牧場",C2352="ＯＫ牧場"),"oke",VLOOKUP(C2352,[1]Owner!$A:$B,2,FALSE)))))</f>
        <v>oku</v>
      </c>
    </row>
    <row r="2353" spans="1:24" ht="11.15" customHeight="1" x14ac:dyDescent="0.65">
      <c r="A2353" s="19" t="str">
        <f t="shared" si="193"/>
        <v>0910土井02</v>
      </c>
      <c r="B2353" s="10" t="s">
        <v>3418</v>
      </c>
      <c r="C2353" s="20" t="s">
        <v>2713</v>
      </c>
      <c r="D2353" s="11">
        <v>2</v>
      </c>
      <c r="E2353" s="20" t="s">
        <v>3554</v>
      </c>
      <c r="F2353" s="10" t="s">
        <v>14</v>
      </c>
      <c r="G2353" s="10" t="s">
        <v>510</v>
      </c>
      <c r="H2353" s="20" t="s">
        <v>2590</v>
      </c>
      <c r="I2353" s="20" t="s">
        <v>1832</v>
      </c>
      <c r="J2353" s="20" t="s">
        <v>222</v>
      </c>
      <c r="K2353" s="20" t="s">
        <v>791</v>
      </c>
      <c r="L2353" s="20" t="s">
        <v>1913</v>
      </c>
      <c r="M2353" s="21">
        <v>220</v>
      </c>
      <c r="N2353" s="22">
        <v>1</v>
      </c>
      <c r="O2353" s="23">
        <v>0</v>
      </c>
      <c r="P2353" s="24">
        <v>180</v>
      </c>
      <c r="Q2353" s="25">
        <f t="shared" si="197"/>
        <v>0.81818181818181823</v>
      </c>
      <c r="R2353" s="12">
        <v>0</v>
      </c>
      <c r="S2353" s="12">
        <v>0</v>
      </c>
      <c r="U2353" s="18" t="str">
        <f t="shared" si="194"/>
        <v>未勝利</v>
      </c>
      <c r="X2353" s="12" t="str">
        <f>IF(OR(C2353="櫃間牧場",C2353="特捜フジ"),"hit",IF(OR(C2353="土井牧場",C2353="土井ムギムギ牧場",C2353="むぎむぎ",C2353="むぎ"),"doi",IF(OR(C2353="阪神",C2353="タイガースファーム"),"han",IF(OR(C2353="健康牧場",C2353="ＯＫ牧場"),"oke",VLOOKUP(C2353,[1]Owner!$A:$B,2,FALSE)))))</f>
        <v>doi</v>
      </c>
    </row>
    <row r="2354" spans="1:24" ht="11.15" customHeight="1" x14ac:dyDescent="0.65">
      <c r="A2354" s="19" t="str">
        <f t="shared" si="193"/>
        <v>1617藤田06</v>
      </c>
      <c r="B2354" s="10" t="s">
        <v>5840</v>
      </c>
      <c r="C2354" s="20" t="s">
        <v>5136</v>
      </c>
      <c r="D2354" s="11">
        <v>6</v>
      </c>
      <c r="E2354" s="20" t="s">
        <v>5931</v>
      </c>
      <c r="F2354" s="10" t="s">
        <v>5845</v>
      </c>
      <c r="G2354" s="10" t="s">
        <v>5996</v>
      </c>
      <c r="H2354" s="20" t="s">
        <v>5997</v>
      </c>
      <c r="I2354" s="20" t="s">
        <v>2231</v>
      </c>
      <c r="J2354" s="20" t="s">
        <v>5394</v>
      </c>
      <c r="K2354" s="20" t="s">
        <v>5446</v>
      </c>
      <c r="L2354" s="20" t="s">
        <v>6159</v>
      </c>
      <c r="M2354" s="21">
        <v>80</v>
      </c>
      <c r="N2354" s="22">
        <v>1</v>
      </c>
      <c r="O2354" s="23">
        <v>0</v>
      </c>
      <c r="P2354" s="24">
        <v>180</v>
      </c>
      <c r="Q2354" s="25">
        <f t="shared" si="197"/>
        <v>2.25</v>
      </c>
      <c r="R2354" s="12">
        <v>0</v>
      </c>
      <c r="S2354" s="12">
        <v>0</v>
      </c>
      <c r="U2354" s="18" t="str">
        <f t="shared" si="194"/>
        <v>未勝利</v>
      </c>
      <c r="X2354" s="12" t="str">
        <f>IF(OR(C2354="櫃間牧場",C2354="特捜フジ"),"hit",IF(OR(C2354="土井牧場",C2354="土井ムギムギ牧場",C2354="むぎむぎ",C2354="むぎ"),"doi",IF(OR(C2354="阪神",C2354="タイガースファーム"),"han",IF(OR(C2354="健康牧場",C2354="ＯＫ牧場"),"oke",VLOOKUP(C2354,[1]Owner!$A:$B,2,FALSE)))))</f>
        <v>fut</v>
      </c>
    </row>
    <row r="2355" spans="1:24" ht="11.15" customHeight="1" x14ac:dyDescent="0.65">
      <c r="A2355" s="19" t="str">
        <f t="shared" si="193"/>
        <v>2122柏倉03</v>
      </c>
      <c r="B2355" s="10" t="s">
        <v>8826</v>
      </c>
      <c r="C2355" s="20" t="s">
        <v>7652</v>
      </c>
      <c r="D2355" s="11">
        <v>3</v>
      </c>
      <c r="E2355" s="20" t="s">
        <v>8707</v>
      </c>
      <c r="F2355" s="10" t="s">
        <v>29</v>
      </c>
      <c r="G2355" s="10" t="s">
        <v>4408</v>
      </c>
      <c r="H2355" s="20" t="s">
        <v>1614</v>
      </c>
      <c r="I2355" s="20" t="s">
        <v>6718</v>
      </c>
      <c r="J2355" s="20" t="s">
        <v>8861</v>
      </c>
      <c r="K2355" s="20" t="s">
        <v>8343</v>
      </c>
      <c r="L2355" s="20" t="s">
        <v>1913</v>
      </c>
      <c r="M2355" s="32">
        <v>7</v>
      </c>
      <c r="N2355" s="22">
        <v>1</v>
      </c>
      <c r="O2355" s="23">
        <v>0</v>
      </c>
      <c r="P2355" s="24">
        <v>180</v>
      </c>
      <c r="Q2355" s="25">
        <v>1.9010989010989015</v>
      </c>
      <c r="U2355" s="18" t="str">
        <f t="shared" si="194"/>
        <v>未勝利</v>
      </c>
      <c r="V2355" s="12" t="s">
        <v>8963</v>
      </c>
      <c r="W2355" s="12" t="s">
        <v>9074</v>
      </c>
      <c r="X2355" s="12" t="str">
        <f>IF(OR(C2355="櫃間牧場",C2355="特捜フジ"),"hit",IF(OR(C2355="土井牧場",C2355="土井ムギムギ牧場",C2355="むぎむぎ",C2355="むぎ"),"doi",IF(OR(C2355="阪神",C2355="タイガースファーム"),"han",IF(OR(C2355="健康牧場",C2355="ＯＫ牧場"),"oke",VLOOKUP(C2355,[1]Owner!$A:$B,2,FALSE)))))</f>
        <v>kas</v>
      </c>
    </row>
    <row r="2356" spans="1:24" ht="11.15" customHeight="1" x14ac:dyDescent="0.65">
      <c r="A2356" s="19" t="str">
        <f t="shared" si="193"/>
        <v>2223川上01</v>
      </c>
      <c r="B2356" s="10" t="s">
        <v>9192</v>
      </c>
      <c r="C2356" s="20" t="s">
        <v>4672</v>
      </c>
      <c r="D2356" s="11">
        <v>1</v>
      </c>
      <c r="E2356" s="20" t="s">
        <v>9216</v>
      </c>
      <c r="F2356" s="10" t="s">
        <v>4407</v>
      </c>
      <c r="G2356" s="10" t="s">
        <v>4408</v>
      </c>
      <c r="H2356" s="20" t="s">
        <v>9346</v>
      </c>
      <c r="I2356" s="20" t="s">
        <v>5235</v>
      </c>
      <c r="J2356" s="20" t="s">
        <v>8928</v>
      </c>
      <c r="K2356" s="20" t="s">
        <v>8876</v>
      </c>
      <c r="L2356" s="20" t="s">
        <v>1913</v>
      </c>
      <c r="M2356" s="32">
        <v>8</v>
      </c>
      <c r="N2356" s="22">
        <v>1</v>
      </c>
      <c r="O2356" s="23">
        <v>0</v>
      </c>
      <c r="P2356" s="24">
        <v>180</v>
      </c>
      <c r="Q2356" s="25">
        <v>20.892857142857142</v>
      </c>
      <c r="U2356" s="18" t="str">
        <f t="shared" si="194"/>
        <v>未勝利</v>
      </c>
      <c r="V2356" s="12" t="s">
        <v>9648</v>
      </c>
      <c r="W2356" s="12" t="s">
        <v>9510</v>
      </c>
      <c r="X2356" s="12" t="str">
        <f>IF(OR(C2356="櫃間牧場",C2356="特捜フジ"),"hit",IF(OR(C2356="土井牧場",C2356="土井ムギムギ牧場",C2356="むぎむぎ",C2356="むぎ"),"doi",IF(OR(C2356="阪神",C2356="タイガースファーム"),"han",IF(OR(C2356="健康牧場",C2356="ＯＫ牧場"),"oke",VLOOKUP(C2356,[1]Owner!$A:$B,2,FALSE)))))</f>
        <v>kaw</v>
      </c>
    </row>
    <row r="2357" spans="1:24" ht="11.15" customHeight="1" x14ac:dyDescent="0.65">
      <c r="A2357" s="19" t="str">
        <f t="shared" si="193"/>
        <v>2223心平01</v>
      </c>
      <c r="B2357" s="10" t="s">
        <v>9192</v>
      </c>
      <c r="C2357" s="20" t="s">
        <v>4736</v>
      </c>
      <c r="D2357" s="11">
        <v>1</v>
      </c>
      <c r="E2357" s="20" t="s">
        <v>9248</v>
      </c>
      <c r="F2357" s="10" t="s">
        <v>4407</v>
      </c>
      <c r="G2357" s="10" t="s">
        <v>4421</v>
      </c>
      <c r="H2357" s="20" t="s">
        <v>9349</v>
      </c>
      <c r="I2357" s="20" t="s">
        <v>6718</v>
      </c>
      <c r="J2357" s="20" t="s">
        <v>9407</v>
      </c>
      <c r="K2357" s="20" t="s">
        <v>791</v>
      </c>
      <c r="L2357" s="20" t="s">
        <v>1913</v>
      </c>
      <c r="M2357" s="32">
        <v>10</v>
      </c>
      <c r="N2357" s="22">
        <v>1</v>
      </c>
      <c r="O2357" s="23">
        <v>0</v>
      </c>
      <c r="P2357" s="24">
        <v>180</v>
      </c>
      <c r="Q2357" s="25">
        <v>26.714285714285712</v>
      </c>
      <c r="U2357" s="18" t="str">
        <f t="shared" si="194"/>
        <v>未勝利</v>
      </c>
      <c r="V2357" s="12" t="s">
        <v>9667</v>
      </c>
      <c r="W2357" s="12" t="s">
        <v>9540</v>
      </c>
      <c r="X2357" s="12" t="str">
        <f>IF(OR(C2357="櫃間牧場",C2357="特捜フジ"),"hit",IF(OR(C2357="土井牧場",C2357="土井ムギムギ牧場",C2357="むぎむぎ",C2357="むぎ"),"doi",IF(OR(C2357="阪神",C2357="タイガースファーム"),"han",IF(OR(C2357="健康牧場",C2357="ＯＫ牧場"),"oke",VLOOKUP(C2357,[1]Owner!$A:$B,2,FALSE)))))</f>
        <v>hsi</v>
      </c>
    </row>
    <row r="2358" spans="1:24" ht="11.15" customHeight="1" x14ac:dyDescent="0.65">
      <c r="A2358" s="19" t="str">
        <f t="shared" si="193"/>
        <v>0102福石02</v>
      </c>
      <c r="B2358" s="10" t="s">
        <v>1206</v>
      </c>
      <c r="C2358" s="20" t="s">
        <v>913</v>
      </c>
      <c r="D2358" s="31">
        <v>2</v>
      </c>
      <c r="E2358" s="20" t="s">
        <v>1441</v>
      </c>
      <c r="F2358" s="10" t="s">
        <v>29</v>
      </c>
      <c r="G2358" s="10" t="s">
        <v>15</v>
      </c>
      <c r="H2358" s="20" t="s">
        <v>995</v>
      </c>
      <c r="I2358" s="20" t="s">
        <v>38</v>
      </c>
      <c r="J2358" s="20" t="s">
        <v>1442</v>
      </c>
      <c r="N2358" s="22">
        <v>2</v>
      </c>
      <c r="O2358" s="23">
        <v>0</v>
      </c>
      <c r="P2358" s="24">
        <v>180</v>
      </c>
      <c r="Q2358" s="25" t="str">
        <f t="shared" ref="Q2358:Q2366" si="198">IF(M2358="","",IF(M2358&lt;=0,P2358/10,P2358/M2358))</f>
        <v/>
      </c>
      <c r="R2358" s="12">
        <v>0</v>
      </c>
      <c r="S2358" s="12">
        <v>0</v>
      </c>
      <c r="U2358" s="18" t="str">
        <f t="shared" si="194"/>
        <v>未勝利</v>
      </c>
      <c r="X2358" s="12" t="str">
        <f>IF(OR(C2358="櫃間牧場",C2358="特捜フジ"),"hit",IF(OR(C2358="土井牧場",C2358="土井ムギムギ牧場",C2358="むぎむぎ",C2358="むぎ"),"doi",IF(OR(C2358="阪神",C2358="タイガースファーム"),"han",IF(OR(C2358="健康牧場",C2358="ＯＫ牧場"),"oke",VLOOKUP(C2358,[1]Owner!$A:$B,2,FALSE)))))</f>
        <v>fuk</v>
      </c>
    </row>
    <row r="2359" spans="1:24" ht="11.15" customHeight="1" x14ac:dyDescent="0.65">
      <c r="A2359" s="19" t="str">
        <f t="shared" si="193"/>
        <v>0405大類04</v>
      </c>
      <c r="B2359" s="10" t="s">
        <v>1951</v>
      </c>
      <c r="C2359" s="20" t="s">
        <v>91</v>
      </c>
      <c r="D2359" s="31">
        <v>4</v>
      </c>
      <c r="E2359" s="20" t="s">
        <v>2025</v>
      </c>
      <c r="F2359" s="10" t="s">
        <v>29</v>
      </c>
      <c r="G2359" s="10" t="s">
        <v>520</v>
      </c>
      <c r="H2359" s="20" t="s">
        <v>860</v>
      </c>
      <c r="I2359" s="20" t="s">
        <v>38</v>
      </c>
      <c r="J2359" s="20" t="s">
        <v>1915</v>
      </c>
      <c r="K2359" s="20" t="s">
        <v>2026</v>
      </c>
      <c r="L2359" s="20" t="s">
        <v>82</v>
      </c>
      <c r="M2359" s="21">
        <v>70</v>
      </c>
      <c r="N2359" s="22">
        <v>2</v>
      </c>
      <c r="O2359" s="23">
        <v>0</v>
      </c>
      <c r="P2359" s="24">
        <v>180</v>
      </c>
      <c r="Q2359" s="25">
        <f t="shared" si="198"/>
        <v>2.5714285714285716</v>
      </c>
      <c r="R2359" s="12">
        <v>0</v>
      </c>
      <c r="S2359" s="12">
        <v>0</v>
      </c>
      <c r="U2359" s="18" t="str">
        <f t="shared" si="194"/>
        <v>未勝利</v>
      </c>
      <c r="X2359" s="12" t="str">
        <f>IF(OR(C2359="櫃間牧場",C2359="特捜フジ"),"hit",IF(OR(C2359="土井牧場",C2359="土井ムギムギ牧場",C2359="むぎむぎ",C2359="むぎ"),"doi",IF(OR(C2359="阪神",C2359="タイガースファーム"),"han",IF(OR(C2359="健康牧場",C2359="ＯＫ牧場"),"oke",VLOOKUP(C2359,[1]Owner!$A:$B,2,FALSE)))))</f>
        <v>oru</v>
      </c>
    </row>
    <row r="2360" spans="1:24" ht="11.15" customHeight="1" x14ac:dyDescent="0.65">
      <c r="A2360" s="19" t="str">
        <f t="shared" si="193"/>
        <v>0405伸吾05</v>
      </c>
      <c r="B2360" s="10" t="s">
        <v>1951</v>
      </c>
      <c r="C2360" s="20" t="s">
        <v>768</v>
      </c>
      <c r="D2360" s="31">
        <v>5</v>
      </c>
      <c r="E2360" s="20" t="s">
        <v>2069</v>
      </c>
      <c r="F2360" s="10" t="s">
        <v>29</v>
      </c>
      <c r="G2360" s="10" t="s">
        <v>520</v>
      </c>
      <c r="H2360" s="20" t="s">
        <v>705</v>
      </c>
      <c r="I2360" s="20" t="s">
        <v>38</v>
      </c>
      <c r="J2360" s="20" t="s">
        <v>790</v>
      </c>
      <c r="K2360" s="20" t="s">
        <v>846</v>
      </c>
      <c r="L2360" s="20" t="s">
        <v>515</v>
      </c>
      <c r="M2360" s="21">
        <v>70</v>
      </c>
      <c r="N2360" s="22">
        <v>2</v>
      </c>
      <c r="O2360" s="23">
        <v>0</v>
      </c>
      <c r="P2360" s="24">
        <v>180</v>
      </c>
      <c r="Q2360" s="25">
        <f t="shared" si="198"/>
        <v>2.5714285714285716</v>
      </c>
      <c r="R2360" s="12">
        <v>0</v>
      </c>
      <c r="S2360" s="12">
        <v>0</v>
      </c>
      <c r="U2360" s="18" t="str">
        <f t="shared" si="194"/>
        <v>未勝利</v>
      </c>
      <c r="X2360" s="12" t="str">
        <f>IF(OR(C2360="櫃間牧場",C2360="特捜フジ"),"hit",IF(OR(C2360="土井牧場",C2360="土井ムギムギ牧場",C2360="むぎむぎ",C2360="むぎ"),"doi",IF(OR(C2360="阪神",C2360="タイガースファーム"),"han",IF(OR(C2360="健康牧場",C2360="ＯＫ牧場"),"oke",VLOOKUP(C2360,[1]Owner!$A:$B,2,FALSE)))))</f>
        <v>tsi</v>
      </c>
    </row>
    <row r="2361" spans="1:24" ht="11.15" customHeight="1" x14ac:dyDescent="0.65">
      <c r="A2361" s="19" t="str">
        <f t="shared" si="193"/>
        <v>0607光生10</v>
      </c>
      <c r="B2361" s="10" t="s">
        <v>2579</v>
      </c>
      <c r="C2361" s="20" t="s">
        <v>2608</v>
      </c>
      <c r="D2361" s="11">
        <v>10</v>
      </c>
      <c r="E2361" s="20" t="s">
        <v>2629</v>
      </c>
      <c r="F2361" s="10" t="s">
        <v>2279</v>
      </c>
      <c r="G2361" s="10" t="s">
        <v>510</v>
      </c>
      <c r="H2361" s="21" t="s">
        <v>2391</v>
      </c>
      <c r="I2361" s="20" t="s">
        <v>1995</v>
      </c>
      <c r="J2361" s="20" t="s">
        <v>2630</v>
      </c>
      <c r="K2361" s="20" t="s">
        <v>2631</v>
      </c>
      <c r="L2361" s="20" t="s">
        <v>515</v>
      </c>
      <c r="M2361" s="21">
        <v>20</v>
      </c>
      <c r="N2361" s="22">
        <v>2</v>
      </c>
      <c r="O2361" s="23">
        <v>0</v>
      </c>
      <c r="P2361" s="24">
        <v>180</v>
      </c>
      <c r="Q2361" s="25">
        <f t="shared" si="198"/>
        <v>9</v>
      </c>
      <c r="R2361" s="12">
        <v>0</v>
      </c>
      <c r="S2361" s="12">
        <v>0</v>
      </c>
      <c r="U2361" s="18" t="str">
        <f t="shared" si="194"/>
        <v>未勝利</v>
      </c>
      <c r="X2361" s="12" t="str">
        <f>IF(OR(C2361="櫃間牧場",C2361="特捜フジ"),"hit",IF(OR(C2361="土井牧場",C2361="土井ムギムギ牧場",C2361="むぎむぎ",C2361="むぎ"),"doi",IF(OR(C2361="阪神",C2361="タイガースファーム"),"han",IF(OR(C2361="健康牧場",C2361="ＯＫ牧場"),"oke",VLOOKUP(C2361,[1]Owner!$A:$B,2,FALSE)))))</f>
        <v>ymi</v>
      </c>
    </row>
    <row r="2362" spans="1:24" ht="11.15" customHeight="1" x14ac:dyDescent="0.65">
      <c r="A2362" s="19" t="str">
        <f t="shared" si="193"/>
        <v>0708西原03</v>
      </c>
      <c r="B2362" s="10" t="s">
        <v>2844</v>
      </c>
      <c r="C2362" s="20" t="s">
        <v>2175</v>
      </c>
      <c r="D2362" s="11">
        <v>3</v>
      </c>
      <c r="E2362" s="20" t="s">
        <v>3013</v>
      </c>
      <c r="F2362" s="10" t="s">
        <v>2279</v>
      </c>
      <c r="G2362" s="10" t="s">
        <v>510</v>
      </c>
      <c r="H2362" s="20" t="s">
        <v>1988</v>
      </c>
      <c r="I2362" s="20" t="s">
        <v>2582</v>
      </c>
      <c r="J2362" s="20" t="s">
        <v>1080</v>
      </c>
      <c r="K2362" s="20" t="s">
        <v>2443</v>
      </c>
      <c r="L2362" s="20" t="s">
        <v>515</v>
      </c>
      <c r="M2362" s="21">
        <v>30</v>
      </c>
      <c r="N2362" s="22">
        <v>2</v>
      </c>
      <c r="O2362" s="23">
        <v>0</v>
      </c>
      <c r="P2362" s="24">
        <v>180</v>
      </c>
      <c r="Q2362" s="25">
        <f t="shared" si="198"/>
        <v>6</v>
      </c>
      <c r="R2362" s="12">
        <v>0</v>
      </c>
      <c r="S2362" s="12">
        <v>0</v>
      </c>
      <c r="U2362" s="18" t="str">
        <f t="shared" si="194"/>
        <v>未勝利</v>
      </c>
      <c r="X2362" s="12" t="str">
        <f>IF(OR(C2362="櫃間牧場",C2362="特捜フジ"),"hit",IF(OR(C2362="土井牧場",C2362="土井ムギムギ牧場",C2362="むぎむぎ",C2362="むぎ"),"doi",IF(OR(C2362="阪神",C2362="タイガースファーム"),"han",IF(OR(C2362="健康牧場",C2362="ＯＫ牧場"),"oke",VLOOKUP(C2362,[1]Owner!$A:$B,2,FALSE)))))</f>
        <v>nis</v>
      </c>
    </row>
    <row r="2363" spans="1:24" ht="11.15" customHeight="1" x14ac:dyDescent="0.65">
      <c r="A2363" s="19" t="str">
        <f t="shared" si="193"/>
        <v>0809藤田09</v>
      </c>
      <c r="B2363" s="10" t="s">
        <v>3162</v>
      </c>
      <c r="C2363" s="20" t="s">
        <v>3353</v>
      </c>
      <c r="D2363" s="11">
        <v>9</v>
      </c>
      <c r="E2363" s="20" t="s">
        <v>3369</v>
      </c>
      <c r="F2363" s="10" t="s">
        <v>14</v>
      </c>
      <c r="G2363" s="10" t="s">
        <v>510</v>
      </c>
      <c r="H2363" s="20" t="s">
        <v>2388</v>
      </c>
      <c r="I2363" s="20" t="s">
        <v>2606</v>
      </c>
      <c r="J2363" s="20" t="s">
        <v>2257</v>
      </c>
      <c r="K2363" s="20" t="s">
        <v>2378</v>
      </c>
      <c r="L2363" s="20" t="s">
        <v>1913</v>
      </c>
      <c r="M2363" s="21">
        <v>100</v>
      </c>
      <c r="N2363" s="22">
        <v>2</v>
      </c>
      <c r="O2363" s="23">
        <v>0</v>
      </c>
      <c r="P2363" s="24">
        <v>180</v>
      </c>
      <c r="Q2363" s="25">
        <f t="shared" si="198"/>
        <v>1.8</v>
      </c>
      <c r="R2363" s="12">
        <v>0</v>
      </c>
      <c r="S2363" s="12">
        <v>0</v>
      </c>
      <c r="U2363" s="18" t="str">
        <f t="shared" si="194"/>
        <v>未勝利</v>
      </c>
      <c r="X2363" s="12" t="str">
        <f>IF(OR(C2363="櫃間牧場",C2363="特捜フジ"),"hit",IF(OR(C2363="土井牧場",C2363="土井ムギムギ牧場",C2363="むぎむぎ",C2363="むぎ"),"doi",IF(OR(C2363="阪神",C2363="タイガースファーム"),"han",IF(OR(C2363="健康牧場",C2363="ＯＫ牧場"),"oke",VLOOKUP(C2363,[1]Owner!$A:$B,2,FALSE)))))</f>
        <v>fut</v>
      </c>
    </row>
    <row r="2364" spans="1:24" ht="11.15" customHeight="1" x14ac:dyDescent="0.65">
      <c r="A2364" s="19" t="str">
        <f t="shared" si="193"/>
        <v>1213西原03</v>
      </c>
      <c r="B2364" s="10" t="s">
        <v>4405</v>
      </c>
      <c r="C2364" s="20" t="s">
        <v>4737</v>
      </c>
      <c r="D2364" s="11">
        <v>3</v>
      </c>
      <c r="E2364" s="20" t="s">
        <v>4634</v>
      </c>
      <c r="F2364" s="10" t="s">
        <v>4413</v>
      </c>
      <c r="G2364" s="10" t="s">
        <v>4408</v>
      </c>
      <c r="H2364" s="20" t="s">
        <v>4635</v>
      </c>
      <c r="I2364" s="20" t="s">
        <v>2280</v>
      </c>
      <c r="J2364" s="20" t="s">
        <v>3278</v>
      </c>
      <c r="K2364" s="20" t="s">
        <v>4415</v>
      </c>
      <c r="L2364" s="20" t="s">
        <v>4416</v>
      </c>
      <c r="M2364" s="21">
        <v>40</v>
      </c>
      <c r="N2364" s="22">
        <v>2</v>
      </c>
      <c r="O2364" s="23">
        <v>0</v>
      </c>
      <c r="P2364" s="24">
        <v>180</v>
      </c>
      <c r="Q2364" s="25">
        <f t="shared" si="198"/>
        <v>4.5</v>
      </c>
      <c r="R2364" s="12">
        <v>0</v>
      </c>
      <c r="S2364" s="12">
        <v>0</v>
      </c>
      <c r="U2364" s="18" t="str">
        <f t="shared" si="194"/>
        <v>未勝利</v>
      </c>
      <c r="X2364" s="12" t="str">
        <f>IF(OR(C2364="櫃間牧場",C2364="特捜フジ"),"hit",IF(OR(C2364="土井牧場",C2364="土井ムギムギ牧場",C2364="むぎむぎ",C2364="むぎ"),"doi",IF(OR(C2364="阪神",C2364="タイガースファーム"),"han",IF(OR(C2364="健康牧場",C2364="ＯＫ牧場"),"oke",VLOOKUP(C2364,[1]Owner!$A:$B,2,FALSE)))))</f>
        <v>nis</v>
      </c>
    </row>
    <row r="2365" spans="1:24" ht="11.15" customHeight="1" x14ac:dyDescent="0.65">
      <c r="A2365" s="19" t="str">
        <f t="shared" si="193"/>
        <v>1516光生10</v>
      </c>
      <c r="B2365" s="10" t="s">
        <v>5510</v>
      </c>
      <c r="C2365" s="20" t="s">
        <v>4264</v>
      </c>
      <c r="D2365" s="11">
        <v>10</v>
      </c>
      <c r="E2365" s="20" t="s">
        <v>5624</v>
      </c>
      <c r="F2365" s="10" t="s">
        <v>3910</v>
      </c>
      <c r="G2365" s="10" t="s">
        <v>3911</v>
      </c>
      <c r="H2365" s="20" t="s">
        <v>5700</v>
      </c>
      <c r="I2365" s="20" t="s">
        <v>2720</v>
      </c>
      <c r="J2365" s="20" t="s">
        <v>3773</v>
      </c>
      <c r="K2365" s="20" t="s">
        <v>2378</v>
      </c>
      <c r="L2365" s="20" t="s">
        <v>1913</v>
      </c>
      <c r="M2365" s="21">
        <v>100</v>
      </c>
      <c r="N2365" s="22">
        <v>2</v>
      </c>
      <c r="O2365" s="23">
        <v>0</v>
      </c>
      <c r="P2365" s="24">
        <v>180</v>
      </c>
      <c r="Q2365" s="25">
        <f t="shared" si="198"/>
        <v>1.8</v>
      </c>
      <c r="R2365" s="12">
        <v>0</v>
      </c>
      <c r="S2365" s="12">
        <v>0</v>
      </c>
      <c r="U2365" s="18" t="str">
        <f t="shared" si="194"/>
        <v>未勝利</v>
      </c>
      <c r="X2365" s="12" t="str">
        <f>IF(OR(C2365="櫃間牧場",C2365="特捜フジ"),"hit",IF(OR(C2365="土井牧場",C2365="土井ムギムギ牧場",C2365="むぎむぎ",C2365="むぎ"),"doi",IF(OR(C2365="阪神",C2365="タイガースファーム"),"han",IF(OR(C2365="健康牧場",C2365="ＯＫ牧場"),"oke",VLOOKUP(C2365,[1]Owner!$A:$B,2,FALSE)))))</f>
        <v>ymi</v>
      </c>
    </row>
    <row r="2366" spans="1:24" ht="11.15" customHeight="1" x14ac:dyDescent="0.65">
      <c r="A2366" s="19" t="str">
        <f t="shared" si="193"/>
        <v>1516むぎ09</v>
      </c>
      <c r="B2366" s="10" t="s">
        <v>5510</v>
      </c>
      <c r="C2366" s="20" t="s">
        <v>4396</v>
      </c>
      <c r="D2366" s="11">
        <v>9</v>
      </c>
      <c r="E2366" s="20" t="s">
        <v>1471</v>
      </c>
      <c r="F2366" s="10" t="s">
        <v>3910</v>
      </c>
      <c r="G2366" s="10" t="s">
        <v>3911</v>
      </c>
      <c r="H2366" s="20" t="s">
        <v>5704</v>
      </c>
      <c r="I2366" s="20" t="s">
        <v>2231</v>
      </c>
      <c r="J2366" s="20" t="s">
        <v>1610</v>
      </c>
      <c r="K2366" s="20" t="s">
        <v>1836</v>
      </c>
      <c r="L2366" s="20" t="s">
        <v>5835</v>
      </c>
      <c r="M2366" s="21">
        <v>80</v>
      </c>
      <c r="N2366" s="22">
        <v>2</v>
      </c>
      <c r="O2366" s="23">
        <v>0</v>
      </c>
      <c r="P2366" s="24">
        <v>180</v>
      </c>
      <c r="Q2366" s="25">
        <f t="shared" si="198"/>
        <v>2.25</v>
      </c>
      <c r="R2366" s="12">
        <v>0</v>
      </c>
      <c r="S2366" s="12">
        <v>0</v>
      </c>
      <c r="U2366" s="18" t="str">
        <f t="shared" si="194"/>
        <v>未勝利</v>
      </c>
      <c r="X2366" s="12" t="str">
        <f>IF(OR(C2366="櫃間牧場",C2366="特捜フジ"),"hit",IF(OR(C2366="土井牧場",C2366="土井ムギムギ牧場",C2366="むぎむぎ",C2366="むぎ"),"doi",IF(OR(C2366="阪神",C2366="タイガースファーム"),"han",IF(OR(C2366="健康牧場",C2366="ＯＫ牧場"),"oke",VLOOKUP(C2366,[1]Owner!$A:$B,2,FALSE)))))</f>
        <v>doi</v>
      </c>
    </row>
    <row r="2367" spans="1:24" ht="11.15" customHeight="1" x14ac:dyDescent="0.65">
      <c r="A2367" s="19" t="str">
        <f t="shared" si="193"/>
        <v>1920健太09</v>
      </c>
      <c r="B2367" s="10" t="s">
        <v>7651</v>
      </c>
      <c r="C2367" s="20" t="s">
        <v>7654</v>
      </c>
      <c r="D2367" s="11">
        <v>9</v>
      </c>
      <c r="E2367" s="20" t="s">
        <v>7687</v>
      </c>
      <c r="F2367" s="10" t="s">
        <v>4766</v>
      </c>
      <c r="G2367" s="10" t="s">
        <v>4774</v>
      </c>
      <c r="H2367" s="20" t="s">
        <v>7827</v>
      </c>
      <c r="I2367" s="20" t="s">
        <v>1755</v>
      </c>
      <c r="J2367" s="20" t="s">
        <v>4270</v>
      </c>
      <c r="K2367" s="20" t="s">
        <v>2378</v>
      </c>
      <c r="L2367" s="20" t="s">
        <v>1913</v>
      </c>
      <c r="M2367" s="32">
        <v>6</v>
      </c>
      <c r="N2367" s="22">
        <v>2</v>
      </c>
      <c r="O2367" s="23">
        <v>0</v>
      </c>
      <c r="P2367" s="24">
        <v>180</v>
      </c>
      <c r="Q2367" s="25">
        <v>-6.5320512820512819</v>
      </c>
      <c r="R2367" s="12">
        <v>0</v>
      </c>
      <c r="S2367" s="12">
        <v>0</v>
      </c>
      <c r="T2367" s="12">
        <v>0</v>
      </c>
      <c r="U2367" s="18" t="str">
        <f t="shared" si="194"/>
        <v>未勝利</v>
      </c>
      <c r="V2367" s="12" t="s">
        <v>7460</v>
      </c>
      <c r="W2367" s="12" t="s">
        <v>8065</v>
      </c>
      <c r="X2367" s="12" t="str">
        <f>IF(OR(C2367="櫃間牧場",C2367="特捜フジ"),"hit",IF(OR(C2367="土井牧場",C2367="土井ムギムギ牧場",C2367="むぎむぎ",C2367="むぎ"),"doi",IF(OR(C2367="阪神",C2367="タイガースファーム"),"han",IF(OR(C2367="健康牧場",C2367="ＯＫ牧場"),"oke",VLOOKUP(C2367,[1]Owner!$A:$B,2,FALSE)))))</f>
        <v>tke</v>
      </c>
    </row>
    <row r="2368" spans="1:24" ht="11.15" customHeight="1" x14ac:dyDescent="0.65">
      <c r="A2368" s="19" t="str">
        <f t="shared" si="193"/>
        <v>2021成田05</v>
      </c>
      <c r="B2368" s="10" t="s">
        <v>8314</v>
      </c>
      <c r="C2368" s="20" t="s">
        <v>7656</v>
      </c>
      <c r="D2368" s="11">
        <v>5</v>
      </c>
      <c r="E2368" s="20" t="s">
        <v>8233</v>
      </c>
      <c r="F2368" s="10" t="s">
        <v>4478</v>
      </c>
      <c r="G2368" s="10" t="s">
        <v>33</v>
      </c>
      <c r="H2368" s="20" t="s">
        <v>5300</v>
      </c>
      <c r="I2368" s="20" t="s">
        <v>2231</v>
      </c>
      <c r="J2368" s="20" t="s">
        <v>7867</v>
      </c>
      <c r="K2368" s="20" t="s">
        <v>4510</v>
      </c>
      <c r="L2368" s="20" t="s">
        <v>4484</v>
      </c>
      <c r="M2368" s="32">
        <v>5</v>
      </c>
      <c r="N2368" s="22">
        <v>2</v>
      </c>
      <c r="O2368" s="23">
        <v>0</v>
      </c>
      <c r="P2368" s="24">
        <v>180</v>
      </c>
      <c r="Q2368" s="25">
        <v>-7.3384615384615381</v>
      </c>
      <c r="R2368" s="12">
        <v>0</v>
      </c>
      <c r="S2368" s="12">
        <v>0</v>
      </c>
      <c r="T2368" s="12">
        <v>0</v>
      </c>
      <c r="U2368" s="18" t="str">
        <f t="shared" si="194"/>
        <v>未勝利</v>
      </c>
      <c r="V2368" s="12" t="s">
        <v>8633</v>
      </c>
      <c r="W2368" s="12" t="s">
        <v>8517</v>
      </c>
      <c r="X2368" s="12" t="str">
        <f>IF(OR(C2368="櫃間牧場",C2368="特捜フジ"),"hit",IF(OR(C2368="土井牧場",C2368="土井ムギムギ牧場",C2368="むぎむぎ",C2368="むぎ"),"doi",IF(OR(C2368="阪神",C2368="タイガースファーム"),"han",IF(OR(C2368="健康牧場",C2368="ＯＫ牧場"),"oke",VLOOKUP(C2368,[1]Owner!$A:$B,2,FALSE)))))</f>
        <v>nar</v>
      </c>
    </row>
    <row r="2369" spans="1:24" ht="11.15" customHeight="1" x14ac:dyDescent="0.65">
      <c r="A2369" s="19" t="str">
        <f t="shared" si="193"/>
        <v>1213心平01</v>
      </c>
      <c r="B2369" s="10" t="s">
        <v>4405</v>
      </c>
      <c r="C2369" s="20" t="s">
        <v>4736</v>
      </c>
      <c r="D2369" s="11">
        <v>1</v>
      </c>
      <c r="E2369" s="20" t="s">
        <v>4602</v>
      </c>
      <c r="F2369" s="10" t="s">
        <v>4478</v>
      </c>
      <c r="G2369" s="10" t="s">
        <v>15</v>
      </c>
      <c r="H2369" s="20" t="s">
        <v>4603</v>
      </c>
      <c r="I2369" s="20" t="s">
        <v>3165</v>
      </c>
      <c r="J2369" s="20" t="s">
        <v>2659</v>
      </c>
      <c r="K2369" s="20" t="s">
        <v>4604</v>
      </c>
      <c r="L2369" s="20" t="s">
        <v>1913</v>
      </c>
      <c r="M2369" s="21">
        <v>200</v>
      </c>
      <c r="N2369" s="22">
        <v>3</v>
      </c>
      <c r="O2369" s="23">
        <v>0</v>
      </c>
      <c r="P2369" s="24">
        <v>180</v>
      </c>
      <c r="Q2369" s="25">
        <f t="shared" ref="Q2369:Q2374" si="199">IF(M2369="","",IF(M2369&lt;=0,P2369/10,P2369/M2369))</f>
        <v>0.9</v>
      </c>
      <c r="R2369" s="12">
        <v>0</v>
      </c>
      <c r="S2369" s="12">
        <v>0</v>
      </c>
      <c r="U2369" s="18" t="str">
        <f t="shared" si="194"/>
        <v>未勝利</v>
      </c>
      <c r="X2369" s="12" t="str">
        <f>IF(OR(C2369="櫃間牧場",C2369="特捜フジ"),"hit",IF(OR(C2369="土井牧場",C2369="土井ムギムギ牧場",C2369="むぎむぎ",C2369="むぎ"),"doi",IF(OR(C2369="阪神",C2369="タイガースファーム"),"han",IF(OR(C2369="健康牧場",C2369="ＯＫ牧場"),"oke",VLOOKUP(C2369,[1]Owner!$A:$B,2,FALSE)))))</f>
        <v>hsi</v>
      </c>
    </row>
    <row r="2370" spans="1:24" ht="11.15" customHeight="1" x14ac:dyDescent="0.65">
      <c r="A2370" s="19" t="str">
        <f t="shared" ref="A2370:A2433" si="200">MID(B2370,3,2)&amp;MID(B2370,8,2)&amp;MID(C2370,1,2)&amp;TEXT(D2370,"00")</f>
        <v>0405土井06</v>
      </c>
      <c r="B2370" s="10" t="s">
        <v>1951</v>
      </c>
      <c r="C2370" s="20" t="s">
        <v>1601</v>
      </c>
      <c r="D2370" s="31">
        <v>6</v>
      </c>
      <c r="E2370" s="20" t="s">
        <v>2119</v>
      </c>
      <c r="F2370" s="10" t="s">
        <v>29</v>
      </c>
      <c r="G2370" s="10" t="s">
        <v>510</v>
      </c>
      <c r="H2370" s="20" t="s">
        <v>2120</v>
      </c>
      <c r="I2370" s="20" t="s">
        <v>1985</v>
      </c>
      <c r="J2370" s="20" t="s">
        <v>2121</v>
      </c>
      <c r="K2370" s="20" t="s">
        <v>297</v>
      </c>
      <c r="L2370" s="20" t="s">
        <v>1612</v>
      </c>
      <c r="M2370" s="21">
        <v>0</v>
      </c>
      <c r="N2370" s="22">
        <v>3</v>
      </c>
      <c r="O2370" s="23">
        <v>0</v>
      </c>
      <c r="P2370" s="24">
        <v>180</v>
      </c>
      <c r="Q2370" s="25">
        <f t="shared" si="199"/>
        <v>18</v>
      </c>
      <c r="R2370" s="12">
        <v>0</v>
      </c>
      <c r="S2370" s="12">
        <v>0</v>
      </c>
      <c r="U2370" s="18" t="str">
        <f t="shared" ref="U2370:U2433" si="201">IF(S2370&gt;=1,"G1",IF(R2370&gt;=1,"重賞",IF(O2370&gt;=2,"二勝",IF(O2370=1,"一勝",IF(AND(O2370=0,N2370&gt;=1),"未勝利","未出走")))))</f>
        <v>未勝利</v>
      </c>
      <c r="X2370" s="12" t="str">
        <f>IF(OR(C2370="櫃間牧場",C2370="特捜フジ"),"hit",IF(OR(C2370="土井牧場",C2370="土井ムギムギ牧場",C2370="むぎむぎ",C2370="むぎ"),"doi",IF(OR(C2370="阪神",C2370="タイガースファーム"),"han",IF(OR(C2370="健康牧場",C2370="ＯＫ牧場"),"oke",VLOOKUP(C2370,[1]Owner!$A:$B,2,FALSE)))))</f>
        <v>doi</v>
      </c>
    </row>
    <row r="2371" spans="1:24" ht="11.15" customHeight="1" x14ac:dyDescent="0.65">
      <c r="A2371" s="19" t="str">
        <f t="shared" si="200"/>
        <v>0506播磨04</v>
      </c>
      <c r="B2371" s="10" t="s">
        <v>2274</v>
      </c>
      <c r="C2371" s="20" t="s">
        <v>626</v>
      </c>
      <c r="D2371" s="11">
        <v>4</v>
      </c>
      <c r="E2371" s="20" t="s">
        <v>2513</v>
      </c>
      <c r="F2371" s="10" t="s">
        <v>14</v>
      </c>
      <c r="G2371" s="10" t="s">
        <v>520</v>
      </c>
      <c r="H2371" s="20" t="s">
        <v>2304</v>
      </c>
      <c r="I2371" s="20" t="s">
        <v>2402</v>
      </c>
      <c r="J2371" s="20" t="s">
        <v>2514</v>
      </c>
      <c r="K2371" s="20" t="s">
        <v>2028</v>
      </c>
      <c r="L2371" s="20" t="s">
        <v>2515</v>
      </c>
      <c r="M2371" s="21">
        <v>10</v>
      </c>
      <c r="N2371" s="22">
        <v>3</v>
      </c>
      <c r="O2371" s="23">
        <v>0</v>
      </c>
      <c r="P2371" s="24">
        <v>180</v>
      </c>
      <c r="Q2371" s="25">
        <f t="shared" si="199"/>
        <v>18</v>
      </c>
      <c r="R2371" s="12">
        <v>0</v>
      </c>
      <c r="S2371" s="12">
        <v>0</v>
      </c>
      <c r="U2371" s="18" t="str">
        <f t="shared" si="201"/>
        <v>未勝利</v>
      </c>
      <c r="X2371" s="12" t="str">
        <f>IF(OR(C2371="櫃間牧場",C2371="特捜フジ"),"hit",IF(OR(C2371="土井牧場",C2371="土井ムギムギ牧場",C2371="むぎむぎ",C2371="むぎ"),"doi",IF(OR(C2371="阪神",C2371="タイガースファーム"),"han",IF(OR(C2371="健康牧場",C2371="ＯＫ牧場"),"oke",VLOOKUP(C2371,[1]Owner!$A:$B,2,FALSE)))))</f>
        <v>har</v>
      </c>
    </row>
    <row r="2372" spans="1:24" ht="11.15" customHeight="1" x14ac:dyDescent="0.65">
      <c r="A2372" s="19" t="str">
        <f t="shared" si="200"/>
        <v>0809大熊04</v>
      </c>
      <c r="B2372" s="10" t="s">
        <v>3162</v>
      </c>
      <c r="C2372" s="20" t="s">
        <v>2694</v>
      </c>
      <c r="D2372" s="11">
        <v>4</v>
      </c>
      <c r="E2372" s="20" t="s">
        <v>3301</v>
      </c>
      <c r="F2372" s="10" t="s">
        <v>2279</v>
      </c>
      <c r="G2372" s="10" t="s">
        <v>510</v>
      </c>
      <c r="H2372" s="20" t="s">
        <v>1309</v>
      </c>
      <c r="I2372" s="20" t="s">
        <v>2824</v>
      </c>
      <c r="J2372" s="20" t="s">
        <v>3302</v>
      </c>
      <c r="K2372" s="20" t="s">
        <v>3303</v>
      </c>
      <c r="L2372" s="20" t="s">
        <v>2777</v>
      </c>
      <c r="M2372" s="21">
        <v>-20</v>
      </c>
      <c r="N2372" s="22">
        <v>3</v>
      </c>
      <c r="O2372" s="23">
        <v>0</v>
      </c>
      <c r="P2372" s="24">
        <v>180</v>
      </c>
      <c r="Q2372" s="25">
        <f t="shared" si="199"/>
        <v>18</v>
      </c>
      <c r="R2372" s="12">
        <v>0</v>
      </c>
      <c r="S2372" s="12">
        <v>0</v>
      </c>
      <c r="U2372" s="18" t="str">
        <f t="shared" si="201"/>
        <v>未勝利</v>
      </c>
      <c r="X2372" s="12" t="str">
        <f>IF(OR(C2372="櫃間牧場",C2372="特捜フジ"),"hit",IF(OR(C2372="土井牧場",C2372="土井ムギムギ牧場",C2372="むぎむぎ",C2372="むぎ"),"doi",IF(OR(C2372="阪神",C2372="タイガースファーム"),"han",IF(OR(C2372="健康牧場",C2372="ＯＫ牧場"),"oke",VLOOKUP(C2372,[1]Owner!$A:$B,2,FALSE)))))</f>
        <v>oku</v>
      </c>
    </row>
    <row r="2373" spans="1:24" ht="11.15" customHeight="1" x14ac:dyDescent="0.65">
      <c r="A2373" s="19" t="str">
        <f t="shared" si="200"/>
        <v>1011土井01</v>
      </c>
      <c r="B2373" s="10" t="s">
        <v>3649</v>
      </c>
      <c r="C2373" s="20" t="s">
        <v>3887</v>
      </c>
      <c r="D2373" s="11">
        <v>1</v>
      </c>
      <c r="E2373" s="20" t="s">
        <v>3888</v>
      </c>
      <c r="F2373" s="10" t="s">
        <v>14</v>
      </c>
      <c r="G2373" s="10" t="s">
        <v>510</v>
      </c>
      <c r="H2373" s="20" t="s">
        <v>2869</v>
      </c>
      <c r="I2373" s="20" t="s">
        <v>2231</v>
      </c>
      <c r="J2373" s="20" t="s">
        <v>1743</v>
      </c>
      <c r="K2373" s="20" t="s">
        <v>2270</v>
      </c>
      <c r="L2373" s="20" t="s">
        <v>2270</v>
      </c>
      <c r="M2373" s="21">
        <v>30</v>
      </c>
      <c r="N2373" s="22">
        <v>3</v>
      </c>
      <c r="O2373" s="23">
        <v>0</v>
      </c>
      <c r="P2373" s="24">
        <v>180</v>
      </c>
      <c r="Q2373" s="25">
        <f t="shared" si="199"/>
        <v>6</v>
      </c>
      <c r="R2373" s="12">
        <v>0</v>
      </c>
      <c r="S2373" s="12">
        <v>0</v>
      </c>
      <c r="U2373" s="18" t="str">
        <f t="shared" si="201"/>
        <v>未勝利</v>
      </c>
      <c r="X2373" s="12" t="str">
        <f>IF(OR(C2373="櫃間牧場",C2373="特捜フジ"),"hit",IF(OR(C2373="土井牧場",C2373="土井ムギムギ牧場",C2373="むぎむぎ",C2373="むぎ"),"doi",IF(OR(C2373="阪神",C2373="タイガースファーム"),"han",IF(OR(C2373="健康牧場",C2373="ＯＫ牧場"),"oke",VLOOKUP(C2373,[1]Owner!$A:$B,2,FALSE)))))</f>
        <v>doi</v>
      </c>
    </row>
    <row r="2374" spans="1:24" ht="11.15" customHeight="1" x14ac:dyDescent="0.65">
      <c r="A2374" s="19" t="str">
        <f t="shared" si="200"/>
        <v>1516藤田10</v>
      </c>
      <c r="B2374" s="10" t="s">
        <v>5510</v>
      </c>
      <c r="C2374" s="20" t="s">
        <v>4200</v>
      </c>
      <c r="D2374" s="11">
        <v>10</v>
      </c>
      <c r="E2374" s="20" t="s">
        <v>5604</v>
      </c>
      <c r="F2374" s="10" t="s">
        <v>3910</v>
      </c>
      <c r="G2374" s="10" t="s">
        <v>3906</v>
      </c>
      <c r="H2374" s="20" t="s">
        <v>5671</v>
      </c>
      <c r="I2374" s="20" t="s">
        <v>2438</v>
      </c>
      <c r="J2374" s="20" t="s">
        <v>4149</v>
      </c>
      <c r="K2374" s="20" t="s">
        <v>2378</v>
      </c>
      <c r="L2374" s="20" t="s">
        <v>1913</v>
      </c>
      <c r="M2374" s="21">
        <v>140</v>
      </c>
      <c r="N2374" s="22">
        <v>3</v>
      </c>
      <c r="O2374" s="23">
        <v>0</v>
      </c>
      <c r="P2374" s="24">
        <v>180</v>
      </c>
      <c r="Q2374" s="25">
        <f t="shared" si="199"/>
        <v>1.2857142857142858</v>
      </c>
      <c r="R2374" s="12">
        <v>0</v>
      </c>
      <c r="S2374" s="12">
        <v>0</v>
      </c>
      <c r="U2374" s="18" t="str">
        <f t="shared" si="201"/>
        <v>未勝利</v>
      </c>
      <c r="X2374" s="12" t="str">
        <f>IF(OR(C2374="櫃間牧場",C2374="特捜フジ"),"hit",IF(OR(C2374="土井牧場",C2374="土井ムギムギ牧場",C2374="むぎむぎ",C2374="むぎ"),"doi",IF(OR(C2374="阪神",C2374="タイガースファーム"),"han",IF(OR(C2374="健康牧場",C2374="ＯＫ牧場"),"oke",VLOOKUP(C2374,[1]Owner!$A:$B,2,FALSE)))))</f>
        <v>fut</v>
      </c>
    </row>
    <row r="2375" spans="1:24" ht="11.15" customHeight="1" x14ac:dyDescent="0.65">
      <c r="A2375" s="19" t="str">
        <f t="shared" si="200"/>
        <v>2122健太07</v>
      </c>
      <c r="B2375" s="10" t="s">
        <v>8826</v>
      </c>
      <c r="C2375" s="20" t="s">
        <v>7654</v>
      </c>
      <c r="D2375" s="11">
        <v>7</v>
      </c>
      <c r="E2375" s="20" t="s">
        <v>8721</v>
      </c>
      <c r="F2375" s="10" t="s">
        <v>4478</v>
      </c>
      <c r="G2375" s="10" t="s">
        <v>4408</v>
      </c>
      <c r="H2375" s="20" t="s">
        <v>8833</v>
      </c>
      <c r="I2375" s="20" t="s">
        <v>1755</v>
      </c>
      <c r="J2375" s="20" t="s">
        <v>6011</v>
      </c>
      <c r="K2375" s="20" t="s">
        <v>5446</v>
      </c>
      <c r="L2375" s="20" t="s">
        <v>1913</v>
      </c>
      <c r="M2375" s="32">
        <v>7</v>
      </c>
      <c r="N2375" s="22">
        <v>3</v>
      </c>
      <c r="O2375" s="23">
        <v>0</v>
      </c>
      <c r="P2375" s="24">
        <v>180</v>
      </c>
      <c r="Q2375" s="25">
        <v>-0.2417582417582417</v>
      </c>
      <c r="U2375" s="18" t="str">
        <f t="shared" si="201"/>
        <v>未勝利</v>
      </c>
      <c r="V2375" s="12" t="s">
        <v>8977</v>
      </c>
      <c r="W2375" s="12" t="s">
        <v>9088</v>
      </c>
      <c r="X2375" s="12" t="str">
        <f>IF(OR(C2375="櫃間牧場",C2375="特捜フジ"),"hit",IF(OR(C2375="土井牧場",C2375="土井ムギムギ牧場",C2375="むぎむぎ",C2375="むぎ"),"doi",IF(OR(C2375="阪神",C2375="タイガースファーム"),"han",IF(OR(C2375="健康牧場",C2375="ＯＫ牧場"),"oke",VLOOKUP(C2375,[1]Owner!$A:$B,2,FALSE)))))</f>
        <v>tke</v>
      </c>
    </row>
    <row r="2376" spans="1:24" ht="11.15" customHeight="1" x14ac:dyDescent="0.65">
      <c r="A2376" s="19" t="str">
        <f t="shared" si="200"/>
        <v>2223小金07</v>
      </c>
      <c r="B2376" s="10" t="s">
        <v>9192</v>
      </c>
      <c r="C2376" s="20" t="s">
        <v>9237</v>
      </c>
      <c r="D2376" s="11">
        <v>7</v>
      </c>
      <c r="E2376" s="20" t="s">
        <v>9244</v>
      </c>
      <c r="F2376" s="10" t="s">
        <v>4413</v>
      </c>
      <c r="G2376" s="10" t="s">
        <v>4408</v>
      </c>
      <c r="H2376" s="20" t="s">
        <v>9343</v>
      </c>
      <c r="I2376" s="20" t="s">
        <v>7302</v>
      </c>
      <c r="J2376" s="20" t="s">
        <v>9404</v>
      </c>
      <c r="K2376" s="20" t="s">
        <v>9458</v>
      </c>
      <c r="L2376" s="20" t="s">
        <v>1913</v>
      </c>
      <c r="M2376" s="32">
        <v>4</v>
      </c>
      <c r="N2376" s="22">
        <v>3</v>
      </c>
      <c r="O2376" s="23">
        <v>0</v>
      </c>
      <c r="P2376" s="24">
        <v>180</v>
      </c>
      <c r="Q2376" s="25">
        <v>41.785714285714285</v>
      </c>
      <c r="U2376" s="18" t="str">
        <f t="shared" si="201"/>
        <v>未勝利</v>
      </c>
      <c r="W2376" s="12" t="s">
        <v>9536</v>
      </c>
      <c r="X2376" s="12" t="str">
        <f>IF(OR(C2376="櫃間牧場",C2376="特捜フジ"),"hit",IF(OR(C2376="土井牧場",C2376="土井ムギムギ牧場",C2376="むぎむぎ",C2376="むぎ"),"doi",IF(OR(C2376="阪神",C2376="タイガースファーム"),"han",IF(OR(C2376="健康牧場",C2376="ＯＫ牧場"),"oke",VLOOKUP(C2376,[1]Owner!$A:$B,2,FALSE)))))</f>
        <v>kog</v>
      </c>
    </row>
    <row r="2377" spans="1:24" ht="11.15" customHeight="1" x14ac:dyDescent="0.65">
      <c r="A2377" s="19" t="str">
        <f t="shared" si="200"/>
        <v>0304健太05</v>
      </c>
      <c r="B2377" s="10" t="s">
        <v>1713</v>
      </c>
      <c r="C2377" s="20" t="s">
        <v>156</v>
      </c>
      <c r="D2377" s="31">
        <v>5</v>
      </c>
      <c r="E2377" s="20" t="s">
        <v>1758</v>
      </c>
      <c r="F2377" s="10" t="s">
        <v>29</v>
      </c>
      <c r="G2377" s="10" t="s">
        <v>15</v>
      </c>
      <c r="H2377" s="20" t="s">
        <v>141</v>
      </c>
      <c r="I2377" s="20" t="s">
        <v>38</v>
      </c>
      <c r="J2377" s="20" t="s">
        <v>749</v>
      </c>
      <c r="M2377" s="21">
        <v>100</v>
      </c>
      <c r="N2377" s="22">
        <v>4</v>
      </c>
      <c r="O2377" s="23">
        <v>0</v>
      </c>
      <c r="P2377" s="24">
        <v>180</v>
      </c>
      <c r="Q2377" s="25">
        <f t="shared" ref="Q2377:Q2383" si="202">IF(M2377="","",IF(M2377&lt;=0,P2377/10,P2377/M2377))</f>
        <v>1.8</v>
      </c>
      <c r="R2377" s="12">
        <v>0</v>
      </c>
      <c r="S2377" s="12">
        <v>0</v>
      </c>
      <c r="U2377" s="18" t="str">
        <f t="shared" si="201"/>
        <v>未勝利</v>
      </c>
      <c r="X2377" s="12" t="str">
        <f>IF(OR(C2377="櫃間牧場",C2377="特捜フジ"),"hit",IF(OR(C2377="土井牧場",C2377="土井ムギムギ牧場",C2377="むぎむぎ",C2377="むぎ"),"doi",IF(OR(C2377="阪神",C2377="タイガースファーム"),"han",IF(OR(C2377="健康牧場",C2377="ＯＫ牧場"),"oke",VLOOKUP(C2377,[1]Owner!$A:$B,2,FALSE)))))</f>
        <v>tke</v>
      </c>
    </row>
    <row r="2378" spans="1:24" ht="11.15" customHeight="1" x14ac:dyDescent="0.65">
      <c r="A2378" s="19" t="str">
        <f t="shared" si="200"/>
        <v>1011羽田07</v>
      </c>
      <c r="B2378" s="10" t="s">
        <v>3649</v>
      </c>
      <c r="C2378" s="20" t="s">
        <v>2482</v>
      </c>
      <c r="D2378" s="11">
        <v>7</v>
      </c>
      <c r="E2378" s="20" t="s">
        <v>3744</v>
      </c>
      <c r="F2378" s="10" t="s">
        <v>14</v>
      </c>
      <c r="G2378" s="10" t="s">
        <v>520</v>
      </c>
      <c r="H2378" s="20" t="s">
        <v>1525</v>
      </c>
      <c r="I2378" s="20" t="s">
        <v>1275</v>
      </c>
      <c r="J2378" s="20" t="s">
        <v>3745</v>
      </c>
      <c r="K2378" s="20" t="s">
        <v>3746</v>
      </c>
      <c r="L2378" s="20" t="s">
        <v>3747</v>
      </c>
      <c r="M2378" s="21">
        <v>0</v>
      </c>
      <c r="N2378" s="22">
        <v>4</v>
      </c>
      <c r="O2378" s="23">
        <v>0</v>
      </c>
      <c r="P2378" s="24">
        <v>180</v>
      </c>
      <c r="Q2378" s="25">
        <f t="shared" si="202"/>
        <v>18</v>
      </c>
      <c r="R2378" s="12">
        <v>0</v>
      </c>
      <c r="S2378" s="12">
        <v>0</v>
      </c>
      <c r="U2378" s="18" t="str">
        <f t="shared" si="201"/>
        <v>未勝利</v>
      </c>
      <c r="X2378" s="12" t="str">
        <f>IF(OR(C2378="櫃間牧場",C2378="特捜フジ"),"hit",IF(OR(C2378="土井牧場",C2378="土井ムギムギ牧場",C2378="むぎむぎ",C2378="むぎ"),"doi",IF(OR(C2378="阪神",C2378="タイガースファーム"),"han",IF(OR(C2378="健康牧場",C2378="ＯＫ牧場"),"oke",VLOOKUP(C2378,[1]Owner!$A:$B,2,FALSE)))))</f>
        <v>had</v>
      </c>
    </row>
    <row r="2379" spans="1:24" ht="11.15" customHeight="1" x14ac:dyDescent="0.65">
      <c r="A2379" s="19" t="str">
        <f t="shared" si="200"/>
        <v>1213むぎ05</v>
      </c>
      <c r="B2379" s="10" t="s">
        <v>4405</v>
      </c>
      <c r="C2379" s="20" t="s">
        <v>4396</v>
      </c>
      <c r="D2379" s="11">
        <v>5</v>
      </c>
      <c r="E2379" s="20" t="s">
        <v>4457</v>
      </c>
      <c r="F2379" s="10" t="s">
        <v>4413</v>
      </c>
      <c r="G2379" s="10" t="s">
        <v>4421</v>
      </c>
      <c r="H2379" s="20" t="s">
        <v>4458</v>
      </c>
      <c r="I2379" s="20" t="s">
        <v>3280</v>
      </c>
      <c r="J2379" s="20" t="s">
        <v>4459</v>
      </c>
      <c r="K2379" s="20" t="s">
        <v>4460</v>
      </c>
      <c r="L2379" s="20" t="s">
        <v>4461</v>
      </c>
      <c r="M2379" s="21">
        <v>0</v>
      </c>
      <c r="N2379" s="22">
        <v>4</v>
      </c>
      <c r="O2379" s="23">
        <v>0</v>
      </c>
      <c r="P2379" s="24">
        <v>180</v>
      </c>
      <c r="Q2379" s="25">
        <f t="shared" si="202"/>
        <v>18</v>
      </c>
      <c r="R2379" s="12">
        <v>0</v>
      </c>
      <c r="S2379" s="12">
        <v>0</v>
      </c>
      <c r="U2379" s="18" t="str">
        <f t="shared" si="201"/>
        <v>未勝利</v>
      </c>
      <c r="X2379" s="12" t="str">
        <f>IF(OR(C2379="櫃間牧場",C2379="特捜フジ"),"hit",IF(OR(C2379="土井牧場",C2379="土井ムギムギ牧場",C2379="むぎむぎ",C2379="むぎ"),"doi",IF(OR(C2379="阪神",C2379="タイガースファーム"),"han",IF(OR(C2379="健康牧場",C2379="ＯＫ牧場"),"oke",VLOOKUP(C2379,[1]Owner!$A:$B,2,FALSE)))))</f>
        <v>doi</v>
      </c>
    </row>
    <row r="2380" spans="1:24" ht="11.15" customHeight="1" x14ac:dyDescent="0.65">
      <c r="A2380" s="19" t="str">
        <f t="shared" si="200"/>
        <v>1516光生03</v>
      </c>
      <c r="B2380" s="10" t="s">
        <v>5510</v>
      </c>
      <c r="C2380" s="20" t="s">
        <v>4264</v>
      </c>
      <c r="D2380" s="11">
        <v>3</v>
      </c>
      <c r="E2380" s="20" t="s">
        <v>5617</v>
      </c>
      <c r="F2380" s="10" t="s">
        <v>3910</v>
      </c>
      <c r="G2380" s="10" t="s">
        <v>3906</v>
      </c>
      <c r="H2380" s="20" t="s">
        <v>5697</v>
      </c>
      <c r="I2380" s="20" t="s">
        <v>5709</v>
      </c>
      <c r="J2380" s="20" t="s">
        <v>5761</v>
      </c>
      <c r="K2380" s="20" t="s">
        <v>823</v>
      </c>
      <c r="L2380" s="20" t="s">
        <v>3283</v>
      </c>
      <c r="M2380" s="21">
        <v>30</v>
      </c>
      <c r="N2380" s="22">
        <v>4</v>
      </c>
      <c r="O2380" s="23">
        <v>0</v>
      </c>
      <c r="P2380" s="24">
        <v>180</v>
      </c>
      <c r="Q2380" s="25">
        <f t="shared" si="202"/>
        <v>6</v>
      </c>
      <c r="R2380" s="12">
        <v>0</v>
      </c>
      <c r="S2380" s="12">
        <v>0</v>
      </c>
      <c r="U2380" s="18" t="str">
        <f t="shared" si="201"/>
        <v>未勝利</v>
      </c>
      <c r="X2380" s="12" t="str">
        <f>IF(OR(C2380="櫃間牧場",C2380="特捜フジ"),"hit",IF(OR(C2380="土井牧場",C2380="土井ムギムギ牧場",C2380="むぎむぎ",C2380="むぎ"),"doi",IF(OR(C2380="阪神",C2380="タイガースファーム"),"han",IF(OR(C2380="健康牧場",C2380="ＯＫ牧場"),"oke",VLOOKUP(C2380,[1]Owner!$A:$B,2,FALSE)))))</f>
        <v>ymi</v>
      </c>
    </row>
    <row r="2381" spans="1:24" ht="11.15" customHeight="1" x14ac:dyDescent="0.65">
      <c r="A2381" s="19" t="str">
        <f t="shared" si="200"/>
        <v>1617成田09</v>
      </c>
      <c r="B2381" s="10" t="s">
        <v>5840</v>
      </c>
      <c r="C2381" s="20" t="s">
        <v>5842</v>
      </c>
      <c r="D2381" s="11">
        <v>9</v>
      </c>
      <c r="E2381" s="20" t="s">
        <v>5874</v>
      </c>
      <c r="F2381" s="10" t="s">
        <v>5848</v>
      </c>
      <c r="G2381" s="10" t="s">
        <v>6012</v>
      </c>
      <c r="H2381" s="20" t="s">
        <v>6031</v>
      </c>
      <c r="I2381" s="20" t="s">
        <v>5708</v>
      </c>
      <c r="J2381" s="20" t="s">
        <v>6032</v>
      </c>
      <c r="K2381" s="20" t="s">
        <v>5000</v>
      </c>
      <c r="L2381" s="20" t="s">
        <v>6151</v>
      </c>
      <c r="M2381" s="21">
        <v>10</v>
      </c>
      <c r="N2381" s="22">
        <v>4</v>
      </c>
      <c r="O2381" s="23">
        <v>0</v>
      </c>
      <c r="P2381" s="24">
        <v>180</v>
      </c>
      <c r="Q2381" s="25">
        <f t="shared" si="202"/>
        <v>18</v>
      </c>
      <c r="R2381" s="12">
        <v>0</v>
      </c>
      <c r="S2381" s="12">
        <v>0</v>
      </c>
      <c r="U2381" s="18" t="str">
        <f t="shared" si="201"/>
        <v>未勝利</v>
      </c>
      <c r="X2381" s="12" t="str">
        <f>IF(OR(C2381="櫃間牧場",C2381="特捜フジ"),"hit",IF(OR(C2381="土井牧場",C2381="土井ムギムギ牧場",C2381="むぎむぎ",C2381="むぎ"),"doi",IF(OR(C2381="阪神",C2381="タイガースファーム"),"han",IF(OR(C2381="健康牧場",C2381="ＯＫ牧場"),"oke",VLOOKUP(C2381,[1]Owner!$A:$B,2,FALSE)))))</f>
        <v>nar</v>
      </c>
    </row>
    <row r="2382" spans="1:24" ht="11.15" customHeight="1" x14ac:dyDescent="0.65">
      <c r="A2382" s="19" t="str">
        <f t="shared" si="200"/>
        <v>1213光生05</v>
      </c>
      <c r="B2382" s="10" t="s">
        <v>4405</v>
      </c>
      <c r="C2382" s="20" t="s">
        <v>4733</v>
      </c>
      <c r="D2382" s="11">
        <v>5</v>
      </c>
      <c r="E2382" s="20" t="s">
        <v>4535</v>
      </c>
      <c r="F2382" s="10" t="s">
        <v>4413</v>
      </c>
      <c r="G2382" s="10" t="s">
        <v>4408</v>
      </c>
      <c r="H2382" s="20" t="s">
        <v>4536</v>
      </c>
      <c r="I2382" s="20" t="s">
        <v>2850</v>
      </c>
      <c r="J2382" s="20" t="s">
        <v>4141</v>
      </c>
      <c r="K2382" s="20" t="s">
        <v>2378</v>
      </c>
      <c r="L2382" s="20" t="s">
        <v>1913</v>
      </c>
      <c r="M2382" s="21">
        <v>10</v>
      </c>
      <c r="N2382" s="22">
        <v>5</v>
      </c>
      <c r="O2382" s="23">
        <v>0</v>
      </c>
      <c r="P2382" s="24">
        <v>180</v>
      </c>
      <c r="Q2382" s="25">
        <f t="shared" si="202"/>
        <v>18</v>
      </c>
      <c r="R2382" s="12">
        <v>0</v>
      </c>
      <c r="S2382" s="12">
        <v>0</v>
      </c>
      <c r="U2382" s="18" t="str">
        <f t="shared" si="201"/>
        <v>未勝利</v>
      </c>
      <c r="X2382" s="12" t="str">
        <f>IF(OR(C2382="櫃間牧場",C2382="特捜フジ"),"hit",IF(OR(C2382="土井牧場",C2382="土井ムギムギ牧場",C2382="むぎむぎ",C2382="むぎ"),"doi",IF(OR(C2382="阪神",C2382="タイガースファーム"),"han",IF(OR(C2382="健康牧場",C2382="ＯＫ牧場"),"oke",VLOOKUP(C2382,[1]Owner!$A:$B,2,FALSE)))))</f>
        <v>ymi</v>
      </c>
    </row>
    <row r="2383" spans="1:24" ht="11.15" customHeight="1" x14ac:dyDescent="0.65">
      <c r="A2383" s="19" t="str">
        <f t="shared" si="200"/>
        <v>1213松山10</v>
      </c>
      <c r="B2383" s="10" t="s">
        <v>4405</v>
      </c>
      <c r="C2383" s="20" t="s">
        <v>4735</v>
      </c>
      <c r="D2383" s="11">
        <v>10</v>
      </c>
      <c r="E2383" s="20" t="s">
        <v>4597</v>
      </c>
      <c r="F2383" s="10" t="s">
        <v>4407</v>
      </c>
      <c r="G2383" s="10" t="s">
        <v>4408</v>
      </c>
      <c r="H2383" s="20" t="s">
        <v>4598</v>
      </c>
      <c r="I2383" s="20" t="s">
        <v>4592</v>
      </c>
      <c r="J2383" s="20" t="s">
        <v>4599</v>
      </c>
      <c r="K2383" s="20" t="s">
        <v>4600</v>
      </c>
      <c r="L2383" s="20" t="s">
        <v>4601</v>
      </c>
      <c r="M2383" s="21">
        <v>0</v>
      </c>
      <c r="N2383" s="22">
        <v>5</v>
      </c>
      <c r="O2383" s="23">
        <v>0</v>
      </c>
      <c r="P2383" s="24">
        <v>180</v>
      </c>
      <c r="Q2383" s="25">
        <f t="shared" si="202"/>
        <v>18</v>
      </c>
      <c r="R2383" s="12">
        <v>0</v>
      </c>
      <c r="S2383" s="12">
        <v>0</v>
      </c>
      <c r="U2383" s="18" t="str">
        <f t="shared" si="201"/>
        <v>未勝利</v>
      </c>
      <c r="X2383" s="12" t="str">
        <f>IF(OR(C2383="櫃間牧場",C2383="特捜フジ"),"hit",IF(OR(C2383="土井牧場",C2383="土井ムギムギ牧場",C2383="むぎむぎ",C2383="むぎ"),"doi",IF(OR(C2383="阪神",C2383="タイガースファーム"),"han",IF(OR(C2383="健康牧場",C2383="ＯＫ牧場"),"oke",VLOOKUP(C2383,[1]Owner!$A:$B,2,FALSE)))))</f>
        <v>mat</v>
      </c>
    </row>
    <row r="2384" spans="1:24" ht="11.15" customHeight="1" x14ac:dyDescent="0.65">
      <c r="A2384" s="19" t="str">
        <f t="shared" si="200"/>
        <v>2021むぎ02</v>
      </c>
      <c r="B2384" s="10" t="s">
        <v>8314</v>
      </c>
      <c r="C2384" s="20" t="s">
        <v>4396</v>
      </c>
      <c r="D2384" s="11">
        <v>2</v>
      </c>
      <c r="E2384" s="20" t="s">
        <v>8289</v>
      </c>
      <c r="F2384" s="10" t="s">
        <v>29</v>
      </c>
      <c r="G2384" s="10" t="s">
        <v>15</v>
      </c>
      <c r="H2384" s="20" t="s">
        <v>4414</v>
      </c>
      <c r="I2384" s="20" t="s">
        <v>2231</v>
      </c>
      <c r="J2384" s="20" t="s">
        <v>5748</v>
      </c>
      <c r="K2384" s="20" t="s">
        <v>4612</v>
      </c>
      <c r="L2384" s="20" t="s">
        <v>1913</v>
      </c>
      <c r="M2384" s="32">
        <v>10</v>
      </c>
      <c r="N2384" s="22">
        <v>5</v>
      </c>
      <c r="O2384" s="23">
        <v>0</v>
      </c>
      <c r="P2384" s="24">
        <v>180</v>
      </c>
      <c r="Q2384" s="25">
        <v>-2.9692307692307689</v>
      </c>
      <c r="R2384" s="12">
        <v>0</v>
      </c>
      <c r="S2384" s="12">
        <v>0</v>
      </c>
      <c r="T2384" s="12">
        <v>0</v>
      </c>
      <c r="U2384" s="18" t="str">
        <f t="shared" si="201"/>
        <v>未勝利</v>
      </c>
      <c r="V2384" s="12" t="s">
        <v>8676</v>
      </c>
      <c r="W2384" s="12" t="s">
        <v>8574</v>
      </c>
      <c r="X2384" s="12" t="str">
        <f>IF(OR(C2384="櫃間牧場",C2384="特捜フジ"),"hit",IF(OR(C2384="土井牧場",C2384="土井ムギムギ牧場",C2384="むぎむぎ",C2384="むぎ"),"doi",IF(OR(C2384="阪神",C2384="タイガースファーム"),"han",IF(OR(C2384="健康牧場",C2384="ＯＫ牧場"),"oke",VLOOKUP(C2384,[1]Owner!$A:$B,2,FALSE)))))</f>
        <v>doi</v>
      </c>
    </row>
    <row r="2385" spans="1:24" ht="11.15" customHeight="1" x14ac:dyDescent="0.65">
      <c r="A2385" s="19" t="str">
        <f t="shared" si="200"/>
        <v>0304特捜06</v>
      </c>
      <c r="B2385" s="10" t="s">
        <v>1713</v>
      </c>
      <c r="C2385" s="20" t="s">
        <v>1376</v>
      </c>
      <c r="D2385" s="31">
        <v>6</v>
      </c>
      <c r="E2385" s="20" t="s">
        <v>1859</v>
      </c>
      <c r="F2385" s="10" t="s">
        <v>14</v>
      </c>
      <c r="G2385" s="10" t="s">
        <v>33</v>
      </c>
      <c r="H2385" s="20" t="s">
        <v>1701</v>
      </c>
      <c r="I2385" s="20" t="s">
        <v>1832</v>
      </c>
      <c r="J2385" s="20" t="s">
        <v>1639</v>
      </c>
      <c r="M2385" s="21">
        <v>0</v>
      </c>
      <c r="N2385" s="22">
        <v>6</v>
      </c>
      <c r="O2385" s="23">
        <v>0</v>
      </c>
      <c r="P2385" s="24">
        <v>180</v>
      </c>
      <c r="Q2385" s="25">
        <f>IF(M2385="","",IF(M2385&lt;=0,P2385/10,P2385/M2385))</f>
        <v>18</v>
      </c>
      <c r="R2385" s="12">
        <v>0</v>
      </c>
      <c r="S2385" s="12">
        <v>0</v>
      </c>
      <c r="U2385" s="18" t="str">
        <f t="shared" si="201"/>
        <v>未勝利</v>
      </c>
      <c r="X2385" s="12" t="str">
        <f>IF(OR(C2385="櫃間牧場",C2385="特捜フジ"),"hit",IF(OR(C2385="土井牧場",C2385="土井ムギムギ牧場",C2385="むぎむぎ",C2385="むぎ"),"doi",IF(OR(C2385="阪神",C2385="タイガースファーム"),"han",IF(OR(C2385="健康牧場",C2385="ＯＫ牧場"),"oke",VLOOKUP(C2385,[1]Owner!$A:$B,2,FALSE)))))</f>
        <v>hit</v>
      </c>
    </row>
    <row r="2386" spans="1:24" ht="11.15" customHeight="1" x14ac:dyDescent="0.65">
      <c r="A2386" s="19" t="str">
        <f t="shared" si="200"/>
        <v>2122福石07</v>
      </c>
      <c r="B2386" s="10" t="s">
        <v>8826</v>
      </c>
      <c r="C2386" s="20" t="s">
        <v>8313</v>
      </c>
      <c r="D2386" s="11">
        <v>7</v>
      </c>
      <c r="E2386" s="20" t="s">
        <v>8802</v>
      </c>
      <c r="F2386" s="10" t="s">
        <v>4478</v>
      </c>
      <c r="G2386" s="10" t="s">
        <v>4408</v>
      </c>
      <c r="H2386" s="20" t="s">
        <v>657</v>
      </c>
      <c r="I2386" s="20" t="s">
        <v>8947</v>
      </c>
      <c r="J2386" s="20" t="s">
        <v>8948</v>
      </c>
      <c r="K2386" s="20" t="s">
        <v>2378</v>
      </c>
      <c r="L2386" s="20" t="s">
        <v>1913</v>
      </c>
      <c r="M2386" s="32">
        <v>7</v>
      </c>
      <c r="N2386" s="22">
        <v>6</v>
      </c>
      <c r="O2386" s="23">
        <v>0</v>
      </c>
      <c r="P2386" s="24">
        <v>180</v>
      </c>
      <c r="Q2386" s="25">
        <v>3.3296703296703298</v>
      </c>
      <c r="U2386" s="18" t="str">
        <f t="shared" si="201"/>
        <v>未勝利</v>
      </c>
      <c r="V2386" s="12" t="s">
        <v>9038</v>
      </c>
      <c r="W2386" s="12" t="s">
        <v>9163</v>
      </c>
      <c r="X2386" s="12" t="str">
        <f>IF(OR(C2386="櫃間牧場",C2386="特捜フジ"),"hit",IF(OR(C2386="土井牧場",C2386="土井ムギムギ牧場",C2386="むぎむぎ",C2386="むぎ"),"doi",IF(OR(C2386="阪神",C2386="タイガースファーム"),"han",IF(OR(C2386="健康牧場",C2386="ＯＫ牧場"),"oke",VLOOKUP(C2386,[1]Owner!$A:$B,2,FALSE)))))</f>
        <v>fuk</v>
      </c>
    </row>
    <row r="2387" spans="1:24" ht="11.15" customHeight="1" x14ac:dyDescent="0.65">
      <c r="A2387" s="19" t="str">
        <f t="shared" si="200"/>
        <v>2324健太01</v>
      </c>
      <c r="B2387" s="10" t="s">
        <v>9878</v>
      </c>
      <c r="C2387" s="20" t="s">
        <v>9226</v>
      </c>
      <c r="D2387" s="11">
        <v>1</v>
      </c>
      <c r="E2387" s="20" t="s">
        <v>9778</v>
      </c>
      <c r="F2387" s="10" t="s">
        <v>4407</v>
      </c>
      <c r="G2387" s="10" t="s">
        <v>4408</v>
      </c>
      <c r="H2387" s="20" t="s">
        <v>9883</v>
      </c>
      <c r="I2387" s="20" t="s">
        <v>5235</v>
      </c>
      <c r="J2387" s="20" t="s">
        <v>9929</v>
      </c>
      <c r="K2387" s="20" t="s">
        <v>9457</v>
      </c>
      <c r="L2387" s="20" t="s">
        <v>1913</v>
      </c>
      <c r="M2387" s="37">
        <v>9</v>
      </c>
      <c r="N2387" s="22">
        <v>6</v>
      </c>
      <c r="O2387" s="23">
        <v>0</v>
      </c>
      <c r="P2387" s="24">
        <v>180</v>
      </c>
      <c r="Q2387" s="25">
        <f t="shared" ref="Q2387:Q2392" si="203">IF(M2387="","",IF(M2387&lt;=0,P2387/10,P2387/M2387))</f>
        <v>20</v>
      </c>
      <c r="U2387" s="18" t="str">
        <f t="shared" si="201"/>
        <v>未勝利</v>
      </c>
      <c r="V2387" s="12" t="s">
        <v>10032</v>
      </c>
      <c r="W2387" s="12" t="s">
        <v>10065</v>
      </c>
      <c r="X2387" s="12" t="str">
        <f>IF(OR(C2387="櫃間牧場",C2387="特捜フジ"),"hit",IF(OR(C2387="土井牧場",C2387="土井ムギムギ牧場",C2387="むぎむぎ",C2387="むぎ"),"doi",IF(OR(C2387="阪神",C2387="タイガースファーム"),"han",IF(OR(C2387="健康牧場",C2387="ＯＫ牧場"),"oke",VLOOKUP(C2387,[1]Owner!$A:$B,2,FALSE)))))</f>
        <v>tke</v>
      </c>
    </row>
    <row r="2388" spans="1:24" ht="11.15" customHeight="1" x14ac:dyDescent="0.65">
      <c r="A2388" s="19" t="str">
        <f t="shared" si="200"/>
        <v>0607福石05</v>
      </c>
      <c r="B2388" s="10" t="s">
        <v>2579</v>
      </c>
      <c r="C2388" s="20" t="s">
        <v>2791</v>
      </c>
      <c r="D2388" s="11">
        <v>5</v>
      </c>
      <c r="E2388" s="20" t="s">
        <v>2798</v>
      </c>
      <c r="F2388" s="10" t="s">
        <v>14</v>
      </c>
      <c r="G2388" s="10" t="s">
        <v>520</v>
      </c>
      <c r="H2388" s="21" t="s">
        <v>2799</v>
      </c>
      <c r="I2388" s="20" t="s">
        <v>1438</v>
      </c>
      <c r="J2388" s="20" t="s">
        <v>2800</v>
      </c>
      <c r="K2388" s="20" t="s">
        <v>2693</v>
      </c>
      <c r="L2388" s="20" t="s">
        <v>2801</v>
      </c>
      <c r="M2388" s="21">
        <v>10</v>
      </c>
      <c r="N2388" s="22">
        <v>7</v>
      </c>
      <c r="O2388" s="23">
        <v>0</v>
      </c>
      <c r="P2388" s="24">
        <v>180</v>
      </c>
      <c r="Q2388" s="25">
        <f t="shared" si="203"/>
        <v>18</v>
      </c>
      <c r="R2388" s="12">
        <v>0</v>
      </c>
      <c r="S2388" s="12">
        <v>0</v>
      </c>
      <c r="U2388" s="18" t="str">
        <f t="shared" si="201"/>
        <v>未勝利</v>
      </c>
      <c r="X2388" s="12" t="str">
        <f>IF(OR(C2388="櫃間牧場",C2388="特捜フジ"),"hit",IF(OR(C2388="土井牧場",C2388="土井ムギムギ牧場",C2388="むぎむぎ",C2388="むぎ"),"doi",IF(OR(C2388="阪神",C2388="タイガースファーム"),"han",IF(OR(C2388="健康牧場",C2388="ＯＫ牧場"),"oke",VLOOKUP(C2388,[1]Owner!$A:$B,2,FALSE)))))</f>
        <v>fuk</v>
      </c>
    </row>
    <row r="2389" spans="1:24" ht="11.15" customHeight="1" x14ac:dyDescent="0.65">
      <c r="A2389" s="19" t="str">
        <f t="shared" si="200"/>
        <v>0708大熊08</v>
      </c>
      <c r="B2389" s="10" t="s">
        <v>2844</v>
      </c>
      <c r="C2389" s="20" t="s">
        <v>1481</v>
      </c>
      <c r="D2389" s="11">
        <v>8</v>
      </c>
      <c r="E2389" s="20" t="s">
        <v>2860</v>
      </c>
      <c r="F2389" s="10" t="s">
        <v>2279</v>
      </c>
      <c r="G2389" s="10" t="s">
        <v>510</v>
      </c>
      <c r="H2389" s="20" t="s">
        <v>2564</v>
      </c>
      <c r="I2389" s="20" t="s">
        <v>2850</v>
      </c>
      <c r="J2389" s="20" t="s">
        <v>1862</v>
      </c>
      <c r="K2389" s="20" t="s">
        <v>514</v>
      </c>
      <c r="L2389" s="20" t="s">
        <v>515</v>
      </c>
      <c r="M2389" s="21">
        <v>50</v>
      </c>
      <c r="N2389" s="22">
        <v>7</v>
      </c>
      <c r="O2389" s="23">
        <v>0</v>
      </c>
      <c r="P2389" s="24">
        <v>180</v>
      </c>
      <c r="Q2389" s="25">
        <f t="shared" si="203"/>
        <v>3.6</v>
      </c>
      <c r="R2389" s="12">
        <v>0</v>
      </c>
      <c r="S2389" s="12">
        <v>0</v>
      </c>
      <c r="U2389" s="18" t="str">
        <f t="shared" si="201"/>
        <v>未勝利</v>
      </c>
      <c r="X2389" s="12" t="str">
        <f>IF(OR(C2389="櫃間牧場",C2389="特捜フジ"),"hit",IF(OR(C2389="土井牧場",C2389="土井ムギムギ牧場",C2389="むぎむぎ",C2389="むぎ"),"doi",IF(OR(C2389="阪神",C2389="タイガースファーム"),"han",IF(OR(C2389="健康牧場",C2389="ＯＫ牧場"),"oke",VLOOKUP(C2389,[1]Owner!$A:$B,2,FALSE)))))</f>
        <v>oku</v>
      </c>
    </row>
    <row r="2390" spans="1:24" ht="11.15" customHeight="1" x14ac:dyDescent="0.65">
      <c r="A2390" s="19" t="str">
        <f t="shared" si="200"/>
        <v>9900真下07</v>
      </c>
      <c r="B2390" s="10" t="s">
        <v>683</v>
      </c>
      <c r="C2390" s="20" t="s">
        <v>346</v>
      </c>
      <c r="D2390" s="31">
        <v>7</v>
      </c>
      <c r="E2390" s="20" t="s">
        <v>955</v>
      </c>
      <c r="F2390" s="10" t="s">
        <v>14</v>
      </c>
      <c r="G2390" s="10" t="s">
        <v>33</v>
      </c>
      <c r="H2390" s="20" t="s">
        <v>932</v>
      </c>
      <c r="I2390" s="20" t="s">
        <v>38</v>
      </c>
      <c r="J2390" s="20" t="s">
        <v>956</v>
      </c>
      <c r="N2390" s="22">
        <v>5</v>
      </c>
      <c r="O2390" s="23">
        <v>0</v>
      </c>
      <c r="P2390" s="24">
        <v>179</v>
      </c>
      <c r="Q2390" s="25" t="str">
        <f t="shared" si="203"/>
        <v/>
      </c>
      <c r="R2390" s="12">
        <v>0</v>
      </c>
      <c r="S2390" s="12">
        <v>0</v>
      </c>
      <c r="U2390" s="18" t="str">
        <f t="shared" si="201"/>
        <v>未勝利</v>
      </c>
      <c r="X2390" s="12" t="str">
        <f>IF(OR(C2390="櫃間牧場",C2390="特捜フジ"),"hit",IF(OR(C2390="土井牧場",C2390="土井ムギムギ牧場",C2390="むぎむぎ",C2390="むぎ"),"doi",IF(OR(C2390="阪神",C2390="タイガースファーム"),"han",IF(OR(C2390="健康牧場",C2390="ＯＫ牧場"),"oke",VLOOKUP(C2390,[1]Owner!$A:$B,2,FALSE)))))</f>
        <v>mas</v>
      </c>
    </row>
    <row r="2391" spans="1:24" ht="11.15" customHeight="1" x14ac:dyDescent="0.65">
      <c r="A2391" s="19" t="str">
        <f t="shared" si="200"/>
        <v>1617阪神09</v>
      </c>
      <c r="B2391" s="10" t="s">
        <v>5840</v>
      </c>
      <c r="C2391" s="20" t="s">
        <v>4756</v>
      </c>
      <c r="D2391" s="11">
        <v>9</v>
      </c>
      <c r="E2391" s="20" t="s">
        <v>5904</v>
      </c>
      <c r="F2391" s="10" t="s">
        <v>5848</v>
      </c>
      <c r="G2391" s="10" t="s">
        <v>5996</v>
      </c>
      <c r="H2391" s="20" t="s">
        <v>6063</v>
      </c>
      <c r="I2391" s="20" t="s">
        <v>6064</v>
      </c>
      <c r="J2391" s="20" t="s">
        <v>789</v>
      </c>
      <c r="K2391" s="20" t="s">
        <v>6131</v>
      </c>
      <c r="L2391" s="20" t="s">
        <v>6132</v>
      </c>
      <c r="M2391" s="21">
        <v>50</v>
      </c>
      <c r="N2391" s="22">
        <v>4</v>
      </c>
      <c r="O2391" s="23">
        <v>0</v>
      </c>
      <c r="P2391" s="24">
        <v>175</v>
      </c>
      <c r="Q2391" s="25">
        <f t="shared" si="203"/>
        <v>3.5</v>
      </c>
      <c r="R2391" s="12">
        <v>0</v>
      </c>
      <c r="S2391" s="12">
        <v>0</v>
      </c>
      <c r="U2391" s="18" t="str">
        <f t="shared" si="201"/>
        <v>未勝利</v>
      </c>
      <c r="X2391" s="12" t="str">
        <f>IF(OR(C2391="櫃間牧場",C2391="特捜フジ"),"hit",IF(OR(C2391="土井牧場",C2391="土井ムギムギ牧場",C2391="むぎむぎ",C2391="むぎ"),"doi",IF(OR(C2391="阪神",C2391="タイガースファーム"),"han",IF(OR(C2391="健康牧場",C2391="ＯＫ牧場"),"oke",VLOOKUP(C2391,[1]Owner!$A:$B,2,FALSE)))))</f>
        <v>han</v>
      </c>
    </row>
    <row r="2392" spans="1:24" ht="11.15" customHeight="1" x14ac:dyDescent="0.65">
      <c r="A2392" s="19" t="str">
        <f t="shared" si="200"/>
        <v>2324播磨09</v>
      </c>
      <c r="B2392" s="10" t="s">
        <v>9878</v>
      </c>
      <c r="C2392" s="20" t="s">
        <v>4740</v>
      </c>
      <c r="D2392" s="11">
        <v>9</v>
      </c>
      <c r="E2392" s="20" t="s">
        <v>9846</v>
      </c>
      <c r="F2392" s="10" t="s">
        <v>4407</v>
      </c>
      <c r="G2392" s="10" t="s">
        <v>4408</v>
      </c>
      <c r="H2392" s="20" t="s">
        <v>9902</v>
      </c>
      <c r="I2392" s="20" t="s">
        <v>4657</v>
      </c>
      <c r="J2392" s="20" t="s">
        <v>9963</v>
      </c>
      <c r="K2392" s="20" t="s">
        <v>9989</v>
      </c>
      <c r="L2392" s="20" t="s">
        <v>4644</v>
      </c>
      <c r="M2392" s="37">
        <v>3</v>
      </c>
      <c r="N2392" s="22">
        <v>6</v>
      </c>
      <c r="O2392" s="23">
        <v>0</v>
      </c>
      <c r="P2392" s="24">
        <v>166</v>
      </c>
      <c r="Q2392" s="25">
        <f t="shared" si="203"/>
        <v>55.333333333333336</v>
      </c>
      <c r="U2392" s="18" t="str">
        <f t="shared" si="201"/>
        <v>未勝利</v>
      </c>
      <c r="V2392" s="12" t="s">
        <v>10196</v>
      </c>
      <c r="W2392" s="12" t="s">
        <v>10123</v>
      </c>
      <c r="X2392" s="12" t="str">
        <f>IF(OR(C2392="櫃間牧場",C2392="特捜フジ"),"hit",IF(OR(C2392="土井牧場",C2392="土井ムギムギ牧場",C2392="むぎむぎ",C2392="むぎ"),"doi",IF(OR(C2392="阪神",C2392="タイガースファーム"),"han",IF(OR(C2392="健康牧場",C2392="ＯＫ牧場"),"oke",VLOOKUP(C2392,[1]Owner!$A:$B,2,FALSE)))))</f>
        <v>har</v>
      </c>
    </row>
    <row r="2393" spans="1:24" ht="11.15" customHeight="1" x14ac:dyDescent="0.65">
      <c r="A2393" s="19" t="str">
        <f t="shared" si="200"/>
        <v>2223福石05</v>
      </c>
      <c r="B2393" s="10" t="s">
        <v>9192</v>
      </c>
      <c r="C2393" s="20" t="s">
        <v>4741</v>
      </c>
      <c r="D2393" s="11">
        <v>5</v>
      </c>
      <c r="E2393" s="20" t="s">
        <v>9325</v>
      </c>
      <c r="F2393" s="10" t="s">
        <v>4413</v>
      </c>
      <c r="G2393" s="10" t="s">
        <v>4408</v>
      </c>
      <c r="H2393" s="20" t="s">
        <v>9351</v>
      </c>
      <c r="I2393" s="20" t="s">
        <v>6718</v>
      </c>
      <c r="J2393" s="20" t="s">
        <v>8363</v>
      </c>
      <c r="K2393" s="20" t="s">
        <v>9456</v>
      </c>
      <c r="L2393" s="20" t="s">
        <v>1913</v>
      </c>
      <c r="M2393" s="32">
        <v>9</v>
      </c>
      <c r="N2393" s="22">
        <v>3</v>
      </c>
      <c r="O2393" s="23">
        <v>0</v>
      </c>
      <c r="P2393" s="24">
        <v>165</v>
      </c>
      <c r="Q2393" s="25">
        <v>-27.420634920634924</v>
      </c>
      <c r="U2393" s="18" t="str">
        <f t="shared" si="201"/>
        <v>未勝利</v>
      </c>
      <c r="V2393" s="12" t="s">
        <v>9732</v>
      </c>
      <c r="W2393" s="12" t="s">
        <v>9613</v>
      </c>
      <c r="X2393" s="12" t="str">
        <f>IF(OR(C2393="櫃間牧場",C2393="特捜フジ"),"hit",IF(OR(C2393="土井牧場",C2393="土井ムギムギ牧場",C2393="むぎむぎ",C2393="むぎ"),"doi",IF(OR(C2393="阪神",C2393="タイガースファーム"),"han",IF(OR(C2393="健康牧場",C2393="ＯＫ牧場"),"oke",VLOOKUP(C2393,[1]Owner!$A:$B,2,FALSE)))))</f>
        <v>fuk</v>
      </c>
    </row>
    <row r="2394" spans="1:24" ht="11.15" customHeight="1" x14ac:dyDescent="0.65">
      <c r="A2394" s="19" t="str">
        <f t="shared" si="200"/>
        <v>2122福石02</v>
      </c>
      <c r="B2394" s="10" t="s">
        <v>8826</v>
      </c>
      <c r="C2394" s="20" t="s">
        <v>8313</v>
      </c>
      <c r="D2394" s="11">
        <v>2</v>
      </c>
      <c r="E2394" s="20" t="s">
        <v>8797</v>
      </c>
      <c r="F2394" s="10" t="s">
        <v>4478</v>
      </c>
      <c r="G2394" s="10" t="s">
        <v>4408</v>
      </c>
      <c r="H2394" s="20" t="s">
        <v>8868</v>
      </c>
      <c r="I2394" s="20" t="s">
        <v>2231</v>
      </c>
      <c r="J2394" s="20" t="s">
        <v>8942</v>
      </c>
      <c r="K2394" s="20" t="s">
        <v>3023</v>
      </c>
      <c r="L2394" s="20" t="s">
        <v>1913</v>
      </c>
      <c r="M2394" s="32">
        <v>10</v>
      </c>
      <c r="N2394" s="22">
        <v>4</v>
      </c>
      <c r="O2394" s="23">
        <v>0</v>
      </c>
      <c r="P2394" s="24">
        <v>162</v>
      </c>
      <c r="Q2394" s="25">
        <v>-1.7523076923076923</v>
      </c>
      <c r="U2394" s="18" t="str">
        <f t="shared" si="201"/>
        <v>未勝利</v>
      </c>
      <c r="V2394" s="12" t="s">
        <v>9033</v>
      </c>
      <c r="W2394" s="12" t="s">
        <v>9158</v>
      </c>
      <c r="X2394" s="12" t="str">
        <f>IF(OR(C2394="櫃間牧場",C2394="特捜フジ"),"hit",IF(OR(C2394="土井牧場",C2394="土井ムギムギ牧場",C2394="むぎむぎ",C2394="むぎ"),"doi",IF(OR(C2394="阪神",C2394="タイガースファーム"),"han",IF(OR(C2394="健康牧場",C2394="ＯＫ牧場"),"oke",VLOOKUP(C2394,[1]Owner!$A:$B,2,FALSE)))))</f>
        <v>fuk</v>
      </c>
    </row>
    <row r="2395" spans="1:24" ht="11.15" customHeight="1" x14ac:dyDescent="0.65">
      <c r="A2395" s="19" t="str">
        <f t="shared" si="200"/>
        <v>1920健康05</v>
      </c>
      <c r="B2395" s="10" t="s">
        <v>7651</v>
      </c>
      <c r="C2395" s="20" t="s">
        <v>7653</v>
      </c>
      <c r="D2395" s="11">
        <v>5</v>
      </c>
      <c r="E2395" s="20" t="s">
        <v>7673</v>
      </c>
      <c r="F2395" s="10" t="s">
        <v>4766</v>
      </c>
      <c r="G2395" s="10" t="s">
        <v>5335</v>
      </c>
      <c r="H2395" s="20" t="s">
        <v>7800</v>
      </c>
      <c r="I2395" s="20" t="s">
        <v>2231</v>
      </c>
      <c r="J2395" s="20" t="s">
        <v>7818</v>
      </c>
      <c r="K2395" s="20" t="s">
        <v>7281</v>
      </c>
      <c r="L2395" s="20" t="s">
        <v>4869</v>
      </c>
      <c r="M2395" s="32">
        <v>3</v>
      </c>
      <c r="N2395" s="22">
        <v>3</v>
      </c>
      <c r="O2395" s="23">
        <v>0</v>
      </c>
      <c r="P2395" s="24">
        <v>161</v>
      </c>
      <c r="Q2395" s="25">
        <v>2.476923076923077</v>
      </c>
      <c r="R2395" s="12">
        <v>0</v>
      </c>
      <c r="S2395" s="12">
        <v>0</v>
      </c>
      <c r="T2395" s="12">
        <v>0</v>
      </c>
      <c r="U2395" s="18" t="str">
        <f t="shared" si="201"/>
        <v>未勝利</v>
      </c>
      <c r="V2395" s="12" t="s">
        <v>7950</v>
      </c>
      <c r="W2395" s="12" t="s">
        <v>8051</v>
      </c>
      <c r="X2395" s="12" t="str">
        <f>IF(OR(C2395="櫃間牧場",C2395="特捜フジ"),"hit",IF(OR(C2395="土井牧場",C2395="土井ムギムギ牧場",C2395="むぎむぎ",C2395="むぎ"),"doi",IF(OR(C2395="阪神",C2395="タイガースファーム"),"han",IF(OR(C2395="健康牧場",C2395="ＯＫ牧場"),"oke",VLOOKUP(C2395,[1]Owner!$A:$B,2,FALSE)))))</f>
        <v>oke</v>
      </c>
    </row>
    <row r="2396" spans="1:24" ht="11.15" customHeight="1" x14ac:dyDescent="0.65">
      <c r="A2396" s="19" t="str">
        <f t="shared" si="200"/>
        <v>0506羽田05</v>
      </c>
      <c r="B2396" s="10" t="s">
        <v>2274</v>
      </c>
      <c r="C2396" s="20" t="s">
        <v>2482</v>
      </c>
      <c r="D2396" s="11">
        <v>5</v>
      </c>
      <c r="E2396" s="20" t="s">
        <v>2490</v>
      </c>
      <c r="F2396" s="10" t="s">
        <v>14</v>
      </c>
      <c r="G2396" s="10" t="s">
        <v>510</v>
      </c>
      <c r="H2396" s="20" t="s">
        <v>694</v>
      </c>
      <c r="I2396" s="20" t="s">
        <v>2276</v>
      </c>
      <c r="J2396" s="20" t="s">
        <v>260</v>
      </c>
      <c r="K2396" s="20" t="s">
        <v>795</v>
      </c>
      <c r="L2396" s="20" t="s">
        <v>1554</v>
      </c>
      <c r="M2396" s="21">
        <v>0</v>
      </c>
      <c r="N2396" s="22">
        <v>2</v>
      </c>
      <c r="O2396" s="23">
        <v>0</v>
      </c>
      <c r="P2396" s="24">
        <v>160</v>
      </c>
      <c r="Q2396" s="25">
        <f t="shared" ref="Q2396:Q2407" si="204">IF(M2396="","",IF(M2396&lt;=0,P2396/10,P2396/M2396))</f>
        <v>16</v>
      </c>
      <c r="R2396" s="12">
        <v>0</v>
      </c>
      <c r="S2396" s="12">
        <v>0</v>
      </c>
      <c r="U2396" s="18" t="str">
        <f t="shared" si="201"/>
        <v>未勝利</v>
      </c>
      <c r="X2396" s="12" t="str">
        <f>IF(OR(C2396="櫃間牧場",C2396="特捜フジ"),"hit",IF(OR(C2396="土井牧場",C2396="土井ムギムギ牧場",C2396="むぎむぎ",C2396="むぎ"),"doi",IF(OR(C2396="阪神",C2396="タイガースファーム"),"han",IF(OR(C2396="健康牧場",C2396="ＯＫ牧場"),"oke",VLOOKUP(C2396,[1]Owner!$A:$B,2,FALSE)))))</f>
        <v>had</v>
      </c>
    </row>
    <row r="2397" spans="1:24" ht="11.15" customHeight="1" x14ac:dyDescent="0.65">
      <c r="A2397" s="19" t="str">
        <f t="shared" si="200"/>
        <v>1819村山09</v>
      </c>
      <c r="B2397" s="10" t="s">
        <v>7067</v>
      </c>
      <c r="C2397" s="20" t="s">
        <v>4764</v>
      </c>
      <c r="D2397" s="11">
        <v>9</v>
      </c>
      <c r="E2397" s="20" t="s">
        <v>7136</v>
      </c>
      <c r="F2397" s="10" t="s">
        <v>4407</v>
      </c>
      <c r="G2397" s="10" t="s">
        <v>4421</v>
      </c>
      <c r="H2397" s="20" t="s">
        <v>4422</v>
      </c>
      <c r="I2397" s="20" t="s">
        <v>3881</v>
      </c>
      <c r="J2397" s="20" t="s">
        <v>5433</v>
      </c>
      <c r="K2397" s="20" t="s">
        <v>4830</v>
      </c>
      <c r="L2397" s="20" t="s">
        <v>4432</v>
      </c>
      <c r="M2397" s="21">
        <v>60</v>
      </c>
      <c r="N2397" s="22">
        <v>3</v>
      </c>
      <c r="O2397" s="23">
        <v>0</v>
      </c>
      <c r="P2397" s="24">
        <v>160</v>
      </c>
      <c r="Q2397" s="25">
        <f t="shared" si="204"/>
        <v>2.6666666666666665</v>
      </c>
      <c r="R2397" s="12">
        <v>0</v>
      </c>
      <c r="S2397" s="12">
        <v>0</v>
      </c>
      <c r="T2397" s="12">
        <v>0</v>
      </c>
      <c r="U2397" s="18" t="str">
        <f t="shared" si="201"/>
        <v>未勝利</v>
      </c>
      <c r="V2397" s="12" t="s">
        <v>7473</v>
      </c>
      <c r="W2397" s="12" t="s">
        <v>7613</v>
      </c>
      <c r="X2397" s="12" t="str">
        <f>IF(OR(C2397="櫃間牧場",C2397="特捜フジ"),"hit",IF(OR(C2397="土井牧場",C2397="土井ムギムギ牧場",C2397="むぎむぎ",C2397="むぎ"),"doi",IF(OR(C2397="阪神",C2397="タイガースファーム"),"han",IF(OR(C2397="健康牧場",C2397="ＯＫ牧場"),"oke",VLOOKUP(C2397,[1]Owner!$A:$B,2,FALSE)))))</f>
        <v>mur</v>
      </c>
    </row>
    <row r="2398" spans="1:24" ht="11.15" customHeight="1" x14ac:dyDescent="0.65">
      <c r="A2398" s="19" t="str">
        <f t="shared" si="200"/>
        <v>1112大熊03</v>
      </c>
      <c r="B2398" s="10" t="s">
        <v>4369</v>
      </c>
      <c r="C2398" s="20" t="s">
        <v>3903</v>
      </c>
      <c r="D2398" s="11">
        <v>3</v>
      </c>
      <c r="E2398" s="20" t="s">
        <v>3915</v>
      </c>
      <c r="F2398" s="10" t="s">
        <v>3905</v>
      </c>
      <c r="G2398" s="10" t="s">
        <v>3911</v>
      </c>
      <c r="H2398" s="20" t="s">
        <v>3916</v>
      </c>
      <c r="I2398" s="20" t="s">
        <v>2231</v>
      </c>
      <c r="J2398" s="20" t="s">
        <v>2771</v>
      </c>
      <c r="K2398" s="20" t="s">
        <v>3917</v>
      </c>
      <c r="L2398" s="20" t="s">
        <v>3918</v>
      </c>
      <c r="M2398" s="21">
        <v>30</v>
      </c>
      <c r="N2398" s="22">
        <v>4</v>
      </c>
      <c r="O2398" s="23">
        <v>0</v>
      </c>
      <c r="P2398" s="24">
        <v>160</v>
      </c>
      <c r="Q2398" s="25">
        <f t="shared" si="204"/>
        <v>5.333333333333333</v>
      </c>
      <c r="R2398" s="12">
        <v>0</v>
      </c>
      <c r="S2398" s="12">
        <v>0</v>
      </c>
      <c r="U2398" s="18" t="str">
        <f t="shared" si="201"/>
        <v>未勝利</v>
      </c>
      <c r="X2398" s="12" t="str">
        <f>IF(OR(C2398="櫃間牧場",C2398="特捜フジ"),"hit",IF(OR(C2398="土井牧場",C2398="土井ムギムギ牧場",C2398="むぎむぎ",C2398="むぎ"),"doi",IF(OR(C2398="阪神",C2398="タイガースファーム"),"han",IF(OR(C2398="健康牧場",C2398="ＯＫ牧場"),"oke",VLOOKUP(C2398,[1]Owner!$A:$B,2,FALSE)))))</f>
        <v>oku</v>
      </c>
    </row>
    <row r="2399" spans="1:24" ht="11.15" customHeight="1" x14ac:dyDescent="0.65">
      <c r="A2399" s="19" t="str">
        <f t="shared" si="200"/>
        <v>1112むぎ09</v>
      </c>
      <c r="B2399" s="10" t="s">
        <v>4369</v>
      </c>
      <c r="C2399" s="20" t="s">
        <v>4316</v>
      </c>
      <c r="D2399" s="11">
        <v>9</v>
      </c>
      <c r="E2399" s="20" t="s">
        <v>4334</v>
      </c>
      <c r="F2399" s="10" t="s">
        <v>3910</v>
      </c>
      <c r="G2399" s="10" t="s">
        <v>3911</v>
      </c>
      <c r="H2399" s="20" t="s">
        <v>4335</v>
      </c>
      <c r="I2399" s="20" t="s">
        <v>2438</v>
      </c>
      <c r="J2399" s="20" t="s">
        <v>2119</v>
      </c>
      <c r="K2399" s="20" t="s">
        <v>1836</v>
      </c>
      <c r="L2399" s="20" t="s">
        <v>2439</v>
      </c>
      <c r="M2399" s="21">
        <v>15</v>
      </c>
      <c r="N2399" s="22">
        <v>6</v>
      </c>
      <c r="O2399" s="23">
        <v>0</v>
      </c>
      <c r="P2399" s="24">
        <v>160</v>
      </c>
      <c r="Q2399" s="25">
        <f t="shared" si="204"/>
        <v>10.666666666666666</v>
      </c>
      <c r="R2399" s="12">
        <v>0</v>
      </c>
      <c r="S2399" s="12">
        <v>0</v>
      </c>
      <c r="U2399" s="18" t="str">
        <f t="shared" si="201"/>
        <v>未勝利</v>
      </c>
      <c r="X2399" s="12" t="str">
        <f>IF(OR(C2399="櫃間牧場",C2399="特捜フジ"),"hit",IF(OR(C2399="土井牧場",C2399="土井ムギムギ牧場",C2399="むぎむぎ",C2399="むぎ"),"doi",IF(OR(C2399="阪神",C2399="タイガースファーム"),"han",IF(OR(C2399="健康牧場",C2399="ＯＫ牧場"),"oke",VLOOKUP(C2399,[1]Owner!$A:$B,2,FALSE)))))</f>
        <v>doi</v>
      </c>
    </row>
    <row r="2400" spans="1:24" ht="11.15" customHeight="1" x14ac:dyDescent="0.65">
      <c r="A2400" s="19" t="str">
        <f t="shared" si="200"/>
        <v>1415大矢05</v>
      </c>
      <c r="B2400" s="10" t="s">
        <v>5140</v>
      </c>
      <c r="C2400" s="28" t="s">
        <v>5134</v>
      </c>
      <c r="D2400" s="29">
        <v>5</v>
      </c>
      <c r="E2400" s="20" t="s">
        <v>5147</v>
      </c>
      <c r="F2400" s="10" t="s">
        <v>5142</v>
      </c>
      <c r="G2400" s="10" t="s">
        <v>5293</v>
      </c>
      <c r="H2400" s="20" t="s">
        <v>5299</v>
      </c>
      <c r="I2400" s="20" t="s">
        <v>2231</v>
      </c>
      <c r="J2400" s="20" t="s">
        <v>5375</v>
      </c>
      <c r="K2400" s="20" t="s">
        <v>5441</v>
      </c>
      <c r="L2400" s="20" t="s">
        <v>5486</v>
      </c>
      <c r="M2400" s="21">
        <v>40</v>
      </c>
      <c r="N2400" s="22">
        <v>6</v>
      </c>
      <c r="O2400" s="23">
        <v>0</v>
      </c>
      <c r="P2400" s="24">
        <v>160</v>
      </c>
      <c r="Q2400" s="25">
        <f t="shared" si="204"/>
        <v>4</v>
      </c>
      <c r="R2400" s="12">
        <v>0</v>
      </c>
      <c r="S2400" s="12">
        <v>0</v>
      </c>
      <c r="U2400" s="18" t="str">
        <f t="shared" si="201"/>
        <v>未勝利</v>
      </c>
      <c r="X2400" s="12" t="str">
        <f>IF(OR(C2400="櫃間牧場",C2400="特捜フジ"),"hit",IF(OR(C2400="土井牧場",C2400="土井ムギムギ牧場",C2400="むぎむぎ",C2400="むぎ"),"doi",IF(OR(C2400="阪神",C2400="タイガースファーム"),"han",IF(OR(C2400="健康牧場",C2400="ＯＫ牧場"),"oke",VLOOKUP(C2400,[1]Owner!$A:$B,2,FALSE)))))</f>
        <v>oya</v>
      </c>
    </row>
    <row r="2401" spans="1:24" ht="11.15" customHeight="1" x14ac:dyDescent="0.65">
      <c r="A2401" s="19" t="str">
        <f t="shared" si="200"/>
        <v>1011大類09</v>
      </c>
      <c r="B2401" s="10" t="s">
        <v>3649</v>
      </c>
      <c r="C2401" s="20" t="s">
        <v>91</v>
      </c>
      <c r="D2401" s="11">
        <v>9</v>
      </c>
      <c r="E2401" s="20" t="s">
        <v>3663</v>
      </c>
      <c r="F2401" s="10" t="s">
        <v>14</v>
      </c>
      <c r="G2401" s="10" t="s">
        <v>510</v>
      </c>
      <c r="H2401" s="20" t="s">
        <v>3664</v>
      </c>
      <c r="I2401" s="20" t="s">
        <v>2038</v>
      </c>
      <c r="J2401" s="20" t="s">
        <v>3665</v>
      </c>
      <c r="K2401" s="20" t="s">
        <v>1740</v>
      </c>
      <c r="L2401" s="20" t="s">
        <v>3666</v>
      </c>
      <c r="M2401" s="21">
        <v>5</v>
      </c>
      <c r="N2401" s="22">
        <v>7</v>
      </c>
      <c r="O2401" s="23">
        <v>0</v>
      </c>
      <c r="P2401" s="24">
        <v>160</v>
      </c>
      <c r="Q2401" s="25">
        <f t="shared" si="204"/>
        <v>32</v>
      </c>
      <c r="R2401" s="12">
        <v>0</v>
      </c>
      <c r="S2401" s="12">
        <v>0</v>
      </c>
      <c r="U2401" s="18" t="str">
        <f t="shared" si="201"/>
        <v>未勝利</v>
      </c>
      <c r="X2401" s="12" t="str">
        <f>IF(OR(C2401="櫃間牧場",C2401="特捜フジ"),"hit",IF(OR(C2401="土井牧場",C2401="土井ムギムギ牧場",C2401="むぎむぎ",C2401="むぎ"),"doi",IF(OR(C2401="阪神",C2401="タイガースファーム"),"han",IF(OR(C2401="健康牧場",C2401="ＯＫ牧場"),"oke",VLOOKUP(C2401,[1]Owner!$A:$B,2,FALSE)))))</f>
        <v>oru</v>
      </c>
    </row>
    <row r="2402" spans="1:24" ht="11.15" customHeight="1" x14ac:dyDescent="0.65">
      <c r="A2402" s="19" t="str">
        <f t="shared" si="200"/>
        <v>0910大熊09</v>
      </c>
      <c r="B2402" s="10" t="s">
        <v>3418</v>
      </c>
      <c r="C2402" s="20" t="s">
        <v>2694</v>
      </c>
      <c r="D2402" s="11">
        <v>9</v>
      </c>
      <c r="E2402" s="20" t="s">
        <v>3548</v>
      </c>
      <c r="F2402" s="10" t="s">
        <v>2279</v>
      </c>
      <c r="G2402" s="10" t="s">
        <v>520</v>
      </c>
      <c r="H2402" s="20" t="s">
        <v>995</v>
      </c>
      <c r="I2402" s="20" t="s">
        <v>26</v>
      </c>
      <c r="J2402" s="20" t="s">
        <v>3549</v>
      </c>
      <c r="K2402" s="20" t="s">
        <v>3550</v>
      </c>
      <c r="L2402" s="20" t="s">
        <v>3551</v>
      </c>
      <c r="M2402" s="21">
        <v>20</v>
      </c>
      <c r="N2402" s="22">
        <v>8</v>
      </c>
      <c r="O2402" s="23">
        <v>0</v>
      </c>
      <c r="P2402" s="24">
        <v>160</v>
      </c>
      <c r="Q2402" s="25">
        <f t="shared" si="204"/>
        <v>8</v>
      </c>
      <c r="R2402" s="12">
        <v>0</v>
      </c>
      <c r="S2402" s="12">
        <v>0</v>
      </c>
      <c r="U2402" s="18" t="str">
        <f t="shared" si="201"/>
        <v>未勝利</v>
      </c>
      <c r="X2402" s="12" t="str">
        <f>IF(OR(C2402="櫃間牧場",C2402="特捜フジ"),"hit",IF(OR(C2402="土井牧場",C2402="土井ムギムギ牧場",C2402="むぎむぎ",C2402="むぎ"),"doi",IF(OR(C2402="阪神",C2402="タイガースファーム"),"han",IF(OR(C2402="健康牧場",C2402="ＯＫ牧場"),"oke",VLOOKUP(C2402,[1]Owner!$A:$B,2,FALSE)))))</f>
        <v>oku</v>
      </c>
    </row>
    <row r="2403" spans="1:24" ht="11.15" customHeight="1" x14ac:dyDescent="0.65">
      <c r="A2403" s="19" t="str">
        <f t="shared" si="200"/>
        <v>1314村山01</v>
      </c>
      <c r="B2403" s="10" t="s">
        <v>5133</v>
      </c>
      <c r="C2403" s="20" t="s">
        <v>4399</v>
      </c>
      <c r="D2403" s="11">
        <v>1</v>
      </c>
      <c r="E2403" s="20" t="s">
        <v>4797</v>
      </c>
      <c r="F2403" s="10" t="s">
        <v>4766</v>
      </c>
      <c r="G2403" s="10" t="s">
        <v>4767</v>
      </c>
      <c r="H2403" s="20" t="s">
        <v>4798</v>
      </c>
      <c r="I2403" s="20" t="s">
        <v>2438</v>
      </c>
      <c r="J2403" s="20" t="s">
        <v>4799</v>
      </c>
      <c r="K2403" s="20" t="s">
        <v>4800</v>
      </c>
      <c r="L2403" s="20" t="s">
        <v>4801</v>
      </c>
      <c r="M2403" s="21">
        <v>50</v>
      </c>
      <c r="N2403" s="22">
        <v>4</v>
      </c>
      <c r="O2403" s="23">
        <v>0</v>
      </c>
      <c r="P2403" s="24">
        <v>155</v>
      </c>
      <c r="Q2403" s="25">
        <f t="shared" si="204"/>
        <v>3.1</v>
      </c>
      <c r="R2403" s="12">
        <v>0</v>
      </c>
      <c r="S2403" s="12">
        <v>0</v>
      </c>
      <c r="U2403" s="18" t="str">
        <f t="shared" si="201"/>
        <v>未勝利</v>
      </c>
      <c r="X2403" s="12" t="str">
        <f>IF(OR(C2403="櫃間牧場",C2403="特捜フジ"),"hit",IF(OR(C2403="土井牧場",C2403="土井ムギムギ牧場",C2403="むぎむぎ",C2403="むぎ"),"doi",IF(OR(C2403="阪神",C2403="タイガースファーム"),"han",IF(OR(C2403="健康牧場",C2403="ＯＫ牧場"),"oke",VLOOKUP(C2403,[1]Owner!$A:$B,2,FALSE)))))</f>
        <v>mur</v>
      </c>
    </row>
    <row r="2404" spans="1:24" ht="11.15" customHeight="1" x14ac:dyDescent="0.65">
      <c r="A2404" s="19" t="str">
        <f t="shared" si="200"/>
        <v>0203杉田06</v>
      </c>
      <c r="B2404" s="10" t="s">
        <v>1480</v>
      </c>
      <c r="C2404" s="20" t="s">
        <v>1337</v>
      </c>
      <c r="D2404" s="31">
        <v>6</v>
      </c>
      <c r="E2404" s="20" t="s">
        <v>1591</v>
      </c>
      <c r="F2404" s="10" t="s">
        <v>29</v>
      </c>
      <c r="G2404" s="10" t="s">
        <v>15</v>
      </c>
      <c r="H2404" s="20" t="s">
        <v>141</v>
      </c>
      <c r="I2404" s="20" t="s">
        <v>774</v>
      </c>
      <c r="J2404" s="20" t="s">
        <v>360</v>
      </c>
      <c r="N2404" s="22">
        <v>3</v>
      </c>
      <c r="O2404" s="23">
        <v>0</v>
      </c>
      <c r="P2404" s="24">
        <v>154</v>
      </c>
      <c r="Q2404" s="25" t="str">
        <f t="shared" si="204"/>
        <v/>
      </c>
      <c r="R2404" s="12">
        <v>0</v>
      </c>
      <c r="S2404" s="12">
        <v>0</v>
      </c>
      <c r="U2404" s="18" t="str">
        <f t="shared" si="201"/>
        <v>未勝利</v>
      </c>
      <c r="X2404" s="12" t="str">
        <f>IF(OR(C2404="櫃間牧場",C2404="特捜フジ"),"hit",IF(OR(C2404="土井牧場",C2404="土井ムギムギ牧場",C2404="むぎむぎ",C2404="むぎ"),"doi",IF(OR(C2404="阪神",C2404="タイガースファーム"),"han",IF(OR(C2404="健康牧場",C2404="ＯＫ牧場"),"oke",VLOOKUP(C2404,[1]Owner!$A:$B,2,FALSE)))))</f>
        <v>sug</v>
      </c>
    </row>
    <row r="2405" spans="1:24" ht="11.15" customHeight="1" x14ac:dyDescent="0.65">
      <c r="A2405" s="19" t="str">
        <f t="shared" si="200"/>
        <v>0203土井04</v>
      </c>
      <c r="B2405" s="10" t="s">
        <v>1480</v>
      </c>
      <c r="C2405" s="20" t="s">
        <v>1601</v>
      </c>
      <c r="D2405" s="31">
        <v>4</v>
      </c>
      <c r="E2405" s="20" t="s">
        <v>1607</v>
      </c>
      <c r="F2405" s="10" t="s">
        <v>29</v>
      </c>
      <c r="G2405" s="10" t="s">
        <v>15</v>
      </c>
      <c r="H2405" s="20" t="s">
        <v>547</v>
      </c>
      <c r="I2405" s="20" t="s">
        <v>1567</v>
      </c>
      <c r="J2405" s="20" t="s">
        <v>1608</v>
      </c>
      <c r="N2405" s="22">
        <v>3</v>
      </c>
      <c r="O2405" s="23">
        <v>0</v>
      </c>
      <c r="P2405" s="24">
        <v>154</v>
      </c>
      <c r="Q2405" s="25" t="str">
        <f t="shared" si="204"/>
        <v/>
      </c>
      <c r="R2405" s="12">
        <v>0</v>
      </c>
      <c r="S2405" s="12">
        <v>0</v>
      </c>
      <c r="U2405" s="18" t="str">
        <f t="shared" si="201"/>
        <v>未勝利</v>
      </c>
      <c r="X2405" s="12" t="str">
        <f>IF(OR(C2405="櫃間牧場",C2405="特捜フジ"),"hit",IF(OR(C2405="土井牧場",C2405="土井ムギムギ牧場",C2405="むぎむぎ",C2405="むぎ"),"doi",IF(OR(C2405="阪神",C2405="タイガースファーム"),"han",IF(OR(C2405="健康牧場",C2405="ＯＫ牧場"),"oke",VLOOKUP(C2405,[1]Owner!$A:$B,2,FALSE)))))</f>
        <v>doi</v>
      </c>
    </row>
    <row r="2406" spans="1:24" ht="11.15" customHeight="1" x14ac:dyDescent="0.65">
      <c r="A2406" s="19" t="str">
        <f t="shared" si="200"/>
        <v>9899播磨07</v>
      </c>
      <c r="B2406" s="10" t="s">
        <v>377</v>
      </c>
      <c r="C2406" s="20" t="s">
        <v>626</v>
      </c>
      <c r="D2406" s="31">
        <v>7</v>
      </c>
      <c r="E2406" s="20" t="s">
        <v>642</v>
      </c>
      <c r="F2406" s="10" t="s">
        <v>14</v>
      </c>
      <c r="G2406" s="10" t="s">
        <v>33</v>
      </c>
      <c r="H2406" s="20" t="s">
        <v>127</v>
      </c>
      <c r="I2406" s="20" t="s">
        <v>643</v>
      </c>
      <c r="J2406" s="20" t="s">
        <v>644</v>
      </c>
      <c r="N2406" s="22">
        <v>4</v>
      </c>
      <c r="O2406" s="23">
        <v>0</v>
      </c>
      <c r="P2406" s="24">
        <v>154</v>
      </c>
      <c r="Q2406" s="25" t="str">
        <f t="shared" si="204"/>
        <v/>
      </c>
      <c r="R2406" s="12">
        <v>0</v>
      </c>
      <c r="S2406" s="12">
        <v>0</v>
      </c>
      <c r="U2406" s="18" t="str">
        <f t="shared" si="201"/>
        <v>未勝利</v>
      </c>
      <c r="X2406" s="12" t="str">
        <f>IF(OR(C2406="櫃間牧場",C2406="特捜フジ"),"hit",IF(OR(C2406="土井牧場",C2406="土井ムギムギ牧場",C2406="むぎむぎ",C2406="むぎ"),"doi",IF(OR(C2406="阪神",C2406="タイガースファーム"),"han",IF(OR(C2406="健康牧場",C2406="ＯＫ牧場"),"oke",VLOOKUP(C2406,[1]Owner!$A:$B,2,FALSE)))))</f>
        <v>har</v>
      </c>
    </row>
    <row r="2407" spans="1:24" ht="11.15" customHeight="1" x14ac:dyDescent="0.65">
      <c r="A2407" s="19" t="str">
        <f t="shared" si="200"/>
        <v>9900伸吾02</v>
      </c>
      <c r="B2407" s="10" t="s">
        <v>683</v>
      </c>
      <c r="C2407" s="20" t="s">
        <v>768</v>
      </c>
      <c r="D2407" s="31">
        <v>2</v>
      </c>
      <c r="E2407" s="20" t="s">
        <v>772</v>
      </c>
      <c r="F2407" s="10" t="s">
        <v>29</v>
      </c>
      <c r="G2407" s="10" t="s">
        <v>15</v>
      </c>
      <c r="H2407" s="20" t="s">
        <v>773</v>
      </c>
      <c r="I2407" s="20" t="s">
        <v>774</v>
      </c>
      <c r="J2407" s="20" t="s">
        <v>21</v>
      </c>
      <c r="N2407" s="22">
        <v>5</v>
      </c>
      <c r="O2407" s="23">
        <v>0</v>
      </c>
      <c r="P2407" s="24">
        <v>154</v>
      </c>
      <c r="Q2407" s="25" t="str">
        <f t="shared" si="204"/>
        <v/>
      </c>
      <c r="R2407" s="12">
        <v>0</v>
      </c>
      <c r="S2407" s="12">
        <v>0</v>
      </c>
      <c r="U2407" s="18" t="str">
        <f t="shared" si="201"/>
        <v>未勝利</v>
      </c>
      <c r="X2407" s="12" t="str">
        <f>IF(OR(C2407="櫃間牧場",C2407="特捜フジ"),"hit",IF(OR(C2407="土井牧場",C2407="土井ムギムギ牧場",C2407="むぎむぎ",C2407="むぎ"),"doi",IF(OR(C2407="阪神",C2407="タイガースファーム"),"han",IF(OR(C2407="健康牧場",C2407="ＯＫ牧場"),"oke",VLOOKUP(C2407,[1]Owner!$A:$B,2,FALSE)))))</f>
        <v>tsi</v>
      </c>
    </row>
    <row r="2408" spans="1:24" ht="11.15" customHeight="1" x14ac:dyDescent="0.65">
      <c r="A2408" s="19" t="str">
        <f t="shared" si="200"/>
        <v>2122村山07</v>
      </c>
      <c r="B2408" s="10" t="s">
        <v>8826</v>
      </c>
      <c r="C2408" s="20" t="s">
        <v>7658</v>
      </c>
      <c r="D2408" s="11">
        <v>7</v>
      </c>
      <c r="E2408" s="20" t="s">
        <v>8822</v>
      </c>
      <c r="F2408" s="10" t="s">
        <v>4478</v>
      </c>
      <c r="G2408" s="10" t="s">
        <v>4408</v>
      </c>
      <c r="H2408" s="20" t="s">
        <v>8444</v>
      </c>
      <c r="I2408" s="20" t="s">
        <v>3165</v>
      </c>
      <c r="J2408" s="20" t="s">
        <v>3759</v>
      </c>
      <c r="K2408" s="20" t="s">
        <v>4510</v>
      </c>
      <c r="L2408" s="20" t="s">
        <v>4484</v>
      </c>
      <c r="M2408" s="32">
        <v>5</v>
      </c>
      <c r="N2408" s="22">
        <v>5</v>
      </c>
      <c r="O2408" s="23">
        <v>0</v>
      </c>
      <c r="P2408" s="24">
        <v>154</v>
      </c>
      <c r="Q2408" s="25">
        <v>-2.5784615384615379</v>
      </c>
      <c r="U2408" s="18" t="str">
        <f t="shared" si="201"/>
        <v>未勝利</v>
      </c>
      <c r="V2408" s="12" t="s">
        <v>9058</v>
      </c>
      <c r="W2408" s="12" t="s">
        <v>9183</v>
      </c>
      <c r="X2408" s="12" t="str">
        <f>IF(OR(C2408="櫃間牧場",C2408="特捜フジ"),"hit",IF(OR(C2408="土井牧場",C2408="土井ムギムギ牧場",C2408="むぎむぎ",C2408="むぎ"),"doi",IF(OR(C2408="阪神",C2408="タイガースファーム"),"han",IF(OR(C2408="健康牧場",C2408="ＯＫ牧場"),"oke",VLOOKUP(C2408,[1]Owner!$A:$B,2,FALSE)))))</f>
        <v>mur</v>
      </c>
    </row>
    <row r="2409" spans="1:24" ht="11.15" customHeight="1" x14ac:dyDescent="0.65">
      <c r="A2409" s="19" t="str">
        <f t="shared" si="200"/>
        <v>9899戸田02</v>
      </c>
      <c r="B2409" s="10" t="s">
        <v>377</v>
      </c>
      <c r="C2409" s="20" t="s">
        <v>320</v>
      </c>
      <c r="D2409" s="31">
        <v>2</v>
      </c>
      <c r="E2409" s="20" t="s">
        <v>599</v>
      </c>
      <c r="F2409" s="10" t="s">
        <v>14</v>
      </c>
      <c r="G2409" s="10" t="s">
        <v>520</v>
      </c>
      <c r="H2409" s="20" t="s">
        <v>600</v>
      </c>
      <c r="I2409" s="20" t="s">
        <v>38</v>
      </c>
      <c r="J2409" s="20" t="s">
        <v>601</v>
      </c>
      <c r="N2409" s="22">
        <v>1</v>
      </c>
      <c r="O2409" s="23">
        <v>0</v>
      </c>
      <c r="P2409" s="24">
        <v>150</v>
      </c>
      <c r="Q2409" s="25" t="str">
        <f t="shared" ref="Q2409:Q2438" si="205">IF(M2409="","",IF(M2409&lt;=0,P2409/10,P2409/M2409))</f>
        <v/>
      </c>
      <c r="R2409" s="12">
        <v>0</v>
      </c>
      <c r="S2409" s="12">
        <v>0</v>
      </c>
      <c r="U2409" s="18" t="str">
        <f t="shared" si="201"/>
        <v>未勝利</v>
      </c>
      <c r="X2409" s="12" t="str">
        <f>IF(OR(C2409="櫃間牧場",C2409="特捜フジ"),"hit",IF(OR(C2409="土井牧場",C2409="土井ムギムギ牧場",C2409="むぎむぎ",C2409="むぎ"),"doi",IF(OR(C2409="阪神",C2409="タイガースファーム"),"han",IF(OR(C2409="健康牧場",C2409="ＯＫ牧場"),"oke",VLOOKUP(C2409,[1]Owner!$A:$B,2,FALSE)))))</f>
        <v>tod</v>
      </c>
    </row>
    <row r="2410" spans="1:24" ht="11.15" customHeight="1" x14ac:dyDescent="0.65">
      <c r="A2410" s="19" t="str">
        <f t="shared" si="200"/>
        <v>0001貴仁01</v>
      </c>
      <c r="B2410" s="10" t="s">
        <v>963</v>
      </c>
      <c r="C2410" s="20" t="s">
        <v>216</v>
      </c>
      <c r="D2410" s="31">
        <v>1</v>
      </c>
      <c r="E2410" s="20" t="s">
        <v>1079</v>
      </c>
      <c r="F2410" s="10" t="s">
        <v>14</v>
      </c>
      <c r="G2410" s="10" t="s">
        <v>33</v>
      </c>
      <c r="H2410" s="20" t="s">
        <v>511</v>
      </c>
      <c r="I2410" s="20" t="s">
        <v>38</v>
      </c>
      <c r="J2410" s="20" t="s">
        <v>893</v>
      </c>
      <c r="N2410" s="22">
        <v>1</v>
      </c>
      <c r="O2410" s="23">
        <v>0</v>
      </c>
      <c r="P2410" s="24">
        <v>150</v>
      </c>
      <c r="Q2410" s="25" t="str">
        <f t="shared" si="205"/>
        <v/>
      </c>
      <c r="R2410" s="12">
        <v>0</v>
      </c>
      <c r="S2410" s="12">
        <v>0</v>
      </c>
      <c r="U2410" s="18" t="str">
        <f t="shared" si="201"/>
        <v>未勝利</v>
      </c>
      <c r="W2410" s="33"/>
      <c r="X2410" s="12" t="str">
        <f>IF(OR(C2410="櫃間牧場",C2410="特捜フジ"),"hit",IF(OR(C2410="土井牧場",C2410="土井ムギムギ牧場",C2410="むぎむぎ",C2410="むぎ"),"doi",IF(OR(C2410="阪神",C2410="タイガースファーム"),"han",IF(OR(C2410="健康牧場",C2410="ＯＫ牧場"),"oke",VLOOKUP(C2410,[1]Owner!$A:$B,2,FALSE)))))</f>
        <v>hta</v>
      </c>
    </row>
    <row r="2411" spans="1:24" ht="11.15" customHeight="1" x14ac:dyDescent="0.65">
      <c r="A2411" s="19" t="str">
        <f t="shared" si="200"/>
        <v>1314若井05</v>
      </c>
      <c r="B2411" s="10" t="s">
        <v>5133</v>
      </c>
      <c r="C2411" s="20" t="s">
        <v>4965</v>
      </c>
      <c r="D2411" s="11">
        <v>5</v>
      </c>
      <c r="E2411" s="20" t="s">
        <v>4975</v>
      </c>
      <c r="F2411" s="10" t="s">
        <v>4766</v>
      </c>
      <c r="G2411" s="10" t="s">
        <v>4767</v>
      </c>
      <c r="H2411" s="20" t="s">
        <v>4900</v>
      </c>
      <c r="I2411" s="20" t="s">
        <v>2231</v>
      </c>
      <c r="J2411" s="20" t="s">
        <v>3383</v>
      </c>
      <c r="K2411" s="20" t="s">
        <v>4861</v>
      </c>
      <c r="L2411" s="20" t="s">
        <v>4770</v>
      </c>
      <c r="M2411" s="21">
        <v>90</v>
      </c>
      <c r="N2411" s="22">
        <v>1</v>
      </c>
      <c r="O2411" s="23">
        <v>0</v>
      </c>
      <c r="P2411" s="24">
        <v>150</v>
      </c>
      <c r="Q2411" s="25">
        <f t="shared" si="205"/>
        <v>1.6666666666666667</v>
      </c>
      <c r="R2411" s="12">
        <v>0</v>
      </c>
      <c r="S2411" s="12">
        <v>0</v>
      </c>
      <c r="U2411" s="18" t="str">
        <f t="shared" si="201"/>
        <v>未勝利</v>
      </c>
      <c r="X2411" s="12" t="str">
        <f>IF(OR(C2411="櫃間牧場",C2411="特捜フジ"),"hit",IF(OR(C2411="土井牧場",C2411="土井ムギムギ牧場",C2411="むぎむぎ",C2411="むぎ"),"doi",IF(OR(C2411="阪神",C2411="タイガースファーム"),"han",IF(OR(C2411="健康牧場",C2411="ＯＫ牧場"),"oke",VLOOKUP(C2411,[1]Owner!$A:$B,2,FALSE)))))</f>
        <v>wak</v>
      </c>
    </row>
    <row r="2412" spans="1:24" ht="11.15" customHeight="1" x14ac:dyDescent="0.65">
      <c r="A2412" s="19" t="str">
        <f t="shared" si="200"/>
        <v>1516成田08</v>
      </c>
      <c r="B2412" s="10" t="s">
        <v>5510</v>
      </c>
      <c r="C2412" s="20" t="s">
        <v>5512</v>
      </c>
      <c r="D2412" s="11">
        <v>8</v>
      </c>
      <c r="E2412" s="20" t="s">
        <v>5542</v>
      </c>
      <c r="F2412" s="10" t="s">
        <v>3905</v>
      </c>
      <c r="G2412" s="10" t="s">
        <v>3911</v>
      </c>
      <c r="H2412" s="20" t="s">
        <v>5680</v>
      </c>
      <c r="I2412" s="20" t="s">
        <v>5708</v>
      </c>
      <c r="J2412" s="20" t="s">
        <v>5730</v>
      </c>
      <c r="K2412" s="20" t="s">
        <v>2378</v>
      </c>
      <c r="L2412" s="20" t="s">
        <v>1913</v>
      </c>
      <c r="M2412" s="21">
        <v>50</v>
      </c>
      <c r="N2412" s="22">
        <v>1</v>
      </c>
      <c r="O2412" s="23">
        <v>0</v>
      </c>
      <c r="P2412" s="24">
        <v>150</v>
      </c>
      <c r="Q2412" s="25">
        <f t="shared" si="205"/>
        <v>3</v>
      </c>
      <c r="R2412" s="12">
        <v>0</v>
      </c>
      <c r="S2412" s="12">
        <v>0</v>
      </c>
      <c r="U2412" s="18" t="str">
        <f t="shared" si="201"/>
        <v>未勝利</v>
      </c>
      <c r="X2412" s="12" t="str">
        <f>IF(OR(C2412="櫃間牧場",C2412="特捜フジ"),"hit",IF(OR(C2412="土井牧場",C2412="土井ムギムギ牧場",C2412="むぎむぎ",C2412="むぎ"),"doi",IF(OR(C2412="阪神",C2412="タイガースファーム"),"han",IF(OR(C2412="健康牧場",C2412="ＯＫ牧場"),"oke",VLOOKUP(C2412,[1]Owner!$A:$B,2,FALSE)))))</f>
        <v>nar</v>
      </c>
    </row>
    <row r="2413" spans="1:24" ht="11.15" customHeight="1" x14ac:dyDescent="0.65">
      <c r="A2413" s="19" t="str">
        <f t="shared" si="200"/>
        <v>0102心平03</v>
      </c>
      <c r="B2413" s="10" t="s">
        <v>1206</v>
      </c>
      <c r="C2413" s="20" t="s">
        <v>186</v>
      </c>
      <c r="D2413" s="31">
        <v>3</v>
      </c>
      <c r="E2413" s="20" t="s">
        <v>1318</v>
      </c>
      <c r="F2413" s="10" t="s">
        <v>29</v>
      </c>
      <c r="G2413" s="10" t="s">
        <v>15</v>
      </c>
      <c r="H2413" s="20" t="s">
        <v>870</v>
      </c>
      <c r="I2413" s="20" t="s">
        <v>26</v>
      </c>
      <c r="J2413" s="20" t="s">
        <v>1319</v>
      </c>
      <c r="N2413" s="22">
        <v>1</v>
      </c>
      <c r="O2413" s="23">
        <v>0</v>
      </c>
      <c r="P2413" s="24">
        <v>150</v>
      </c>
      <c r="Q2413" s="25" t="str">
        <f t="shared" si="205"/>
        <v/>
      </c>
      <c r="R2413" s="12">
        <v>0</v>
      </c>
      <c r="S2413" s="12">
        <v>0</v>
      </c>
      <c r="U2413" s="18" t="str">
        <f t="shared" si="201"/>
        <v>未勝利</v>
      </c>
      <c r="X2413" s="12" t="str">
        <f>IF(OR(C2413="櫃間牧場",C2413="特捜フジ"),"hit",IF(OR(C2413="土井牧場",C2413="土井ムギムギ牧場",C2413="むぎむぎ",C2413="むぎ"),"doi",IF(OR(C2413="阪神",C2413="タイガースファーム"),"han",IF(OR(C2413="健康牧場",C2413="ＯＫ牧場"),"oke",VLOOKUP(C2413,[1]Owner!$A:$B,2,FALSE)))))</f>
        <v>hsi</v>
      </c>
    </row>
    <row r="2414" spans="1:24" ht="11.15" customHeight="1" x14ac:dyDescent="0.65">
      <c r="A2414" s="19" t="str">
        <f t="shared" si="200"/>
        <v>9899岡田01</v>
      </c>
      <c r="B2414" s="10" t="s">
        <v>377</v>
      </c>
      <c r="C2414" s="20" t="s">
        <v>125</v>
      </c>
      <c r="D2414" s="31">
        <v>1</v>
      </c>
      <c r="E2414" s="20" t="s">
        <v>434</v>
      </c>
      <c r="F2414" s="10" t="s">
        <v>14</v>
      </c>
      <c r="G2414" s="10" t="s">
        <v>33</v>
      </c>
      <c r="H2414" s="20" t="s">
        <v>435</v>
      </c>
      <c r="I2414" s="20" t="s">
        <v>436</v>
      </c>
      <c r="J2414" s="20" t="s">
        <v>437</v>
      </c>
      <c r="N2414" s="22">
        <v>2</v>
      </c>
      <c r="O2414" s="23">
        <v>0</v>
      </c>
      <c r="P2414" s="24">
        <v>150</v>
      </c>
      <c r="Q2414" s="25" t="str">
        <f t="shared" si="205"/>
        <v/>
      </c>
      <c r="R2414" s="12">
        <v>0</v>
      </c>
      <c r="S2414" s="12">
        <v>0</v>
      </c>
      <c r="U2414" s="18" t="str">
        <f t="shared" si="201"/>
        <v>未勝利</v>
      </c>
      <c r="X2414" s="12" t="str">
        <f>IF(OR(C2414="櫃間牧場",C2414="特捜フジ"),"hit",IF(OR(C2414="土井牧場",C2414="土井ムギムギ牧場",C2414="むぎむぎ",C2414="むぎ"),"doi",IF(OR(C2414="阪神",C2414="タイガースファーム"),"han",IF(OR(C2414="健康牧場",C2414="ＯＫ牧場"),"oke",VLOOKUP(C2414,[1]Owner!$A:$B,2,FALSE)))))</f>
        <v>oka</v>
      </c>
    </row>
    <row r="2415" spans="1:24" ht="11.15" customHeight="1" x14ac:dyDescent="0.65">
      <c r="A2415" s="19" t="str">
        <f t="shared" si="200"/>
        <v>0001大類05</v>
      </c>
      <c r="B2415" s="10" t="s">
        <v>963</v>
      </c>
      <c r="C2415" s="20" t="s">
        <v>91</v>
      </c>
      <c r="D2415" s="31">
        <v>5</v>
      </c>
      <c r="E2415" s="20" t="s">
        <v>1003</v>
      </c>
      <c r="F2415" s="10" t="s">
        <v>29</v>
      </c>
      <c r="G2415" s="10" t="s">
        <v>15</v>
      </c>
      <c r="H2415" s="20" t="s">
        <v>1004</v>
      </c>
      <c r="I2415" s="20" t="s">
        <v>26</v>
      </c>
      <c r="J2415" s="20" t="s">
        <v>1005</v>
      </c>
      <c r="N2415" s="22">
        <v>2</v>
      </c>
      <c r="O2415" s="23">
        <v>0</v>
      </c>
      <c r="P2415" s="24">
        <v>150</v>
      </c>
      <c r="Q2415" s="25" t="str">
        <f t="shared" si="205"/>
        <v/>
      </c>
      <c r="R2415" s="12">
        <v>0</v>
      </c>
      <c r="S2415" s="12">
        <v>0</v>
      </c>
      <c r="U2415" s="18" t="str">
        <f t="shared" si="201"/>
        <v>未勝利</v>
      </c>
      <c r="X2415" s="12" t="str">
        <f>IF(OR(C2415="櫃間牧場",C2415="特捜フジ"),"hit",IF(OR(C2415="土井牧場",C2415="土井ムギムギ牧場",C2415="むぎむぎ",C2415="むぎ"),"doi",IF(OR(C2415="阪神",C2415="タイガースファーム"),"han",IF(OR(C2415="健康牧場",C2415="ＯＫ牧場"),"oke",VLOOKUP(C2415,[1]Owner!$A:$B,2,FALSE)))))</f>
        <v>oru</v>
      </c>
    </row>
    <row r="2416" spans="1:24" ht="11.15" customHeight="1" x14ac:dyDescent="0.65">
      <c r="A2416" s="19" t="str">
        <f t="shared" si="200"/>
        <v>0001播磨10</v>
      </c>
      <c r="B2416" s="10" t="s">
        <v>963</v>
      </c>
      <c r="C2416" s="20" t="s">
        <v>626</v>
      </c>
      <c r="D2416" s="31">
        <v>10</v>
      </c>
      <c r="E2416" s="20" t="s">
        <v>1136</v>
      </c>
      <c r="F2416" s="10" t="s">
        <v>29</v>
      </c>
      <c r="G2416" s="10" t="s">
        <v>15</v>
      </c>
      <c r="H2416" s="20" t="s">
        <v>1137</v>
      </c>
      <c r="I2416" s="20" t="s">
        <v>1044</v>
      </c>
      <c r="J2416" s="20" t="s">
        <v>1138</v>
      </c>
      <c r="N2416" s="22">
        <v>2</v>
      </c>
      <c r="O2416" s="23">
        <v>0</v>
      </c>
      <c r="P2416" s="24">
        <v>150</v>
      </c>
      <c r="Q2416" s="25" t="str">
        <f t="shared" si="205"/>
        <v/>
      </c>
      <c r="R2416" s="12">
        <v>0</v>
      </c>
      <c r="S2416" s="12">
        <v>0</v>
      </c>
      <c r="U2416" s="18" t="str">
        <f t="shared" si="201"/>
        <v>未勝利</v>
      </c>
      <c r="X2416" s="12" t="str">
        <f>IF(OR(C2416="櫃間牧場",C2416="特捜フジ"),"hit",IF(OR(C2416="土井牧場",C2416="土井ムギムギ牧場",C2416="むぎむぎ",C2416="むぎ"),"doi",IF(OR(C2416="阪神",C2416="タイガースファーム"),"han",IF(OR(C2416="健康牧場",C2416="ＯＫ牧場"),"oke",VLOOKUP(C2416,[1]Owner!$A:$B,2,FALSE)))))</f>
        <v>har</v>
      </c>
    </row>
    <row r="2417" spans="1:24" ht="11.15" customHeight="1" x14ac:dyDescent="0.65">
      <c r="A2417" s="19" t="str">
        <f t="shared" si="200"/>
        <v>0203大類02</v>
      </c>
      <c r="B2417" s="10" t="s">
        <v>1480</v>
      </c>
      <c r="C2417" s="20" t="s">
        <v>91</v>
      </c>
      <c r="D2417" s="31">
        <v>2</v>
      </c>
      <c r="E2417" s="20" t="s">
        <v>1528</v>
      </c>
      <c r="F2417" s="10" t="s">
        <v>14</v>
      </c>
      <c r="G2417" s="10" t="s">
        <v>33</v>
      </c>
      <c r="H2417" s="20" t="s">
        <v>163</v>
      </c>
      <c r="I2417" s="20" t="s">
        <v>38</v>
      </c>
      <c r="J2417" s="20" t="s">
        <v>930</v>
      </c>
      <c r="N2417" s="22">
        <v>2</v>
      </c>
      <c r="O2417" s="23">
        <v>0</v>
      </c>
      <c r="P2417" s="24">
        <v>150</v>
      </c>
      <c r="Q2417" s="25" t="str">
        <f t="shared" si="205"/>
        <v/>
      </c>
      <c r="R2417" s="12">
        <v>0</v>
      </c>
      <c r="S2417" s="12">
        <v>0</v>
      </c>
      <c r="U2417" s="18" t="str">
        <f t="shared" si="201"/>
        <v>未勝利</v>
      </c>
      <c r="X2417" s="12" t="str">
        <f>IF(OR(C2417="櫃間牧場",C2417="特捜フジ"),"hit",IF(OR(C2417="土井牧場",C2417="土井ムギムギ牧場",C2417="むぎむぎ",C2417="むぎ"),"doi",IF(OR(C2417="阪神",C2417="タイガースファーム"),"han",IF(OR(C2417="健康牧場",C2417="ＯＫ牧場"),"oke",VLOOKUP(C2417,[1]Owner!$A:$B,2,FALSE)))))</f>
        <v>oru</v>
      </c>
    </row>
    <row r="2418" spans="1:24" ht="11.15" customHeight="1" x14ac:dyDescent="0.65">
      <c r="A2418" s="19" t="str">
        <f t="shared" si="200"/>
        <v>0203杉田08</v>
      </c>
      <c r="B2418" s="10" t="s">
        <v>1480</v>
      </c>
      <c r="C2418" s="20" t="s">
        <v>1337</v>
      </c>
      <c r="D2418" s="31">
        <v>8</v>
      </c>
      <c r="E2418" s="20" t="s">
        <v>1595</v>
      </c>
      <c r="F2418" s="10" t="s">
        <v>14</v>
      </c>
      <c r="G2418" s="10" t="s">
        <v>15</v>
      </c>
      <c r="H2418" s="20" t="s">
        <v>16</v>
      </c>
      <c r="I2418" s="20" t="s">
        <v>1567</v>
      </c>
      <c r="J2418" s="20" t="s">
        <v>1596</v>
      </c>
      <c r="N2418" s="22">
        <v>2</v>
      </c>
      <c r="O2418" s="23">
        <v>0</v>
      </c>
      <c r="P2418" s="24">
        <v>150</v>
      </c>
      <c r="Q2418" s="25" t="str">
        <f t="shared" si="205"/>
        <v/>
      </c>
      <c r="R2418" s="12">
        <v>0</v>
      </c>
      <c r="S2418" s="12">
        <v>0</v>
      </c>
      <c r="U2418" s="18" t="str">
        <f t="shared" si="201"/>
        <v>未勝利</v>
      </c>
      <c r="X2418" s="12" t="str">
        <f>IF(OR(C2418="櫃間牧場",C2418="特捜フジ"),"hit",IF(OR(C2418="土井牧場",C2418="土井ムギムギ牧場",C2418="むぎむぎ",C2418="むぎ"),"doi",IF(OR(C2418="阪神",C2418="タイガースファーム"),"han",IF(OR(C2418="健康牧場",C2418="ＯＫ牧場"),"oke",VLOOKUP(C2418,[1]Owner!$A:$B,2,FALSE)))))</f>
        <v>sug</v>
      </c>
    </row>
    <row r="2419" spans="1:24" ht="11.15" customHeight="1" x14ac:dyDescent="0.65">
      <c r="A2419" s="19" t="str">
        <f t="shared" si="200"/>
        <v>1415永之08</v>
      </c>
      <c r="B2419" s="10" t="s">
        <v>5140</v>
      </c>
      <c r="C2419" s="28" t="s">
        <v>5135</v>
      </c>
      <c r="D2419" s="29">
        <v>8</v>
      </c>
      <c r="E2419" s="20" t="s">
        <v>5210</v>
      </c>
      <c r="F2419" s="10" t="s">
        <v>4478</v>
      </c>
      <c r="G2419" s="10" t="s">
        <v>5335</v>
      </c>
      <c r="H2419" s="20" t="s">
        <v>5341</v>
      </c>
      <c r="I2419" s="20" t="s">
        <v>3280</v>
      </c>
      <c r="J2419" s="20" t="s">
        <v>5406</v>
      </c>
      <c r="K2419" s="20" t="s">
        <v>5446</v>
      </c>
      <c r="L2419" s="20" t="s">
        <v>1913</v>
      </c>
      <c r="M2419" s="21">
        <v>40</v>
      </c>
      <c r="N2419" s="22">
        <v>2</v>
      </c>
      <c r="O2419" s="23">
        <v>0</v>
      </c>
      <c r="P2419" s="24">
        <v>150</v>
      </c>
      <c r="Q2419" s="25">
        <f t="shared" si="205"/>
        <v>3.75</v>
      </c>
      <c r="R2419" s="12">
        <v>0</v>
      </c>
      <c r="S2419" s="12">
        <v>0</v>
      </c>
      <c r="U2419" s="18" t="str">
        <f t="shared" si="201"/>
        <v>未勝利</v>
      </c>
      <c r="X2419" s="12" t="str">
        <f>IF(OR(C2419="櫃間牧場",C2419="特捜フジ"),"hit",IF(OR(C2419="土井牧場",C2419="土井ムギムギ牧場",C2419="むぎむぎ",C2419="むぎ"),"doi",IF(OR(C2419="阪神",C2419="タイガースファーム"),"han",IF(OR(C2419="健康牧場",C2419="ＯＫ牧場"),"oke",VLOOKUP(C2419,[1]Owner!$A:$B,2,FALSE)))))</f>
        <v>yhi</v>
      </c>
    </row>
    <row r="2420" spans="1:24" ht="11.15" customHeight="1" x14ac:dyDescent="0.65">
      <c r="A2420" s="19" t="str">
        <f t="shared" si="200"/>
        <v>1718松山05</v>
      </c>
      <c r="B2420" s="10" t="s">
        <v>6476</v>
      </c>
      <c r="C2420" s="20" t="s">
        <v>4376</v>
      </c>
      <c r="D2420" s="11">
        <v>5</v>
      </c>
      <c r="E2420" s="20" t="s">
        <v>6615</v>
      </c>
      <c r="F2420" s="10" t="s">
        <v>5144</v>
      </c>
      <c r="G2420" s="10" t="s">
        <v>5295</v>
      </c>
      <c r="H2420" s="20" t="s">
        <v>5360</v>
      </c>
      <c r="I2420" s="20" t="s">
        <v>3165</v>
      </c>
      <c r="J2420" s="20" t="s">
        <v>3842</v>
      </c>
      <c r="K2420" s="20" t="s">
        <v>2378</v>
      </c>
      <c r="L2420" s="20" t="s">
        <v>1913</v>
      </c>
      <c r="M2420" s="21">
        <v>130</v>
      </c>
      <c r="N2420" s="22">
        <v>2</v>
      </c>
      <c r="O2420" s="23">
        <v>0</v>
      </c>
      <c r="P2420" s="24">
        <v>150</v>
      </c>
      <c r="Q2420" s="25">
        <f t="shared" si="205"/>
        <v>1.1538461538461537</v>
      </c>
      <c r="R2420" s="12">
        <v>0</v>
      </c>
      <c r="S2420" s="12">
        <v>0</v>
      </c>
      <c r="U2420" s="18" t="str">
        <f t="shared" si="201"/>
        <v>未勝利</v>
      </c>
      <c r="V2420" s="12" t="s">
        <v>7033</v>
      </c>
      <c r="W2420" s="12" t="s">
        <v>6900</v>
      </c>
      <c r="X2420" s="12" t="str">
        <f>IF(OR(C2420="櫃間牧場",C2420="特捜フジ"),"hit",IF(OR(C2420="土井牧場",C2420="土井ムギムギ牧場",C2420="むぎむぎ",C2420="むぎ"),"doi",IF(OR(C2420="阪神",C2420="タイガースファーム"),"han",IF(OR(C2420="健康牧場",C2420="ＯＫ牧場"),"oke",VLOOKUP(C2420,[1]Owner!$A:$B,2,FALSE)))))</f>
        <v>mat</v>
      </c>
    </row>
    <row r="2421" spans="1:24" ht="11.15" customHeight="1" x14ac:dyDescent="0.65">
      <c r="A2421" s="19" t="str">
        <f t="shared" si="200"/>
        <v>0102心平01</v>
      </c>
      <c r="B2421" s="10" t="s">
        <v>1206</v>
      </c>
      <c r="C2421" s="20" t="s">
        <v>186</v>
      </c>
      <c r="D2421" s="31">
        <v>1</v>
      </c>
      <c r="E2421" s="20" t="s">
        <v>1313</v>
      </c>
      <c r="F2421" s="10" t="s">
        <v>29</v>
      </c>
      <c r="G2421" s="10" t="s">
        <v>15</v>
      </c>
      <c r="H2421" s="20" t="s">
        <v>521</v>
      </c>
      <c r="I2421" s="20" t="s">
        <v>1258</v>
      </c>
      <c r="J2421" s="20" t="s">
        <v>1314</v>
      </c>
      <c r="N2421" s="22">
        <v>3</v>
      </c>
      <c r="O2421" s="23">
        <v>0</v>
      </c>
      <c r="P2421" s="24">
        <v>150</v>
      </c>
      <c r="Q2421" s="25" t="str">
        <f t="shared" si="205"/>
        <v/>
      </c>
      <c r="R2421" s="12">
        <v>0</v>
      </c>
      <c r="S2421" s="12">
        <v>0</v>
      </c>
      <c r="U2421" s="18" t="str">
        <f t="shared" si="201"/>
        <v>未勝利</v>
      </c>
      <c r="X2421" s="12" t="str">
        <f>IF(OR(C2421="櫃間牧場",C2421="特捜フジ"),"hit",IF(OR(C2421="土井牧場",C2421="土井ムギムギ牧場",C2421="むぎむぎ",C2421="むぎ"),"doi",IF(OR(C2421="阪神",C2421="タイガースファーム"),"han",IF(OR(C2421="健康牧場",C2421="ＯＫ牧場"),"oke",VLOOKUP(C2421,[1]Owner!$A:$B,2,FALSE)))))</f>
        <v>hsi</v>
      </c>
    </row>
    <row r="2422" spans="1:24" ht="11.15" customHeight="1" x14ac:dyDescent="0.65">
      <c r="A2422" s="19" t="str">
        <f t="shared" si="200"/>
        <v>0708大類03</v>
      </c>
      <c r="B2422" s="10" t="s">
        <v>2844</v>
      </c>
      <c r="C2422" s="20" t="s">
        <v>91</v>
      </c>
      <c r="D2422" s="11">
        <v>3</v>
      </c>
      <c r="E2422" s="20" t="s">
        <v>2870</v>
      </c>
      <c r="F2422" s="10" t="s">
        <v>2279</v>
      </c>
      <c r="G2422" s="10" t="s">
        <v>520</v>
      </c>
      <c r="H2422" s="20" t="s">
        <v>2023</v>
      </c>
      <c r="I2422" s="20" t="s">
        <v>2850</v>
      </c>
      <c r="J2422" s="20" t="s">
        <v>1851</v>
      </c>
      <c r="K2422" s="20" t="s">
        <v>750</v>
      </c>
      <c r="L2422" s="20" t="s">
        <v>515</v>
      </c>
      <c r="M2422" s="21">
        <v>160</v>
      </c>
      <c r="N2422" s="22">
        <v>3</v>
      </c>
      <c r="O2422" s="23">
        <v>0</v>
      </c>
      <c r="P2422" s="24">
        <v>150</v>
      </c>
      <c r="Q2422" s="25">
        <f t="shared" si="205"/>
        <v>0.9375</v>
      </c>
      <c r="R2422" s="12">
        <v>0</v>
      </c>
      <c r="S2422" s="12">
        <v>0</v>
      </c>
      <c r="U2422" s="18" t="str">
        <f t="shared" si="201"/>
        <v>未勝利</v>
      </c>
      <c r="X2422" s="12" t="str">
        <f>IF(OR(C2422="櫃間牧場",C2422="特捜フジ"),"hit",IF(OR(C2422="土井牧場",C2422="土井ムギムギ牧場",C2422="むぎむぎ",C2422="むぎ"),"doi",IF(OR(C2422="阪神",C2422="タイガースファーム"),"han",IF(OR(C2422="健康牧場",C2422="ＯＫ牧場"),"oke",VLOOKUP(C2422,[1]Owner!$A:$B,2,FALSE)))))</f>
        <v>oru</v>
      </c>
    </row>
    <row r="2423" spans="1:24" ht="11.15" customHeight="1" x14ac:dyDescent="0.65">
      <c r="A2423" s="19" t="str">
        <f t="shared" si="200"/>
        <v>0506本木03</v>
      </c>
      <c r="B2423" s="10" t="s">
        <v>2274</v>
      </c>
      <c r="C2423" s="20" t="s">
        <v>1161</v>
      </c>
      <c r="D2423" s="11">
        <v>3</v>
      </c>
      <c r="E2423" s="20" t="s">
        <v>2559</v>
      </c>
      <c r="F2423" s="10" t="s">
        <v>14</v>
      </c>
      <c r="G2423" s="10" t="s">
        <v>520</v>
      </c>
      <c r="H2423" s="20" t="s">
        <v>2077</v>
      </c>
      <c r="I2423" s="20" t="s">
        <v>26</v>
      </c>
      <c r="J2423" s="20" t="s">
        <v>2214</v>
      </c>
      <c r="K2423" s="20" t="s">
        <v>2378</v>
      </c>
      <c r="L2423" s="20" t="s">
        <v>1913</v>
      </c>
      <c r="M2423" s="21">
        <v>40</v>
      </c>
      <c r="N2423" s="22">
        <v>4</v>
      </c>
      <c r="O2423" s="23">
        <v>0</v>
      </c>
      <c r="P2423" s="24">
        <v>150</v>
      </c>
      <c r="Q2423" s="25">
        <f t="shared" si="205"/>
        <v>3.75</v>
      </c>
      <c r="R2423" s="12">
        <v>0</v>
      </c>
      <c r="S2423" s="12">
        <v>0</v>
      </c>
      <c r="U2423" s="18" t="str">
        <f t="shared" si="201"/>
        <v>未勝利</v>
      </c>
      <c r="X2423" s="12" t="str">
        <f>IF(OR(C2423="櫃間牧場",C2423="特捜フジ"),"hit",IF(OR(C2423="土井牧場",C2423="土井ムギムギ牧場",C2423="むぎむぎ",C2423="むぎ"),"doi",IF(OR(C2423="阪神",C2423="タイガースファーム"),"han",IF(OR(C2423="健康牧場",C2423="ＯＫ牧場"),"oke",VLOOKUP(C2423,[1]Owner!$A:$B,2,FALSE)))))</f>
        <v>mot</v>
      </c>
    </row>
    <row r="2424" spans="1:24" ht="11.15" customHeight="1" x14ac:dyDescent="0.65">
      <c r="A2424" s="19" t="str">
        <f t="shared" si="200"/>
        <v>1213西原02</v>
      </c>
      <c r="B2424" s="10" t="s">
        <v>4405</v>
      </c>
      <c r="C2424" s="20" t="s">
        <v>4737</v>
      </c>
      <c r="D2424" s="11">
        <v>2</v>
      </c>
      <c r="E2424" s="20" t="s">
        <v>4631</v>
      </c>
      <c r="F2424" s="10" t="s">
        <v>4413</v>
      </c>
      <c r="G2424" s="10" t="s">
        <v>4408</v>
      </c>
      <c r="H2424" s="20" t="s">
        <v>4632</v>
      </c>
      <c r="I2424" s="20" t="s">
        <v>2612</v>
      </c>
      <c r="J2424" s="20" t="s">
        <v>1023</v>
      </c>
      <c r="K2424" s="20" t="s">
        <v>4633</v>
      </c>
      <c r="L2424" s="20" t="s">
        <v>1913</v>
      </c>
      <c r="M2424" s="21">
        <v>80</v>
      </c>
      <c r="N2424" s="22">
        <v>4</v>
      </c>
      <c r="O2424" s="23">
        <v>0</v>
      </c>
      <c r="P2424" s="24">
        <v>150</v>
      </c>
      <c r="Q2424" s="25">
        <f t="shared" si="205"/>
        <v>1.875</v>
      </c>
      <c r="R2424" s="12">
        <v>0</v>
      </c>
      <c r="S2424" s="12">
        <v>0</v>
      </c>
      <c r="U2424" s="18" t="str">
        <f t="shared" si="201"/>
        <v>未勝利</v>
      </c>
      <c r="X2424" s="12" t="str">
        <f>IF(OR(C2424="櫃間牧場",C2424="特捜フジ"),"hit",IF(OR(C2424="土井牧場",C2424="土井ムギムギ牧場",C2424="むぎむぎ",C2424="むぎ"),"doi",IF(OR(C2424="阪神",C2424="タイガースファーム"),"han",IF(OR(C2424="健康牧場",C2424="ＯＫ牧場"),"oke",VLOOKUP(C2424,[1]Owner!$A:$B,2,FALSE)))))</f>
        <v>nis</v>
      </c>
    </row>
    <row r="2425" spans="1:24" ht="11.15" customHeight="1" x14ac:dyDescent="0.65">
      <c r="A2425" s="19" t="str">
        <f t="shared" si="200"/>
        <v>1213播磨06</v>
      </c>
      <c r="B2425" s="10" t="s">
        <v>4405</v>
      </c>
      <c r="C2425" s="20" t="s">
        <v>4740</v>
      </c>
      <c r="D2425" s="11">
        <v>6</v>
      </c>
      <c r="E2425" s="20" t="s">
        <v>4702</v>
      </c>
      <c r="F2425" s="10" t="s">
        <v>4413</v>
      </c>
      <c r="G2425" s="10" t="s">
        <v>4421</v>
      </c>
      <c r="H2425" s="20" t="s">
        <v>4458</v>
      </c>
      <c r="I2425" s="20" t="s">
        <v>4253</v>
      </c>
      <c r="J2425" s="20" t="s">
        <v>4703</v>
      </c>
      <c r="K2425" s="20" t="s">
        <v>2378</v>
      </c>
      <c r="L2425" s="20" t="s">
        <v>1913</v>
      </c>
      <c r="M2425" s="21">
        <v>10</v>
      </c>
      <c r="N2425" s="22">
        <v>4</v>
      </c>
      <c r="O2425" s="23">
        <v>0</v>
      </c>
      <c r="P2425" s="24">
        <v>150</v>
      </c>
      <c r="Q2425" s="25">
        <f t="shared" si="205"/>
        <v>15</v>
      </c>
      <c r="R2425" s="12">
        <v>0</v>
      </c>
      <c r="S2425" s="12">
        <v>0</v>
      </c>
      <c r="U2425" s="18" t="str">
        <f t="shared" si="201"/>
        <v>未勝利</v>
      </c>
      <c r="X2425" s="12" t="str">
        <f>IF(OR(C2425="櫃間牧場",C2425="特捜フジ"),"hit",IF(OR(C2425="土井牧場",C2425="土井ムギムギ牧場",C2425="むぎむぎ",C2425="むぎ"),"doi",IF(OR(C2425="阪神",C2425="タイガースファーム"),"han",IF(OR(C2425="健康牧場",C2425="ＯＫ牧場"),"oke",VLOOKUP(C2425,[1]Owner!$A:$B,2,FALSE)))))</f>
        <v>har</v>
      </c>
    </row>
    <row r="2426" spans="1:24" ht="11.15" customHeight="1" x14ac:dyDescent="0.65">
      <c r="A2426" s="19" t="str">
        <f t="shared" si="200"/>
        <v>9798健太01</v>
      </c>
      <c r="B2426" s="10" t="s">
        <v>11</v>
      </c>
      <c r="C2426" s="20" t="s">
        <v>156</v>
      </c>
      <c r="D2426" s="31">
        <v>1</v>
      </c>
      <c r="E2426" s="20" t="s">
        <v>157</v>
      </c>
      <c r="F2426" s="10" t="s">
        <v>14</v>
      </c>
      <c r="G2426" s="10" t="s">
        <v>15</v>
      </c>
      <c r="H2426" s="20" t="s">
        <v>158</v>
      </c>
      <c r="I2426" s="20" t="s">
        <v>38</v>
      </c>
      <c r="J2426" s="20" t="s">
        <v>159</v>
      </c>
      <c r="N2426" s="22">
        <v>5</v>
      </c>
      <c r="O2426" s="23">
        <v>0</v>
      </c>
      <c r="P2426" s="24">
        <v>150</v>
      </c>
      <c r="Q2426" s="25" t="str">
        <f t="shared" si="205"/>
        <v/>
      </c>
      <c r="R2426" s="12">
        <v>0</v>
      </c>
      <c r="S2426" s="12">
        <v>0</v>
      </c>
      <c r="U2426" s="18" t="str">
        <f t="shared" si="201"/>
        <v>未勝利</v>
      </c>
      <c r="X2426" s="12" t="str">
        <f>IF(OR(C2426="櫃間牧場",C2426="特捜フジ"),"hit",IF(OR(C2426="土井牧場",C2426="土井ムギムギ牧場",C2426="むぎむぎ",C2426="むぎ"),"doi",IF(OR(C2426="阪神",C2426="タイガースファーム"),"han",IF(OR(C2426="健康牧場",C2426="ＯＫ牧場"),"oke",VLOOKUP(C2426,[1]Owner!$A:$B,2,FALSE)))))</f>
        <v>tke</v>
      </c>
    </row>
    <row r="2427" spans="1:24" ht="11.15" customHeight="1" x14ac:dyDescent="0.65">
      <c r="A2427" s="19" t="str">
        <f t="shared" si="200"/>
        <v>0809大類08</v>
      </c>
      <c r="B2427" s="10" t="s">
        <v>3162</v>
      </c>
      <c r="C2427" s="20" t="s">
        <v>3320</v>
      </c>
      <c r="D2427" s="11">
        <v>8</v>
      </c>
      <c r="E2427" s="20" t="s">
        <v>3329</v>
      </c>
      <c r="F2427" s="10" t="s">
        <v>2279</v>
      </c>
      <c r="G2427" s="10" t="s">
        <v>520</v>
      </c>
      <c r="H2427" s="20" t="s">
        <v>3330</v>
      </c>
      <c r="I2427" s="20" t="s">
        <v>26</v>
      </c>
      <c r="J2427" s="20" t="s">
        <v>3331</v>
      </c>
      <c r="K2427" s="20" t="s">
        <v>791</v>
      </c>
      <c r="L2427" s="20" t="s">
        <v>2876</v>
      </c>
      <c r="M2427" s="21">
        <v>130</v>
      </c>
      <c r="N2427" s="22">
        <v>5</v>
      </c>
      <c r="O2427" s="23">
        <v>0</v>
      </c>
      <c r="P2427" s="24">
        <v>150</v>
      </c>
      <c r="Q2427" s="25">
        <f t="shared" si="205"/>
        <v>1.1538461538461537</v>
      </c>
      <c r="R2427" s="12">
        <v>0</v>
      </c>
      <c r="S2427" s="12">
        <v>0</v>
      </c>
      <c r="U2427" s="18" t="str">
        <f t="shared" si="201"/>
        <v>未勝利</v>
      </c>
      <c r="X2427" s="12" t="str">
        <f>IF(OR(C2427="櫃間牧場",C2427="特捜フジ"),"hit",IF(OR(C2427="土井牧場",C2427="土井ムギムギ牧場",C2427="むぎむぎ",C2427="むぎ"),"doi",IF(OR(C2427="阪神",C2427="タイガースファーム"),"han",IF(OR(C2427="健康牧場",C2427="ＯＫ牧場"),"oke",VLOOKUP(C2427,[1]Owner!$A:$B,2,FALSE)))))</f>
        <v>oru</v>
      </c>
    </row>
    <row r="2428" spans="1:24" ht="11.15" customHeight="1" x14ac:dyDescent="0.65">
      <c r="A2428" s="19" t="str">
        <f t="shared" si="200"/>
        <v>1112藤田08</v>
      </c>
      <c r="B2428" s="10" t="s">
        <v>4369</v>
      </c>
      <c r="C2428" s="20" t="s">
        <v>4200</v>
      </c>
      <c r="D2428" s="11">
        <v>8</v>
      </c>
      <c r="E2428" s="20" t="s">
        <v>4224</v>
      </c>
      <c r="F2428" s="10" t="s">
        <v>3905</v>
      </c>
      <c r="G2428" s="10" t="s">
        <v>3906</v>
      </c>
      <c r="H2428" s="20" t="s">
        <v>4006</v>
      </c>
      <c r="I2428" s="20" t="s">
        <v>2231</v>
      </c>
      <c r="J2428" s="20" t="s">
        <v>4225</v>
      </c>
      <c r="K2428" s="20" t="s">
        <v>2378</v>
      </c>
      <c r="L2428" s="20" t="s">
        <v>1913</v>
      </c>
      <c r="M2428" s="21">
        <v>80</v>
      </c>
      <c r="N2428" s="22">
        <v>6</v>
      </c>
      <c r="O2428" s="23">
        <v>0</v>
      </c>
      <c r="P2428" s="24">
        <v>150</v>
      </c>
      <c r="Q2428" s="25">
        <f t="shared" si="205"/>
        <v>1.875</v>
      </c>
      <c r="R2428" s="12">
        <v>0</v>
      </c>
      <c r="S2428" s="12">
        <v>0</v>
      </c>
      <c r="U2428" s="18" t="str">
        <f t="shared" si="201"/>
        <v>未勝利</v>
      </c>
      <c r="X2428" s="12" t="str">
        <f>IF(OR(C2428="櫃間牧場",C2428="特捜フジ"),"hit",IF(OR(C2428="土井牧場",C2428="土井ムギムギ牧場",C2428="むぎむぎ",C2428="むぎ"),"doi",IF(OR(C2428="阪神",C2428="タイガースファーム"),"han",IF(OR(C2428="健康牧場",C2428="ＯＫ牧場"),"oke",VLOOKUP(C2428,[1]Owner!$A:$B,2,FALSE)))))</f>
        <v>fut</v>
      </c>
    </row>
    <row r="2429" spans="1:24" ht="11.15" customHeight="1" x14ac:dyDescent="0.65">
      <c r="A2429" s="19" t="str">
        <f t="shared" si="200"/>
        <v>1819村山08</v>
      </c>
      <c r="B2429" s="10" t="s">
        <v>7067</v>
      </c>
      <c r="C2429" s="20" t="s">
        <v>4764</v>
      </c>
      <c r="D2429" s="11">
        <v>8</v>
      </c>
      <c r="E2429" s="20" t="s">
        <v>7135</v>
      </c>
      <c r="F2429" s="10" t="s">
        <v>4413</v>
      </c>
      <c r="G2429" s="10" t="s">
        <v>4408</v>
      </c>
      <c r="H2429" s="20" t="s">
        <v>7241</v>
      </c>
      <c r="I2429" s="20" t="s">
        <v>6713</v>
      </c>
      <c r="J2429" s="20" t="s">
        <v>3095</v>
      </c>
      <c r="K2429" s="20" t="s">
        <v>4202</v>
      </c>
      <c r="L2429" s="20" t="s">
        <v>4202</v>
      </c>
      <c r="M2429" s="21">
        <v>30</v>
      </c>
      <c r="N2429" s="22">
        <v>6</v>
      </c>
      <c r="O2429" s="23">
        <v>0</v>
      </c>
      <c r="P2429" s="24">
        <v>150</v>
      </c>
      <c r="Q2429" s="25">
        <f t="shared" si="205"/>
        <v>5</v>
      </c>
      <c r="R2429" s="12">
        <v>0</v>
      </c>
      <c r="S2429" s="12">
        <v>0</v>
      </c>
      <c r="T2429" s="12">
        <v>0</v>
      </c>
      <c r="U2429" s="18" t="str">
        <f t="shared" si="201"/>
        <v>未勝利</v>
      </c>
      <c r="V2429" s="12" t="s">
        <v>7474</v>
      </c>
      <c r="W2429" s="12" t="s">
        <v>7614</v>
      </c>
      <c r="X2429" s="12" t="str">
        <f>IF(OR(C2429="櫃間牧場",C2429="特捜フジ"),"hit",IF(OR(C2429="土井牧場",C2429="土井ムギムギ牧場",C2429="むぎむぎ",C2429="むぎ"),"doi",IF(OR(C2429="阪神",C2429="タイガースファーム"),"han",IF(OR(C2429="健康牧場",C2429="ＯＫ牧場"),"oke",VLOOKUP(C2429,[1]Owner!$A:$B,2,FALSE)))))</f>
        <v>mur</v>
      </c>
    </row>
    <row r="2430" spans="1:24" ht="11.15" customHeight="1" x14ac:dyDescent="0.65">
      <c r="A2430" s="19" t="str">
        <f t="shared" si="200"/>
        <v>9900竹島04</v>
      </c>
      <c r="B2430" s="10" t="s">
        <v>683</v>
      </c>
      <c r="C2430" s="20" t="s">
        <v>251</v>
      </c>
      <c r="D2430" s="31">
        <v>4</v>
      </c>
      <c r="E2430" s="20" t="s">
        <v>849</v>
      </c>
      <c r="F2430" s="10" t="s">
        <v>14</v>
      </c>
      <c r="G2430" s="10" t="s">
        <v>15</v>
      </c>
      <c r="H2430" s="20" t="s">
        <v>850</v>
      </c>
      <c r="I2430" s="20" t="s">
        <v>424</v>
      </c>
      <c r="J2430" s="20" t="s">
        <v>851</v>
      </c>
      <c r="N2430" s="22">
        <v>7</v>
      </c>
      <c r="O2430" s="23">
        <v>0</v>
      </c>
      <c r="P2430" s="24">
        <v>150</v>
      </c>
      <c r="Q2430" s="25" t="str">
        <f t="shared" si="205"/>
        <v/>
      </c>
      <c r="R2430" s="12">
        <v>0</v>
      </c>
      <c r="S2430" s="12">
        <v>0</v>
      </c>
      <c r="U2430" s="18" t="str">
        <f t="shared" si="201"/>
        <v>未勝利</v>
      </c>
      <c r="X2430" s="12" t="str">
        <f>IF(OR(C2430="櫃間牧場",C2430="特捜フジ"),"hit",IF(OR(C2430="土井牧場",C2430="土井ムギムギ牧場",C2430="むぎむぎ",C2430="むぎ"),"doi",IF(OR(C2430="阪神",C2430="タイガースファーム"),"han",IF(OR(C2430="健康牧場",C2430="ＯＫ牧場"),"oke",VLOOKUP(C2430,[1]Owner!$A:$B,2,FALSE)))))</f>
        <v>tak</v>
      </c>
    </row>
    <row r="2431" spans="1:24" ht="11.15" customHeight="1" x14ac:dyDescent="0.65">
      <c r="A2431" s="19" t="str">
        <f t="shared" si="200"/>
        <v>0405大熊09</v>
      </c>
      <c r="B2431" s="10" t="s">
        <v>1951</v>
      </c>
      <c r="C2431" s="20" t="s">
        <v>1481</v>
      </c>
      <c r="D2431" s="31">
        <v>9</v>
      </c>
      <c r="E2431" s="20" t="s">
        <v>1980</v>
      </c>
      <c r="F2431" s="10" t="s">
        <v>29</v>
      </c>
      <c r="G2431" s="10" t="s">
        <v>510</v>
      </c>
      <c r="H2431" s="20" t="s">
        <v>446</v>
      </c>
      <c r="I2431" s="20" t="s">
        <v>436</v>
      </c>
      <c r="J2431" s="20" t="s">
        <v>772</v>
      </c>
      <c r="K2431" s="20" t="s">
        <v>297</v>
      </c>
      <c r="L2431" s="20" t="s">
        <v>23</v>
      </c>
      <c r="M2431" s="21">
        <v>0</v>
      </c>
      <c r="N2431" s="22">
        <v>2</v>
      </c>
      <c r="O2431" s="23">
        <v>0</v>
      </c>
      <c r="P2431" s="24">
        <v>145</v>
      </c>
      <c r="Q2431" s="25">
        <f t="shared" si="205"/>
        <v>14.5</v>
      </c>
      <c r="R2431" s="12">
        <v>0</v>
      </c>
      <c r="S2431" s="12">
        <v>0</v>
      </c>
      <c r="U2431" s="18" t="str">
        <f t="shared" si="201"/>
        <v>未勝利</v>
      </c>
      <c r="X2431" s="12" t="str">
        <f>IF(OR(C2431="櫃間牧場",C2431="特捜フジ"),"hit",IF(OR(C2431="土井牧場",C2431="土井ムギムギ牧場",C2431="むぎむぎ",C2431="むぎ"),"doi",IF(OR(C2431="阪神",C2431="タイガースファーム"),"han",IF(OR(C2431="健康牧場",C2431="ＯＫ牧場"),"oke",VLOOKUP(C2431,[1]Owner!$A:$B,2,FALSE)))))</f>
        <v>oku</v>
      </c>
    </row>
    <row r="2432" spans="1:24" ht="11.15" customHeight="1" x14ac:dyDescent="0.65">
      <c r="A2432" s="19" t="str">
        <f t="shared" si="200"/>
        <v>0405伸吾01</v>
      </c>
      <c r="B2432" s="10" t="s">
        <v>1951</v>
      </c>
      <c r="C2432" s="20" t="s">
        <v>768</v>
      </c>
      <c r="D2432" s="31">
        <v>1</v>
      </c>
      <c r="E2432" s="20" t="s">
        <v>2061</v>
      </c>
      <c r="F2432" s="10" t="s">
        <v>14</v>
      </c>
      <c r="G2432" s="10" t="s">
        <v>520</v>
      </c>
      <c r="H2432" s="20" t="s">
        <v>1321</v>
      </c>
      <c r="I2432" s="20" t="s">
        <v>38</v>
      </c>
      <c r="J2432" s="20" t="s">
        <v>1217</v>
      </c>
      <c r="K2432" s="20" t="s">
        <v>2042</v>
      </c>
      <c r="L2432" s="20" t="s">
        <v>82</v>
      </c>
      <c r="M2432" s="21">
        <v>90</v>
      </c>
      <c r="N2432" s="22">
        <v>2</v>
      </c>
      <c r="O2432" s="23">
        <v>0</v>
      </c>
      <c r="P2432" s="24">
        <v>145</v>
      </c>
      <c r="Q2432" s="25">
        <f t="shared" si="205"/>
        <v>1.6111111111111112</v>
      </c>
      <c r="R2432" s="12">
        <v>0</v>
      </c>
      <c r="S2432" s="12">
        <v>0</v>
      </c>
      <c r="U2432" s="18" t="str">
        <f t="shared" si="201"/>
        <v>未勝利</v>
      </c>
      <c r="X2432" s="12" t="str">
        <f>IF(OR(C2432="櫃間牧場",C2432="特捜フジ"),"hit",IF(OR(C2432="土井牧場",C2432="土井ムギムギ牧場",C2432="むぎむぎ",C2432="むぎ"),"doi",IF(OR(C2432="阪神",C2432="タイガースファーム"),"han",IF(OR(C2432="健康牧場",C2432="ＯＫ牧場"),"oke",VLOOKUP(C2432,[1]Owner!$A:$B,2,FALSE)))))</f>
        <v>tsi</v>
      </c>
    </row>
    <row r="2433" spans="1:24" ht="11.15" customHeight="1" x14ac:dyDescent="0.65">
      <c r="A2433" s="19" t="str">
        <f t="shared" si="200"/>
        <v>1213阪神07</v>
      </c>
      <c r="B2433" s="10" t="s">
        <v>4405</v>
      </c>
      <c r="C2433" s="20" t="s">
        <v>4734</v>
      </c>
      <c r="D2433" s="11">
        <v>7</v>
      </c>
      <c r="E2433" s="20" t="s">
        <v>4559</v>
      </c>
      <c r="F2433" s="10" t="s">
        <v>4407</v>
      </c>
      <c r="G2433" s="10" t="s">
        <v>4421</v>
      </c>
      <c r="H2433" s="20" t="s">
        <v>4560</v>
      </c>
      <c r="I2433" s="20" t="s">
        <v>4561</v>
      </c>
      <c r="J2433" s="20" t="s">
        <v>4562</v>
      </c>
      <c r="K2433" s="20" t="s">
        <v>4415</v>
      </c>
      <c r="L2433" s="20" t="s">
        <v>4416</v>
      </c>
      <c r="M2433" s="21">
        <v>20</v>
      </c>
      <c r="N2433" s="22">
        <v>4</v>
      </c>
      <c r="O2433" s="23">
        <v>0</v>
      </c>
      <c r="P2433" s="24">
        <v>145</v>
      </c>
      <c r="Q2433" s="25">
        <f t="shared" si="205"/>
        <v>7.25</v>
      </c>
      <c r="R2433" s="12">
        <v>0</v>
      </c>
      <c r="S2433" s="12">
        <v>0</v>
      </c>
      <c r="U2433" s="18" t="str">
        <f t="shared" si="201"/>
        <v>未勝利</v>
      </c>
      <c r="X2433" s="12" t="str">
        <f>IF(OR(C2433="櫃間牧場",C2433="特捜フジ"),"hit",IF(OR(C2433="土井牧場",C2433="土井ムギムギ牧場",C2433="むぎむぎ",C2433="むぎ"),"doi",IF(OR(C2433="阪神",C2433="タイガースファーム"),"han",IF(OR(C2433="健康牧場",C2433="ＯＫ牧場"),"oke",VLOOKUP(C2433,[1]Owner!$A:$B,2,FALSE)))))</f>
        <v>han</v>
      </c>
    </row>
    <row r="2434" spans="1:24" ht="11.15" customHeight="1" x14ac:dyDescent="0.65">
      <c r="A2434" s="19" t="str">
        <f t="shared" ref="A2434:A2497" si="206">MID(B2434,3,2)&amp;MID(B2434,8,2)&amp;MID(C2434,1,2)&amp;TEXT(D2434,"00")</f>
        <v>0809大熊07</v>
      </c>
      <c r="B2434" s="10" t="s">
        <v>3162</v>
      </c>
      <c r="C2434" s="20" t="s">
        <v>2694</v>
      </c>
      <c r="D2434" s="11">
        <v>7</v>
      </c>
      <c r="E2434" s="20" t="s">
        <v>3309</v>
      </c>
      <c r="F2434" s="10" t="s">
        <v>14</v>
      </c>
      <c r="G2434" s="10" t="s">
        <v>510</v>
      </c>
      <c r="H2434" s="20" t="s">
        <v>691</v>
      </c>
      <c r="I2434" s="20" t="s">
        <v>3280</v>
      </c>
      <c r="J2434" s="20" t="s">
        <v>3310</v>
      </c>
      <c r="K2434" s="20" t="s">
        <v>2955</v>
      </c>
      <c r="L2434" s="20" t="s">
        <v>3311</v>
      </c>
      <c r="M2434" s="21">
        <v>10</v>
      </c>
      <c r="N2434" s="22">
        <v>5</v>
      </c>
      <c r="O2434" s="23">
        <v>0</v>
      </c>
      <c r="P2434" s="24">
        <v>145</v>
      </c>
      <c r="Q2434" s="25">
        <f t="shared" si="205"/>
        <v>14.5</v>
      </c>
      <c r="R2434" s="12">
        <v>0</v>
      </c>
      <c r="S2434" s="12">
        <v>0</v>
      </c>
      <c r="U2434" s="18" t="str">
        <f t="shared" ref="U2434:U2497" si="207">IF(S2434&gt;=1,"G1",IF(R2434&gt;=1,"重賞",IF(O2434&gt;=2,"二勝",IF(O2434=1,"一勝",IF(AND(O2434=0,N2434&gt;=1),"未勝利","未出走")))))</f>
        <v>未勝利</v>
      </c>
      <c r="X2434" s="12" t="str">
        <f>IF(OR(C2434="櫃間牧場",C2434="特捜フジ"),"hit",IF(OR(C2434="土井牧場",C2434="土井ムギムギ牧場",C2434="むぎむぎ",C2434="むぎ"),"doi",IF(OR(C2434="阪神",C2434="タイガースファーム"),"han",IF(OR(C2434="健康牧場",C2434="ＯＫ牧場"),"oke",VLOOKUP(C2434,[1]Owner!$A:$B,2,FALSE)))))</f>
        <v>oku</v>
      </c>
    </row>
    <row r="2435" spans="1:24" ht="11.15" customHeight="1" x14ac:dyDescent="0.65">
      <c r="A2435" s="19" t="str">
        <f t="shared" si="206"/>
        <v>9900健太10</v>
      </c>
      <c r="B2435" s="10" t="s">
        <v>683</v>
      </c>
      <c r="C2435" s="20" t="s">
        <v>156</v>
      </c>
      <c r="D2435" s="31">
        <v>10</v>
      </c>
      <c r="E2435" s="20" t="s">
        <v>765</v>
      </c>
      <c r="F2435" s="10" t="s">
        <v>14</v>
      </c>
      <c r="G2435" s="10" t="s">
        <v>33</v>
      </c>
      <c r="H2435" s="20" t="s">
        <v>766</v>
      </c>
      <c r="I2435" s="20" t="s">
        <v>451</v>
      </c>
      <c r="J2435" s="20" t="s">
        <v>767</v>
      </c>
      <c r="N2435" s="22">
        <v>5</v>
      </c>
      <c r="O2435" s="23">
        <v>0</v>
      </c>
      <c r="P2435" s="24">
        <v>141</v>
      </c>
      <c r="Q2435" s="25" t="str">
        <f t="shared" si="205"/>
        <v/>
      </c>
      <c r="R2435" s="12">
        <v>0</v>
      </c>
      <c r="S2435" s="12">
        <v>0</v>
      </c>
      <c r="U2435" s="18" t="str">
        <f t="shared" si="207"/>
        <v>未勝利</v>
      </c>
      <c r="X2435" s="12" t="str">
        <f>IF(OR(C2435="櫃間牧場",C2435="特捜フジ"),"hit",IF(OR(C2435="土井牧場",C2435="土井ムギムギ牧場",C2435="むぎむぎ",C2435="むぎ"),"doi",IF(OR(C2435="阪神",C2435="タイガースファーム"),"han",IF(OR(C2435="健康牧場",C2435="ＯＫ牧場"),"oke",VLOOKUP(C2435,[1]Owner!$A:$B,2,FALSE)))))</f>
        <v>tke</v>
      </c>
    </row>
    <row r="2436" spans="1:24" ht="11.15" customHeight="1" x14ac:dyDescent="0.65">
      <c r="A2436" s="19" t="str">
        <f t="shared" si="206"/>
        <v>2324柏倉10</v>
      </c>
      <c r="B2436" s="10" t="s">
        <v>9878</v>
      </c>
      <c r="C2436" s="20" t="s">
        <v>9205</v>
      </c>
      <c r="D2436" s="11">
        <v>10</v>
      </c>
      <c r="E2436" s="20" t="s">
        <v>9767</v>
      </c>
      <c r="F2436" s="10" t="s">
        <v>4407</v>
      </c>
      <c r="G2436" s="10" t="s">
        <v>4421</v>
      </c>
      <c r="H2436" s="20" t="s">
        <v>9889</v>
      </c>
      <c r="I2436" s="20" t="s">
        <v>5981</v>
      </c>
      <c r="J2436" s="20" t="s">
        <v>9925</v>
      </c>
      <c r="K2436" s="20" t="s">
        <v>2378</v>
      </c>
      <c r="L2436" s="20" t="s">
        <v>4853</v>
      </c>
      <c r="M2436" s="37">
        <v>3</v>
      </c>
      <c r="N2436" s="22">
        <v>2</v>
      </c>
      <c r="O2436" s="23">
        <v>0</v>
      </c>
      <c r="P2436" s="24">
        <v>140</v>
      </c>
      <c r="Q2436" s="25">
        <f t="shared" si="205"/>
        <v>46.666666666666664</v>
      </c>
      <c r="U2436" s="18" t="str">
        <f t="shared" si="207"/>
        <v>未勝利</v>
      </c>
      <c r="V2436" s="12" t="s">
        <v>10021</v>
      </c>
      <c r="W2436" s="12" t="s">
        <v>10058</v>
      </c>
      <c r="X2436" s="12" t="str">
        <f>IF(OR(C2436="櫃間牧場",C2436="特捜フジ"),"hit",IF(OR(C2436="土井牧場",C2436="土井ムギムギ牧場",C2436="むぎむぎ",C2436="むぎ"),"doi",IF(OR(C2436="阪神",C2436="タイガースファーム"),"han",IF(OR(C2436="健康牧場",C2436="ＯＫ牧場"),"oke",VLOOKUP(C2436,[1]Owner!$A:$B,2,FALSE)))))</f>
        <v>kas</v>
      </c>
    </row>
    <row r="2437" spans="1:24" ht="11.15" customHeight="1" x14ac:dyDescent="0.65">
      <c r="A2437" s="19" t="str">
        <f t="shared" si="206"/>
        <v>2324阪神09</v>
      </c>
      <c r="B2437" s="10" t="s">
        <v>9878</v>
      </c>
      <c r="C2437" s="20" t="s">
        <v>4734</v>
      </c>
      <c r="D2437" s="11">
        <v>9</v>
      </c>
      <c r="E2437" s="20" t="s">
        <v>9856</v>
      </c>
      <c r="F2437" s="10" t="s">
        <v>4407</v>
      </c>
      <c r="G2437" s="10" t="s">
        <v>4408</v>
      </c>
      <c r="H2437" s="20" t="s">
        <v>9342</v>
      </c>
      <c r="I2437" s="20" t="s">
        <v>5638</v>
      </c>
      <c r="J2437" s="20" t="s">
        <v>9965</v>
      </c>
      <c r="K2437" s="20" t="s">
        <v>9978</v>
      </c>
      <c r="L2437" s="20" t="s">
        <v>1913</v>
      </c>
      <c r="M2437" s="37">
        <v>8</v>
      </c>
      <c r="N2437" s="22">
        <v>2</v>
      </c>
      <c r="O2437" s="23">
        <v>0</v>
      </c>
      <c r="P2437" s="24">
        <v>140</v>
      </c>
      <c r="Q2437" s="25">
        <f t="shared" si="205"/>
        <v>17.5</v>
      </c>
      <c r="U2437" s="18" t="str">
        <f t="shared" si="207"/>
        <v>未勝利</v>
      </c>
      <c r="V2437" s="12" t="s">
        <v>10206</v>
      </c>
      <c r="W2437" s="12" t="s">
        <v>10131</v>
      </c>
      <c r="X2437" s="12" t="str">
        <f>IF(OR(C2437="櫃間牧場",C2437="特捜フジ"),"hit",IF(OR(C2437="土井牧場",C2437="土井ムギムギ牧場",C2437="むぎむぎ",C2437="むぎ"),"doi",IF(OR(C2437="阪神",C2437="タイガースファーム"),"han",IF(OR(C2437="健康牧場",C2437="ＯＫ牧場"),"oke",VLOOKUP(C2437,[1]Owner!$A:$B,2,FALSE)))))</f>
        <v>han</v>
      </c>
    </row>
    <row r="2438" spans="1:24" ht="11.15" customHeight="1" x14ac:dyDescent="0.65">
      <c r="A2438" s="19" t="str">
        <f t="shared" si="206"/>
        <v>2324永之04</v>
      </c>
      <c r="B2438" s="10" t="s">
        <v>9878</v>
      </c>
      <c r="C2438" s="20" t="s">
        <v>9310</v>
      </c>
      <c r="D2438" s="11">
        <v>4</v>
      </c>
      <c r="E2438" s="20" t="s">
        <v>9861</v>
      </c>
      <c r="F2438" s="10" t="s">
        <v>4407</v>
      </c>
      <c r="G2438" s="10" t="s">
        <v>4408</v>
      </c>
      <c r="H2438" s="20" t="s">
        <v>7239</v>
      </c>
      <c r="I2438" s="20" t="s">
        <v>8317</v>
      </c>
      <c r="J2438" s="20" t="s">
        <v>9967</v>
      </c>
      <c r="K2438" s="20" t="s">
        <v>2378</v>
      </c>
      <c r="L2438" s="20" t="s">
        <v>1913</v>
      </c>
      <c r="M2438" s="37">
        <v>5</v>
      </c>
      <c r="N2438" s="22">
        <v>4</v>
      </c>
      <c r="O2438" s="23">
        <v>0</v>
      </c>
      <c r="P2438" s="24">
        <v>140</v>
      </c>
      <c r="Q2438" s="25">
        <f t="shared" si="205"/>
        <v>28</v>
      </c>
      <c r="U2438" s="18" t="str">
        <f t="shared" si="207"/>
        <v>未勝利</v>
      </c>
      <c r="V2438" s="12" t="s">
        <v>10208</v>
      </c>
      <c r="W2438" s="12" t="s">
        <v>10136</v>
      </c>
      <c r="X2438" s="12" t="str">
        <f>IF(OR(C2438="櫃間牧場",C2438="特捜フジ"),"hit",IF(OR(C2438="土井牧場",C2438="土井ムギムギ牧場",C2438="むぎむぎ",C2438="むぎ"),"doi",IF(OR(C2438="阪神",C2438="タイガースファーム"),"han",IF(OR(C2438="健康牧場",C2438="ＯＫ牧場"),"oke",VLOOKUP(C2438,[1]Owner!$A:$B,2,FALSE)))))</f>
        <v>yhi</v>
      </c>
    </row>
    <row r="2439" spans="1:24" ht="11.15" customHeight="1" x14ac:dyDescent="0.65">
      <c r="A2439" s="19" t="str">
        <f t="shared" si="206"/>
        <v>2223小金05</v>
      </c>
      <c r="B2439" s="10" t="s">
        <v>9192</v>
      </c>
      <c r="C2439" s="20" t="s">
        <v>9237</v>
      </c>
      <c r="D2439" s="11">
        <v>5</v>
      </c>
      <c r="E2439" s="20" t="s">
        <v>9242</v>
      </c>
      <c r="F2439" s="10" t="s">
        <v>4407</v>
      </c>
      <c r="G2439" s="10" t="s">
        <v>4408</v>
      </c>
      <c r="H2439" s="20" t="s">
        <v>8868</v>
      </c>
      <c r="I2439" s="20" t="s">
        <v>1755</v>
      </c>
      <c r="J2439" s="20" t="s">
        <v>7315</v>
      </c>
      <c r="K2439" s="20" t="s">
        <v>9457</v>
      </c>
      <c r="L2439" s="20" t="s">
        <v>1913</v>
      </c>
      <c r="M2439" s="32">
        <v>9</v>
      </c>
      <c r="N2439" s="22">
        <v>2</v>
      </c>
      <c r="O2439" s="23">
        <v>0</v>
      </c>
      <c r="P2439" s="24">
        <v>138</v>
      </c>
      <c r="Q2439" s="25">
        <v>14.238095238095237</v>
      </c>
      <c r="U2439" s="18" t="str">
        <f t="shared" si="207"/>
        <v>未勝利</v>
      </c>
      <c r="W2439" s="12" t="s">
        <v>9534</v>
      </c>
      <c r="X2439" s="12" t="str">
        <f>IF(OR(C2439="櫃間牧場",C2439="特捜フジ"),"hit",IF(OR(C2439="土井牧場",C2439="土井ムギムギ牧場",C2439="むぎむぎ",C2439="むぎ"),"doi",IF(OR(C2439="阪神",C2439="タイガースファーム"),"han",IF(OR(C2439="健康牧場",C2439="ＯＫ牧場"),"oke",VLOOKUP(C2439,[1]Owner!$A:$B,2,FALSE)))))</f>
        <v>kog</v>
      </c>
    </row>
    <row r="2440" spans="1:24" ht="11.15" customHeight="1" x14ac:dyDescent="0.65">
      <c r="A2440" s="19" t="str">
        <f t="shared" si="206"/>
        <v>0203土井09</v>
      </c>
      <c r="B2440" s="10" t="s">
        <v>1480</v>
      </c>
      <c r="C2440" s="20" t="s">
        <v>1601</v>
      </c>
      <c r="D2440" s="31">
        <v>9</v>
      </c>
      <c r="E2440" s="20" t="s">
        <v>1618</v>
      </c>
      <c r="F2440" s="10" t="s">
        <v>29</v>
      </c>
      <c r="G2440" s="10" t="s">
        <v>520</v>
      </c>
      <c r="H2440" s="20" t="s">
        <v>1550</v>
      </c>
      <c r="I2440" s="20" t="s">
        <v>1258</v>
      </c>
      <c r="J2440" s="20" t="s">
        <v>1025</v>
      </c>
      <c r="N2440" s="22">
        <v>5</v>
      </c>
      <c r="O2440" s="23">
        <v>0</v>
      </c>
      <c r="P2440" s="24">
        <v>137</v>
      </c>
      <c r="Q2440" s="25" t="str">
        <f>IF(M2440="","",IF(M2440&lt;=0,P2440/10,P2440/M2440))</f>
        <v/>
      </c>
      <c r="R2440" s="12">
        <v>0</v>
      </c>
      <c r="S2440" s="12">
        <v>0</v>
      </c>
      <c r="U2440" s="18" t="str">
        <f t="shared" si="207"/>
        <v>未勝利</v>
      </c>
      <c r="X2440" s="12" t="str">
        <f>IF(OR(C2440="櫃間牧場",C2440="特捜フジ"),"hit",IF(OR(C2440="土井牧場",C2440="土井ムギムギ牧場",C2440="むぎむぎ",C2440="むぎ"),"doi",IF(OR(C2440="阪神",C2440="タイガースファーム"),"han",IF(OR(C2440="健康牧場",C2440="ＯＫ牧場"),"oke",VLOOKUP(C2440,[1]Owner!$A:$B,2,FALSE)))))</f>
        <v>doi</v>
      </c>
    </row>
    <row r="2441" spans="1:24" ht="11.15" customHeight="1" x14ac:dyDescent="0.65">
      <c r="A2441" s="19" t="str">
        <f t="shared" si="206"/>
        <v>1314心平09</v>
      </c>
      <c r="B2441" s="10" t="s">
        <v>5133</v>
      </c>
      <c r="C2441" s="20" t="s">
        <v>4402</v>
      </c>
      <c r="D2441" s="11">
        <v>9</v>
      </c>
      <c r="E2441" s="20" t="s">
        <v>5126</v>
      </c>
      <c r="F2441" s="10" t="s">
        <v>4772</v>
      </c>
      <c r="G2441" s="10" t="s">
        <v>4774</v>
      </c>
      <c r="H2441" s="20" t="s">
        <v>5127</v>
      </c>
      <c r="I2441" s="20" t="s">
        <v>5128</v>
      </c>
      <c r="J2441" s="20" t="s">
        <v>5129</v>
      </c>
      <c r="K2441" s="20" t="s">
        <v>5130</v>
      </c>
      <c r="L2441" s="20" t="s">
        <v>5131</v>
      </c>
      <c r="M2441" s="21">
        <v>0</v>
      </c>
      <c r="N2441" s="22">
        <v>1</v>
      </c>
      <c r="O2441" s="23">
        <v>0</v>
      </c>
      <c r="P2441" s="24">
        <v>130</v>
      </c>
      <c r="Q2441" s="25">
        <f>IF(M2441="","",IF(M2441&lt;=0,P2441/10,P2441/M2441))</f>
        <v>13</v>
      </c>
      <c r="R2441" s="12">
        <v>0</v>
      </c>
      <c r="S2441" s="12">
        <v>0</v>
      </c>
      <c r="U2441" s="18" t="str">
        <f t="shared" si="207"/>
        <v>未勝利</v>
      </c>
      <c r="X2441" s="12" t="str">
        <f>IF(OR(C2441="櫃間牧場",C2441="特捜フジ"),"hit",IF(OR(C2441="土井牧場",C2441="土井ムギムギ牧場",C2441="むぎむぎ",C2441="むぎ"),"doi",IF(OR(C2441="阪神",C2441="タイガースファーム"),"han",IF(OR(C2441="健康牧場",C2441="ＯＫ牧場"),"oke",VLOOKUP(C2441,[1]Owner!$A:$B,2,FALSE)))))</f>
        <v>hsi</v>
      </c>
    </row>
    <row r="2442" spans="1:24" ht="11.15" customHeight="1" x14ac:dyDescent="0.65">
      <c r="A2442" s="19" t="str">
        <f t="shared" si="206"/>
        <v>2122小金07</v>
      </c>
      <c r="B2442" s="10" t="s">
        <v>8826</v>
      </c>
      <c r="C2442" s="20" t="s">
        <v>8309</v>
      </c>
      <c r="D2442" s="11">
        <v>7</v>
      </c>
      <c r="E2442" s="20" t="s">
        <v>8731</v>
      </c>
      <c r="F2442" s="10" t="s">
        <v>29</v>
      </c>
      <c r="G2442" s="10" t="s">
        <v>4408</v>
      </c>
      <c r="H2442" s="20" t="s">
        <v>8884</v>
      </c>
      <c r="I2442" s="20" t="s">
        <v>2231</v>
      </c>
      <c r="J2442" s="20" t="s">
        <v>5766</v>
      </c>
      <c r="K2442" s="20" t="s">
        <v>6191</v>
      </c>
      <c r="L2442" s="20" t="s">
        <v>8885</v>
      </c>
      <c r="M2442" s="32">
        <v>4</v>
      </c>
      <c r="N2442" s="22">
        <v>2</v>
      </c>
      <c r="O2442" s="23">
        <v>0</v>
      </c>
      <c r="P2442" s="24">
        <v>130</v>
      </c>
      <c r="Q2442" s="25">
        <v>12.75</v>
      </c>
      <c r="U2442" s="18" t="str">
        <f t="shared" si="207"/>
        <v>未勝利</v>
      </c>
      <c r="V2442" s="12" t="s">
        <v>8981</v>
      </c>
      <c r="W2442" s="12" t="s">
        <v>9097</v>
      </c>
      <c r="X2442" s="12" t="str">
        <f>IF(OR(C2442="櫃間牧場",C2442="特捜フジ"),"hit",IF(OR(C2442="土井牧場",C2442="土井ムギムギ牧場",C2442="むぎむぎ",C2442="むぎ"),"doi",IF(OR(C2442="阪神",C2442="タイガースファーム"),"han",IF(OR(C2442="健康牧場",C2442="ＯＫ牧場"),"oke",VLOOKUP(C2442,[1]Owner!$A:$B,2,FALSE)))))</f>
        <v>kog</v>
      </c>
    </row>
    <row r="2443" spans="1:24" ht="11.15" customHeight="1" x14ac:dyDescent="0.65">
      <c r="A2443" s="19" t="str">
        <f t="shared" si="206"/>
        <v>0304播磨06</v>
      </c>
      <c r="B2443" s="10" t="s">
        <v>1713</v>
      </c>
      <c r="C2443" s="20" t="s">
        <v>626</v>
      </c>
      <c r="D2443" s="31">
        <v>6</v>
      </c>
      <c r="E2443" s="20" t="s">
        <v>1901</v>
      </c>
      <c r="F2443" s="10" t="s">
        <v>14</v>
      </c>
      <c r="G2443" s="10" t="s">
        <v>33</v>
      </c>
      <c r="H2443" s="20" t="s">
        <v>111</v>
      </c>
      <c r="I2443" s="20" t="s">
        <v>1378</v>
      </c>
      <c r="J2443" s="20" t="s">
        <v>1902</v>
      </c>
      <c r="M2443" s="21">
        <v>0</v>
      </c>
      <c r="N2443" s="22">
        <v>2</v>
      </c>
      <c r="O2443" s="23">
        <v>0</v>
      </c>
      <c r="P2443" s="24">
        <v>130</v>
      </c>
      <c r="Q2443" s="25">
        <f t="shared" ref="Q2443:Q2448" si="208">IF(M2443="","",IF(M2443&lt;=0,P2443/10,P2443/M2443))</f>
        <v>13</v>
      </c>
      <c r="R2443" s="12">
        <v>0</v>
      </c>
      <c r="S2443" s="12">
        <v>0</v>
      </c>
      <c r="U2443" s="18" t="str">
        <f t="shared" si="207"/>
        <v>未勝利</v>
      </c>
      <c r="X2443" s="12" t="str">
        <f>IF(OR(C2443="櫃間牧場",C2443="特捜フジ"),"hit",IF(OR(C2443="土井牧場",C2443="土井ムギムギ牧場",C2443="むぎむぎ",C2443="むぎ"),"doi",IF(OR(C2443="阪神",C2443="タイガースファーム"),"han",IF(OR(C2443="健康牧場",C2443="ＯＫ牧場"),"oke",VLOOKUP(C2443,[1]Owner!$A:$B,2,FALSE)))))</f>
        <v>har</v>
      </c>
    </row>
    <row r="2444" spans="1:24" ht="11.15" customHeight="1" x14ac:dyDescent="0.65">
      <c r="A2444" s="19" t="str">
        <f t="shared" si="206"/>
        <v>1112むぎ01</v>
      </c>
      <c r="B2444" s="10" t="s">
        <v>4369</v>
      </c>
      <c r="C2444" s="20" t="s">
        <v>4316</v>
      </c>
      <c r="D2444" s="11">
        <v>1</v>
      </c>
      <c r="E2444" s="20" t="s">
        <v>4317</v>
      </c>
      <c r="F2444" s="10" t="s">
        <v>3905</v>
      </c>
      <c r="G2444" s="10" t="s">
        <v>3906</v>
      </c>
      <c r="H2444" s="20" t="s">
        <v>4145</v>
      </c>
      <c r="I2444" s="20" t="s">
        <v>2231</v>
      </c>
      <c r="J2444" s="20" t="s">
        <v>4318</v>
      </c>
      <c r="K2444" s="20" t="s">
        <v>3023</v>
      </c>
      <c r="L2444" s="20" t="s">
        <v>1913</v>
      </c>
      <c r="M2444" s="21">
        <v>75</v>
      </c>
      <c r="N2444" s="22">
        <v>2</v>
      </c>
      <c r="O2444" s="23">
        <v>0</v>
      </c>
      <c r="P2444" s="24">
        <v>130</v>
      </c>
      <c r="Q2444" s="25">
        <f t="shared" si="208"/>
        <v>1.7333333333333334</v>
      </c>
      <c r="R2444" s="12">
        <v>0</v>
      </c>
      <c r="S2444" s="12">
        <v>0</v>
      </c>
      <c r="U2444" s="18" t="str">
        <f t="shared" si="207"/>
        <v>未勝利</v>
      </c>
      <c r="X2444" s="12" t="str">
        <f>IF(OR(C2444="櫃間牧場",C2444="特捜フジ"),"hit",IF(OR(C2444="土井牧場",C2444="土井ムギムギ牧場",C2444="むぎむぎ",C2444="むぎ"),"doi",IF(OR(C2444="阪神",C2444="タイガースファーム"),"han",IF(OR(C2444="健康牧場",C2444="ＯＫ牧場"),"oke",VLOOKUP(C2444,[1]Owner!$A:$B,2,FALSE)))))</f>
        <v>doi</v>
      </c>
    </row>
    <row r="2445" spans="1:24" ht="11.15" customHeight="1" x14ac:dyDescent="0.65">
      <c r="A2445" s="19" t="str">
        <f t="shared" si="206"/>
        <v>1213みど04</v>
      </c>
      <c r="B2445" s="10" t="s">
        <v>4405</v>
      </c>
      <c r="C2445" s="20" t="s">
        <v>4730</v>
      </c>
      <c r="D2445" s="11">
        <v>4</v>
      </c>
      <c r="E2445" s="20" t="s">
        <v>4420</v>
      </c>
      <c r="F2445" s="10" t="s">
        <v>4407</v>
      </c>
      <c r="G2445" s="10" t="s">
        <v>4421</v>
      </c>
      <c r="H2445" s="20" t="s">
        <v>4422</v>
      </c>
      <c r="I2445" s="20" t="s">
        <v>4423</v>
      </c>
      <c r="J2445" s="20" t="s">
        <v>4424</v>
      </c>
      <c r="K2445" s="20" t="s">
        <v>4425</v>
      </c>
      <c r="L2445" s="20" t="s">
        <v>4426</v>
      </c>
      <c r="M2445" s="21">
        <v>40</v>
      </c>
      <c r="N2445" s="22">
        <v>2</v>
      </c>
      <c r="O2445" s="23">
        <v>0</v>
      </c>
      <c r="P2445" s="24">
        <v>130</v>
      </c>
      <c r="Q2445" s="25">
        <f t="shared" si="208"/>
        <v>3.25</v>
      </c>
      <c r="R2445" s="12">
        <v>0</v>
      </c>
      <c r="S2445" s="12">
        <v>0</v>
      </c>
      <c r="U2445" s="18" t="str">
        <f t="shared" si="207"/>
        <v>未勝利</v>
      </c>
      <c r="X2445" s="12" t="str">
        <f>IF(OR(C2445="櫃間牧場",C2445="特捜フジ"),"hit",IF(OR(C2445="土井牧場",C2445="土井ムギムギ牧場",C2445="むぎむぎ",C2445="むぎ"),"doi",IF(OR(C2445="阪神",C2445="タイガースファーム"),"han",IF(OR(C2445="健康牧場",C2445="ＯＫ牧場"),"oke",VLOOKUP(C2445,[1]Owner!$A:$B,2,FALSE)))))</f>
        <v>mid</v>
      </c>
    </row>
    <row r="2446" spans="1:24" ht="11.15" customHeight="1" x14ac:dyDescent="0.65">
      <c r="A2446" s="19" t="str">
        <f t="shared" si="206"/>
        <v>1617むぎ09</v>
      </c>
      <c r="B2446" s="10" t="s">
        <v>5840</v>
      </c>
      <c r="C2446" s="20" t="s">
        <v>4396</v>
      </c>
      <c r="D2446" s="11">
        <v>9</v>
      </c>
      <c r="E2446" s="20" t="s">
        <v>5974</v>
      </c>
      <c r="F2446" s="10" t="s">
        <v>5848</v>
      </c>
      <c r="G2446" s="10" t="s">
        <v>5996</v>
      </c>
      <c r="H2446" s="20" t="s">
        <v>6118</v>
      </c>
      <c r="I2446" s="20" t="s">
        <v>5709</v>
      </c>
      <c r="J2446" s="20" t="s">
        <v>6119</v>
      </c>
      <c r="K2446" s="20" t="s">
        <v>6131</v>
      </c>
      <c r="L2446" s="20" t="s">
        <v>6159</v>
      </c>
      <c r="M2446" s="21">
        <v>50</v>
      </c>
      <c r="N2446" s="22">
        <v>2</v>
      </c>
      <c r="O2446" s="23">
        <v>0</v>
      </c>
      <c r="P2446" s="24">
        <v>130</v>
      </c>
      <c r="Q2446" s="25">
        <f t="shared" si="208"/>
        <v>2.6</v>
      </c>
      <c r="R2446" s="12">
        <v>0</v>
      </c>
      <c r="S2446" s="12">
        <v>0</v>
      </c>
      <c r="U2446" s="18" t="str">
        <f t="shared" si="207"/>
        <v>未勝利</v>
      </c>
      <c r="X2446" s="12" t="str">
        <f>IF(OR(C2446="櫃間牧場",C2446="特捜フジ"),"hit",IF(OR(C2446="土井牧場",C2446="土井ムギムギ牧場",C2446="むぎむぎ",C2446="むぎ"),"doi",IF(OR(C2446="阪神",C2446="タイガースファーム"),"han",IF(OR(C2446="健康牧場",C2446="ＯＫ牧場"),"oke",VLOOKUP(C2446,[1]Owner!$A:$B,2,FALSE)))))</f>
        <v>doi</v>
      </c>
    </row>
    <row r="2447" spans="1:24" ht="11.15" customHeight="1" x14ac:dyDescent="0.65">
      <c r="A2447" s="19" t="str">
        <f t="shared" si="206"/>
        <v>9899真下06</v>
      </c>
      <c r="B2447" s="10" t="s">
        <v>377</v>
      </c>
      <c r="C2447" s="20" t="s">
        <v>346</v>
      </c>
      <c r="D2447" s="31">
        <v>6</v>
      </c>
      <c r="E2447" s="20" t="s">
        <v>668</v>
      </c>
      <c r="F2447" s="10" t="s">
        <v>14</v>
      </c>
      <c r="G2447" s="10" t="s">
        <v>15</v>
      </c>
      <c r="H2447" s="20" t="s">
        <v>669</v>
      </c>
      <c r="I2447" s="20" t="s">
        <v>670</v>
      </c>
      <c r="J2447" s="20" t="s">
        <v>671</v>
      </c>
      <c r="N2447" s="22">
        <v>3</v>
      </c>
      <c r="O2447" s="23">
        <v>0</v>
      </c>
      <c r="P2447" s="24">
        <v>130</v>
      </c>
      <c r="Q2447" s="25" t="str">
        <f t="shared" si="208"/>
        <v/>
      </c>
      <c r="R2447" s="12">
        <v>0</v>
      </c>
      <c r="S2447" s="12">
        <v>0</v>
      </c>
      <c r="U2447" s="18" t="str">
        <f t="shared" si="207"/>
        <v>未勝利</v>
      </c>
      <c r="X2447" s="12" t="str">
        <f>IF(OR(C2447="櫃間牧場",C2447="特捜フジ"),"hit",IF(OR(C2447="土井牧場",C2447="土井ムギムギ牧場",C2447="むぎむぎ",C2447="むぎ"),"doi",IF(OR(C2447="阪神",C2447="タイガースファーム"),"han",IF(OR(C2447="健康牧場",C2447="ＯＫ牧場"),"oke",VLOOKUP(C2447,[1]Owner!$A:$B,2,FALSE)))))</f>
        <v>mas</v>
      </c>
    </row>
    <row r="2448" spans="1:24" ht="11.15" customHeight="1" x14ac:dyDescent="0.65">
      <c r="A2448" s="19" t="str">
        <f t="shared" si="206"/>
        <v>0102大類01</v>
      </c>
      <c r="B2448" s="10" t="s">
        <v>1206</v>
      </c>
      <c r="C2448" s="20" t="s">
        <v>91</v>
      </c>
      <c r="D2448" s="31">
        <v>1</v>
      </c>
      <c r="E2448" s="20" t="s">
        <v>1257</v>
      </c>
      <c r="F2448" s="10" t="s">
        <v>14</v>
      </c>
      <c r="G2448" s="10" t="s">
        <v>33</v>
      </c>
      <c r="H2448" s="20" t="s">
        <v>929</v>
      </c>
      <c r="I2448" s="20" t="s">
        <v>1258</v>
      </c>
      <c r="J2448" s="20" t="s">
        <v>749</v>
      </c>
      <c r="N2448" s="22">
        <v>3</v>
      </c>
      <c r="O2448" s="23">
        <v>0</v>
      </c>
      <c r="P2448" s="24">
        <v>130</v>
      </c>
      <c r="Q2448" s="25" t="str">
        <f t="shared" si="208"/>
        <v/>
      </c>
      <c r="R2448" s="12">
        <v>0</v>
      </c>
      <c r="S2448" s="12">
        <v>0</v>
      </c>
      <c r="U2448" s="18" t="str">
        <f t="shared" si="207"/>
        <v>未勝利</v>
      </c>
      <c r="X2448" s="12" t="str">
        <f>IF(OR(C2448="櫃間牧場",C2448="特捜フジ"),"hit",IF(OR(C2448="土井牧場",C2448="土井ムギムギ牧場",C2448="むぎむぎ",C2448="むぎ"),"doi",IF(OR(C2448="阪神",C2448="タイガースファーム"),"han",IF(OR(C2448="健康牧場",C2448="ＯＫ牧場"),"oke",VLOOKUP(C2448,[1]Owner!$A:$B,2,FALSE)))))</f>
        <v>oru</v>
      </c>
    </row>
    <row r="2449" spans="1:24" ht="11.15" customHeight="1" x14ac:dyDescent="0.65">
      <c r="A2449" s="19" t="str">
        <f t="shared" si="206"/>
        <v>2223永之08</v>
      </c>
      <c r="B2449" s="10" t="s">
        <v>9192</v>
      </c>
      <c r="C2449" s="20" t="s">
        <v>9310</v>
      </c>
      <c r="D2449" s="11">
        <v>8</v>
      </c>
      <c r="E2449" s="20" t="s">
        <v>9318</v>
      </c>
      <c r="F2449" s="10" t="s">
        <v>4407</v>
      </c>
      <c r="G2449" s="10" t="s">
        <v>4421</v>
      </c>
      <c r="H2449" s="20" t="s">
        <v>9344</v>
      </c>
      <c r="I2449" s="20" t="s">
        <v>1739</v>
      </c>
      <c r="J2449" s="20" t="s">
        <v>9437</v>
      </c>
      <c r="K2449" s="20" t="s">
        <v>5446</v>
      </c>
      <c r="L2449" s="20" t="s">
        <v>1913</v>
      </c>
      <c r="M2449" s="32">
        <v>5</v>
      </c>
      <c r="N2449" s="22">
        <v>3</v>
      </c>
      <c r="O2449" s="23">
        <v>0</v>
      </c>
      <c r="P2449" s="24">
        <v>130</v>
      </c>
      <c r="Q2449" s="25">
        <v>-35.857142857142854</v>
      </c>
      <c r="U2449" s="18" t="str">
        <f t="shared" si="207"/>
        <v>未勝利</v>
      </c>
      <c r="V2449" s="12" t="s">
        <v>9727</v>
      </c>
      <c r="W2449" s="12" t="s">
        <v>9606</v>
      </c>
      <c r="X2449" s="12" t="str">
        <f>IF(OR(C2449="櫃間牧場",C2449="特捜フジ"),"hit",IF(OR(C2449="土井牧場",C2449="土井ムギムギ牧場",C2449="むぎむぎ",C2449="むぎ"),"doi",IF(OR(C2449="阪神",C2449="タイガースファーム"),"han",IF(OR(C2449="健康牧場",C2449="ＯＫ牧場"),"oke",VLOOKUP(C2449,[1]Owner!$A:$B,2,FALSE)))))</f>
        <v>yhi</v>
      </c>
    </row>
    <row r="2450" spans="1:24" ht="11.15" customHeight="1" x14ac:dyDescent="0.65">
      <c r="A2450" s="19" t="str">
        <f t="shared" si="206"/>
        <v>0405伸吾10</v>
      </c>
      <c r="B2450" s="10" t="s">
        <v>1951</v>
      </c>
      <c r="C2450" s="20" t="s">
        <v>768</v>
      </c>
      <c r="D2450" s="31">
        <v>10</v>
      </c>
      <c r="E2450" s="20" t="s">
        <v>2084</v>
      </c>
      <c r="F2450" s="10" t="s">
        <v>29</v>
      </c>
      <c r="G2450" s="10" t="s">
        <v>510</v>
      </c>
      <c r="H2450" s="20" t="s">
        <v>1116</v>
      </c>
      <c r="I2450" s="20" t="s">
        <v>38</v>
      </c>
      <c r="J2450" s="20" t="s">
        <v>1690</v>
      </c>
      <c r="K2450" s="20" t="s">
        <v>846</v>
      </c>
      <c r="L2450" s="20" t="s">
        <v>515</v>
      </c>
      <c r="M2450" s="21">
        <v>70</v>
      </c>
      <c r="N2450" s="22">
        <v>4</v>
      </c>
      <c r="O2450" s="23">
        <v>0</v>
      </c>
      <c r="P2450" s="24">
        <v>130</v>
      </c>
      <c r="Q2450" s="25">
        <f t="shared" ref="Q2450:Q2463" si="209">IF(M2450="","",IF(M2450&lt;=0,P2450/10,P2450/M2450))</f>
        <v>1.8571428571428572</v>
      </c>
      <c r="R2450" s="12">
        <v>0</v>
      </c>
      <c r="S2450" s="12">
        <v>0</v>
      </c>
      <c r="U2450" s="18" t="str">
        <f t="shared" si="207"/>
        <v>未勝利</v>
      </c>
      <c r="X2450" s="12" t="str">
        <f>IF(OR(C2450="櫃間牧場",C2450="特捜フジ"),"hit",IF(OR(C2450="土井牧場",C2450="土井ムギムギ牧場",C2450="むぎむぎ",C2450="むぎ"),"doi",IF(OR(C2450="阪神",C2450="タイガースファーム"),"han",IF(OR(C2450="健康牧場",C2450="ＯＫ牧場"),"oke",VLOOKUP(C2450,[1]Owner!$A:$B,2,FALSE)))))</f>
        <v>tsi</v>
      </c>
    </row>
    <row r="2451" spans="1:24" ht="11.15" customHeight="1" x14ac:dyDescent="0.65">
      <c r="A2451" s="19" t="str">
        <f t="shared" si="206"/>
        <v>1314阪神05</v>
      </c>
      <c r="B2451" s="10" t="s">
        <v>5133</v>
      </c>
      <c r="C2451" s="20" t="s">
        <v>4398</v>
      </c>
      <c r="D2451" s="11">
        <v>5</v>
      </c>
      <c r="E2451" s="20" t="s">
        <v>5061</v>
      </c>
      <c r="F2451" s="10" t="s">
        <v>4766</v>
      </c>
      <c r="G2451" s="10" t="s">
        <v>4767</v>
      </c>
      <c r="H2451" s="20" t="s">
        <v>5062</v>
      </c>
      <c r="I2451" s="20" t="s">
        <v>4805</v>
      </c>
      <c r="J2451" s="20" t="s">
        <v>3265</v>
      </c>
      <c r="K2451" s="20" t="s">
        <v>5063</v>
      </c>
      <c r="L2451" s="20" t="s">
        <v>5064</v>
      </c>
      <c r="M2451" s="21">
        <v>30</v>
      </c>
      <c r="N2451" s="22">
        <v>4</v>
      </c>
      <c r="O2451" s="23">
        <v>0</v>
      </c>
      <c r="P2451" s="24">
        <v>130</v>
      </c>
      <c r="Q2451" s="25">
        <f t="shared" si="209"/>
        <v>4.333333333333333</v>
      </c>
      <c r="R2451" s="12">
        <v>0</v>
      </c>
      <c r="S2451" s="12">
        <v>0</v>
      </c>
      <c r="U2451" s="18" t="str">
        <f t="shared" si="207"/>
        <v>未勝利</v>
      </c>
      <c r="X2451" s="12" t="str">
        <f>IF(OR(C2451="櫃間牧場",C2451="特捜フジ"),"hit",IF(OR(C2451="土井牧場",C2451="土井ムギムギ牧場",C2451="むぎむぎ",C2451="むぎ"),"doi",IF(OR(C2451="阪神",C2451="タイガースファーム"),"han",IF(OR(C2451="健康牧場",C2451="ＯＫ牧場"),"oke",VLOOKUP(C2451,[1]Owner!$A:$B,2,FALSE)))))</f>
        <v>han</v>
      </c>
    </row>
    <row r="2452" spans="1:24" ht="11.15" customHeight="1" x14ac:dyDescent="0.65">
      <c r="A2452" s="19" t="str">
        <f t="shared" si="206"/>
        <v>1314藤田04</v>
      </c>
      <c r="B2452" s="10" t="s">
        <v>5133</v>
      </c>
      <c r="C2452" s="20" t="s">
        <v>4400</v>
      </c>
      <c r="D2452" s="11">
        <v>4</v>
      </c>
      <c r="E2452" s="20" t="s">
        <v>5040</v>
      </c>
      <c r="F2452" s="10" t="s">
        <v>4766</v>
      </c>
      <c r="G2452" s="10" t="s">
        <v>4767</v>
      </c>
      <c r="H2452" s="20" t="s">
        <v>5041</v>
      </c>
      <c r="I2452" s="20" t="s">
        <v>2231</v>
      </c>
      <c r="J2452" s="20" t="s">
        <v>3246</v>
      </c>
      <c r="K2452" s="20" t="s">
        <v>4830</v>
      </c>
      <c r="L2452" s="20" t="s">
        <v>5042</v>
      </c>
      <c r="M2452" s="21">
        <v>70</v>
      </c>
      <c r="N2452" s="22">
        <v>4</v>
      </c>
      <c r="O2452" s="23">
        <v>0</v>
      </c>
      <c r="P2452" s="24">
        <v>130</v>
      </c>
      <c r="Q2452" s="25">
        <f t="shared" si="209"/>
        <v>1.8571428571428572</v>
      </c>
      <c r="R2452" s="12">
        <v>0</v>
      </c>
      <c r="S2452" s="12">
        <v>0</v>
      </c>
      <c r="U2452" s="18" t="str">
        <f t="shared" si="207"/>
        <v>未勝利</v>
      </c>
      <c r="X2452" s="12" t="str">
        <f>IF(OR(C2452="櫃間牧場",C2452="特捜フジ"),"hit",IF(OR(C2452="土井牧場",C2452="土井ムギムギ牧場",C2452="むぎむぎ",C2452="むぎ"),"doi",IF(OR(C2452="阪神",C2452="タイガースファーム"),"han",IF(OR(C2452="健康牧場",C2452="ＯＫ牧場"),"oke",VLOOKUP(C2452,[1]Owner!$A:$B,2,FALSE)))))</f>
        <v>fut</v>
      </c>
    </row>
    <row r="2453" spans="1:24" ht="11.15" customHeight="1" x14ac:dyDescent="0.65">
      <c r="A2453" s="19" t="str">
        <f t="shared" si="206"/>
        <v>1314村山10</v>
      </c>
      <c r="B2453" s="10" t="s">
        <v>5133</v>
      </c>
      <c r="C2453" s="20" t="s">
        <v>4399</v>
      </c>
      <c r="D2453" s="11">
        <v>10</v>
      </c>
      <c r="E2453" s="20" t="s">
        <v>4828</v>
      </c>
      <c r="F2453" s="10" t="s">
        <v>4766</v>
      </c>
      <c r="G2453" s="10" t="s">
        <v>4767</v>
      </c>
      <c r="H2453" s="20" t="s">
        <v>4829</v>
      </c>
      <c r="I2453" s="20" t="s">
        <v>2614</v>
      </c>
      <c r="J2453" s="20" t="s">
        <v>2943</v>
      </c>
      <c r="K2453" s="20" t="s">
        <v>4830</v>
      </c>
      <c r="L2453" s="20" t="s">
        <v>4780</v>
      </c>
      <c r="M2453" s="21">
        <v>60</v>
      </c>
      <c r="N2453" s="22">
        <v>4</v>
      </c>
      <c r="O2453" s="23">
        <v>0</v>
      </c>
      <c r="P2453" s="24">
        <v>130</v>
      </c>
      <c r="Q2453" s="25">
        <f t="shared" si="209"/>
        <v>2.1666666666666665</v>
      </c>
      <c r="R2453" s="12">
        <v>0</v>
      </c>
      <c r="S2453" s="12">
        <v>0</v>
      </c>
      <c r="U2453" s="18" t="str">
        <f t="shared" si="207"/>
        <v>未勝利</v>
      </c>
      <c r="X2453" s="12" t="str">
        <f>IF(OR(C2453="櫃間牧場",C2453="特捜フジ"),"hit",IF(OR(C2453="土井牧場",C2453="土井ムギムギ牧場",C2453="むぎむぎ",C2453="むぎ"),"doi",IF(OR(C2453="阪神",C2453="タイガースファーム"),"han",IF(OR(C2453="健康牧場",C2453="ＯＫ牧場"),"oke",VLOOKUP(C2453,[1]Owner!$A:$B,2,FALSE)))))</f>
        <v>mur</v>
      </c>
    </row>
    <row r="2454" spans="1:24" ht="11.15" customHeight="1" x14ac:dyDescent="0.65">
      <c r="A2454" s="19" t="str">
        <f t="shared" si="206"/>
        <v>1415播磨03</v>
      </c>
      <c r="B2454" s="10" t="s">
        <v>5140</v>
      </c>
      <c r="C2454" s="28" t="s">
        <v>4761</v>
      </c>
      <c r="D2454" s="29">
        <v>3</v>
      </c>
      <c r="E2454" s="20" t="s">
        <v>5185</v>
      </c>
      <c r="F2454" s="10" t="s">
        <v>5142</v>
      </c>
      <c r="G2454" s="10" t="s">
        <v>5293</v>
      </c>
      <c r="H2454" s="20" t="s">
        <v>5297</v>
      </c>
      <c r="I2454" s="20" t="s">
        <v>2438</v>
      </c>
      <c r="J2454" s="20" t="s">
        <v>5392</v>
      </c>
      <c r="K2454" s="20" t="s">
        <v>5458</v>
      </c>
      <c r="L2454" s="20" t="s">
        <v>5485</v>
      </c>
      <c r="M2454" s="21">
        <v>70</v>
      </c>
      <c r="N2454" s="22">
        <v>4</v>
      </c>
      <c r="O2454" s="23">
        <v>0</v>
      </c>
      <c r="P2454" s="24">
        <v>130</v>
      </c>
      <c r="Q2454" s="25">
        <f t="shared" si="209"/>
        <v>1.8571428571428572</v>
      </c>
      <c r="R2454" s="12">
        <v>0</v>
      </c>
      <c r="S2454" s="12">
        <v>0</v>
      </c>
      <c r="U2454" s="18" t="str">
        <f t="shared" si="207"/>
        <v>未勝利</v>
      </c>
      <c r="X2454" s="12" t="str">
        <f>IF(OR(C2454="櫃間牧場",C2454="特捜フジ"),"hit",IF(OR(C2454="土井牧場",C2454="土井ムギムギ牧場",C2454="むぎむぎ",C2454="むぎ"),"doi",IF(OR(C2454="阪神",C2454="タイガースファーム"),"han",IF(OR(C2454="健康牧場",C2454="ＯＫ牧場"),"oke",VLOOKUP(C2454,[1]Owner!$A:$B,2,FALSE)))))</f>
        <v>har</v>
      </c>
    </row>
    <row r="2455" spans="1:24" ht="11.15" customHeight="1" x14ac:dyDescent="0.65">
      <c r="A2455" s="19" t="str">
        <f t="shared" si="206"/>
        <v>1516みど08</v>
      </c>
      <c r="B2455" s="10" t="s">
        <v>5510</v>
      </c>
      <c r="C2455" s="20" t="s">
        <v>4292</v>
      </c>
      <c r="D2455" s="11">
        <v>8</v>
      </c>
      <c r="E2455" s="20" t="s">
        <v>5632</v>
      </c>
      <c r="F2455" s="10" t="s">
        <v>3905</v>
      </c>
      <c r="G2455" s="10" t="s">
        <v>3911</v>
      </c>
      <c r="H2455" s="20" t="s">
        <v>5667</v>
      </c>
      <c r="I2455" s="20" t="s">
        <v>2438</v>
      </c>
      <c r="J2455" s="20" t="s">
        <v>3501</v>
      </c>
      <c r="K2455" s="20" t="s">
        <v>4356</v>
      </c>
      <c r="L2455" s="20" t="s">
        <v>3922</v>
      </c>
      <c r="M2455" s="21">
        <v>50</v>
      </c>
      <c r="N2455" s="22">
        <v>4</v>
      </c>
      <c r="O2455" s="23">
        <v>0</v>
      </c>
      <c r="P2455" s="24">
        <v>130</v>
      </c>
      <c r="Q2455" s="25">
        <f t="shared" si="209"/>
        <v>2.6</v>
      </c>
      <c r="R2455" s="12">
        <v>0</v>
      </c>
      <c r="S2455" s="12">
        <v>0</v>
      </c>
      <c r="U2455" s="18" t="str">
        <f t="shared" si="207"/>
        <v>未勝利</v>
      </c>
      <c r="X2455" s="12" t="str">
        <f>IF(OR(C2455="櫃間牧場",C2455="特捜フジ"),"hit",IF(OR(C2455="土井牧場",C2455="土井ムギムギ牧場",C2455="むぎむぎ",C2455="むぎ"),"doi",IF(OR(C2455="阪神",C2455="タイガースファーム"),"han",IF(OR(C2455="健康牧場",C2455="ＯＫ牧場"),"oke",VLOOKUP(C2455,[1]Owner!$A:$B,2,FALSE)))))</f>
        <v>mid</v>
      </c>
    </row>
    <row r="2456" spans="1:24" ht="11.15" customHeight="1" x14ac:dyDescent="0.65">
      <c r="A2456" s="19" t="str">
        <f t="shared" si="206"/>
        <v>0708羽田07</v>
      </c>
      <c r="B2456" s="10" t="s">
        <v>2844</v>
      </c>
      <c r="C2456" s="20" t="s">
        <v>2482</v>
      </c>
      <c r="D2456" s="11">
        <v>7</v>
      </c>
      <c r="E2456" s="20" t="s">
        <v>3054</v>
      </c>
      <c r="F2456" s="10" t="s">
        <v>14</v>
      </c>
      <c r="G2456" s="10" t="s">
        <v>510</v>
      </c>
      <c r="H2456" s="20" t="s">
        <v>3055</v>
      </c>
      <c r="I2456" s="20" t="s">
        <v>3056</v>
      </c>
      <c r="J2456" s="20" t="s">
        <v>3057</v>
      </c>
      <c r="K2456" s="20" t="s">
        <v>1836</v>
      </c>
      <c r="L2456" s="20" t="s">
        <v>3058</v>
      </c>
      <c r="M2456" s="21">
        <v>20</v>
      </c>
      <c r="N2456" s="22">
        <v>5</v>
      </c>
      <c r="O2456" s="23">
        <v>0</v>
      </c>
      <c r="P2456" s="24">
        <v>130</v>
      </c>
      <c r="Q2456" s="25">
        <f t="shared" si="209"/>
        <v>6.5</v>
      </c>
      <c r="R2456" s="12">
        <v>0</v>
      </c>
      <c r="S2456" s="12">
        <v>0</v>
      </c>
      <c r="U2456" s="18" t="str">
        <f t="shared" si="207"/>
        <v>未勝利</v>
      </c>
      <c r="X2456" s="12" t="str">
        <f>IF(OR(C2456="櫃間牧場",C2456="特捜フジ"),"hit",IF(OR(C2456="土井牧場",C2456="土井ムギムギ牧場",C2456="むぎむぎ",C2456="むぎ"),"doi",IF(OR(C2456="阪神",C2456="タイガースファーム"),"han",IF(OR(C2456="健康牧場",C2456="ＯＫ牧場"),"oke",VLOOKUP(C2456,[1]Owner!$A:$B,2,FALSE)))))</f>
        <v>had</v>
      </c>
    </row>
    <row r="2457" spans="1:24" ht="11.15" customHeight="1" x14ac:dyDescent="0.65">
      <c r="A2457" s="19" t="str">
        <f t="shared" si="206"/>
        <v>1314福石05</v>
      </c>
      <c r="B2457" s="10" t="s">
        <v>5133</v>
      </c>
      <c r="C2457" s="20" t="s">
        <v>4884</v>
      </c>
      <c r="D2457" s="11">
        <v>5</v>
      </c>
      <c r="E2457" s="20" t="s">
        <v>4895</v>
      </c>
      <c r="F2457" s="10" t="s">
        <v>4772</v>
      </c>
      <c r="G2457" s="10" t="s">
        <v>4774</v>
      </c>
      <c r="H2457" s="20" t="s">
        <v>4896</v>
      </c>
      <c r="I2457" s="20" t="s">
        <v>2231</v>
      </c>
      <c r="J2457" s="20" t="s">
        <v>4897</v>
      </c>
      <c r="K2457" s="20" t="s">
        <v>4880</v>
      </c>
      <c r="L2457" s="20" t="s">
        <v>4770</v>
      </c>
      <c r="M2457" s="21">
        <v>120</v>
      </c>
      <c r="N2457" s="22">
        <v>5</v>
      </c>
      <c r="O2457" s="23">
        <v>0</v>
      </c>
      <c r="P2457" s="24">
        <v>130</v>
      </c>
      <c r="Q2457" s="25">
        <f t="shared" si="209"/>
        <v>1.0833333333333333</v>
      </c>
      <c r="R2457" s="12">
        <v>0</v>
      </c>
      <c r="S2457" s="12">
        <v>0</v>
      </c>
      <c r="U2457" s="18" t="str">
        <f t="shared" si="207"/>
        <v>未勝利</v>
      </c>
      <c r="X2457" s="12" t="str">
        <f>IF(OR(C2457="櫃間牧場",C2457="特捜フジ"),"hit",IF(OR(C2457="土井牧場",C2457="土井ムギムギ牧場",C2457="むぎむぎ",C2457="むぎ"),"doi",IF(OR(C2457="阪神",C2457="タイガースファーム"),"han",IF(OR(C2457="健康牧場",C2457="ＯＫ牧場"),"oke",VLOOKUP(C2457,[1]Owner!$A:$B,2,FALSE)))))</f>
        <v>fuk</v>
      </c>
    </row>
    <row r="2458" spans="1:24" ht="11.15" customHeight="1" x14ac:dyDescent="0.65">
      <c r="A2458" s="19" t="str">
        <f t="shared" si="206"/>
        <v>1314村山03</v>
      </c>
      <c r="B2458" s="10" t="s">
        <v>5133</v>
      </c>
      <c r="C2458" s="20" t="s">
        <v>4399</v>
      </c>
      <c r="D2458" s="11">
        <v>3</v>
      </c>
      <c r="E2458" s="20" t="s">
        <v>4803</v>
      </c>
      <c r="F2458" s="10" t="s">
        <v>4766</v>
      </c>
      <c r="G2458" s="10" t="s">
        <v>4767</v>
      </c>
      <c r="H2458" s="20" t="s">
        <v>4804</v>
      </c>
      <c r="I2458" s="20" t="s">
        <v>4805</v>
      </c>
      <c r="J2458" s="20" t="s">
        <v>3874</v>
      </c>
      <c r="K2458" s="20" t="s">
        <v>4806</v>
      </c>
      <c r="L2458" s="20" t="s">
        <v>4807</v>
      </c>
      <c r="M2458" s="21">
        <v>50</v>
      </c>
      <c r="N2458" s="22">
        <v>5</v>
      </c>
      <c r="O2458" s="23">
        <v>0</v>
      </c>
      <c r="P2458" s="24">
        <v>130</v>
      </c>
      <c r="Q2458" s="25">
        <f t="shared" si="209"/>
        <v>2.6</v>
      </c>
      <c r="R2458" s="12">
        <v>0</v>
      </c>
      <c r="S2458" s="12">
        <v>0</v>
      </c>
      <c r="U2458" s="18" t="str">
        <f t="shared" si="207"/>
        <v>未勝利</v>
      </c>
      <c r="X2458" s="12" t="str">
        <f>IF(OR(C2458="櫃間牧場",C2458="特捜フジ"),"hit",IF(OR(C2458="土井牧場",C2458="土井ムギムギ牧場",C2458="むぎむぎ",C2458="むぎ"),"doi",IF(OR(C2458="阪神",C2458="タイガースファーム"),"han",IF(OR(C2458="健康牧場",C2458="ＯＫ牧場"),"oke",VLOOKUP(C2458,[1]Owner!$A:$B,2,FALSE)))))</f>
        <v>mur</v>
      </c>
    </row>
    <row r="2459" spans="1:24" ht="11.15" customHeight="1" x14ac:dyDescent="0.65">
      <c r="A2459" s="19" t="str">
        <f t="shared" si="206"/>
        <v>1718播磨01</v>
      </c>
      <c r="B2459" s="10" t="s">
        <v>6476</v>
      </c>
      <c r="C2459" s="20" t="s">
        <v>4371</v>
      </c>
      <c r="D2459" s="11">
        <v>1</v>
      </c>
      <c r="E2459" s="20" t="s">
        <v>6497</v>
      </c>
      <c r="F2459" s="10" t="s">
        <v>5144</v>
      </c>
      <c r="G2459" s="10" t="s">
        <v>5295</v>
      </c>
      <c r="H2459" s="20" t="s">
        <v>6647</v>
      </c>
      <c r="I2459" s="20" t="s">
        <v>3881</v>
      </c>
      <c r="J2459" s="20" t="s">
        <v>1373</v>
      </c>
      <c r="K2459" s="20" t="s">
        <v>791</v>
      </c>
      <c r="L2459" s="20" t="s">
        <v>1913</v>
      </c>
      <c r="M2459" s="21">
        <v>90</v>
      </c>
      <c r="N2459" s="22">
        <v>5</v>
      </c>
      <c r="O2459" s="23">
        <v>0</v>
      </c>
      <c r="P2459" s="24">
        <v>130</v>
      </c>
      <c r="Q2459" s="25">
        <f t="shared" si="209"/>
        <v>1.4444444444444444</v>
      </c>
      <c r="R2459" s="12">
        <v>0</v>
      </c>
      <c r="S2459" s="12">
        <v>0</v>
      </c>
      <c r="U2459" s="18" t="str">
        <f t="shared" si="207"/>
        <v>未勝利</v>
      </c>
      <c r="V2459" s="12" t="s">
        <v>6937</v>
      </c>
      <c r="W2459" s="12" t="s">
        <v>6786</v>
      </c>
      <c r="X2459" s="12" t="str">
        <f>IF(OR(C2459="櫃間牧場",C2459="特捜フジ"),"hit",IF(OR(C2459="土井牧場",C2459="土井ムギムギ牧場",C2459="むぎむぎ",C2459="むぎ"),"doi",IF(OR(C2459="阪神",C2459="タイガースファーム"),"han",IF(OR(C2459="健康牧場",C2459="ＯＫ牧場"),"oke",VLOOKUP(C2459,[1]Owner!$A:$B,2,FALSE)))))</f>
        <v>har</v>
      </c>
    </row>
    <row r="2460" spans="1:24" ht="11.15" customHeight="1" x14ac:dyDescent="0.65">
      <c r="A2460" s="19" t="str">
        <f t="shared" si="206"/>
        <v>1617光生07</v>
      </c>
      <c r="B2460" s="10" t="s">
        <v>5840</v>
      </c>
      <c r="C2460" s="20" t="s">
        <v>5843</v>
      </c>
      <c r="D2460" s="11">
        <v>7</v>
      </c>
      <c r="E2460" s="20" t="s">
        <v>5952</v>
      </c>
      <c r="F2460" s="10" t="s">
        <v>5845</v>
      </c>
      <c r="G2460" s="10" t="s">
        <v>6012</v>
      </c>
      <c r="H2460" s="20" t="s">
        <v>6036</v>
      </c>
      <c r="I2460" s="20" t="s">
        <v>1739</v>
      </c>
      <c r="J2460" s="20" t="s">
        <v>4270</v>
      </c>
      <c r="K2460" s="20" t="s">
        <v>6181</v>
      </c>
      <c r="L2460" s="20" t="s">
        <v>1913</v>
      </c>
      <c r="M2460" s="21">
        <v>100</v>
      </c>
      <c r="N2460" s="22">
        <v>7</v>
      </c>
      <c r="O2460" s="23">
        <v>0</v>
      </c>
      <c r="P2460" s="24">
        <v>130</v>
      </c>
      <c r="Q2460" s="25">
        <f t="shared" si="209"/>
        <v>1.3</v>
      </c>
      <c r="R2460" s="12">
        <v>0</v>
      </c>
      <c r="S2460" s="12">
        <v>0</v>
      </c>
      <c r="U2460" s="18" t="str">
        <f t="shared" si="207"/>
        <v>未勝利</v>
      </c>
      <c r="X2460" s="12" t="str">
        <f>IF(OR(C2460="櫃間牧場",C2460="特捜フジ"),"hit",IF(OR(C2460="土井牧場",C2460="土井ムギムギ牧場",C2460="むぎむぎ",C2460="むぎ"),"doi",IF(OR(C2460="阪神",C2460="タイガースファーム"),"han",IF(OR(C2460="健康牧場",C2460="ＯＫ牧場"),"oke",VLOOKUP(C2460,[1]Owner!$A:$B,2,FALSE)))))</f>
        <v>ymi</v>
      </c>
    </row>
    <row r="2461" spans="1:24" ht="11.15" customHeight="1" x14ac:dyDescent="0.65">
      <c r="A2461" s="19" t="str">
        <f t="shared" si="206"/>
        <v>1314心平03</v>
      </c>
      <c r="B2461" s="10" t="s">
        <v>5133</v>
      </c>
      <c r="C2461" s="20" t="s">
        <v>4402</v>
      </c>
      <c r="D2461" s="11">
        <v>3</v>
      </c>
      <c r="E2461" s="20" t="s">
        <v>5102</v>
      </c>
      <c r="F2461" s="10" t="s">
        <v>4766</v>
      </c>
      <c r="G2461" s="10" t="s">
        <v>4767</v>
      </c>
      <c r="H2461" s="20" t="s">
        <v>5103</v>
      </c>
      <c r="I2461" s="20" t="s">
        <v>4877</v>
      </c>
      <c r="J2461" s="20" t="s">
        <v>5104</v>
      </c>
      <c r="K2461" s="20" t="s">
        <v>2443</v>
      </c>
      <c r="L2461" s="20" t="s">
        <v>2439</v>
      </c>
      <c r="M2461" s="21">
        <v>50</v>
      </c>
      <c r="N2461" s="22">
        <v>7</v>
      </c>
      <c r="O2461" s="23">
        <v>0</v>
      </c>
      <c r="P2461" s="24">
        <v>130</v>
      </c>
      <c r="Q2461" s="25">
        <f t="shared" si="209"/>
        <v>2.6</v>
      </c>
      <c r="R2461" s="12">
        <v>0</v>
      </c>
      <c r="S2461" s="12">
        <v>0</v>
      </c>
      <c r="U2461" s="18" t="str">
        <f t="shared" si="207"/>
        <v>未勝利</v>
      </c>
      <c r="X2461" s="12" t="str">
        <f>IF(OR(C2461="櫃間牧場",C2461="特捜フジ"),"hit",IF(OR(C2461="土井牧場",C2461="土井ムギムギ牧場",C2461="むぎむぎ",C2461="むぎ"),"doi",IF(OR(C2461="阪神",C2461="タイガースファーム"),"han",IF(OR(C2461="健康牧場",C2461="ＯＫ牧場"),"oke",VLOOKUP(C2461,[1]Owner!$A:$B,2,FALSE)))))</f>
        <v>hsi</v>
      </c>
    </row>
    <row r="2462" spans="1:24" ht="11.15" customHeight="1" x14ac:dyDescent="0.65">
      <c r="A2462" s="19" t="str">
        <f t="shared" si="206"/>
        <v>0203福石08</v>
      </c>
      <c r="B2462" s="10" t="s">
        <v>1480</v>
      </c>
      <c r="C2462" s="20" t="s">
        <v>913</v>
      </c>
      <c r="D2462" s="31">
        <v>8</v>
      </c>
      <c r="E2462" s="20" t="s">
        <v>1705</v>
      </c>
      <c r="F2462" s="10" t="s">
        <v>29</v>
      </c>
      <c r="G2462" s="10" t="s">
        <v>15</v>
      </c>
      <c r="H2462" s="20" t="s">
        <v>374</v>
      </c>
      <c r="I2462" s="20" t="s">
        <v>225</v>
      </c>
      <c r="J2462" s="20" t="s">
        <v>1706</v>
      </c>
      <c r="N2462" s="22">
        <v>8</v>
      </c>
      <c r="O2462" s="23">
        <v>0</v>
      </c>
      <c r="P2462" s="24">
        <v>130</v>
      </c>
      <c r="Q2462" s="25" t="str">
        <f t="shared" si="209"/>
        <v/>
      </c>
      <c r="R2462" s="12">
        <v>0</v>
      </c>
      <c r="S2462" s="12">
        <v>0</v>
      </c>
      <c r="U2462" s="18" t="str">
        <f t="shared" si="207"/>
        <v>未勝利</v>
      </c>
      <c r="X2462" s="12" t="str">
        <f>IF(OR(C2462="櫃間牧場",C2462="特捜フジ"),"hit",IF(OR(C2462="土井牧場",C2462="土井ムギムギ牧場",C2462="むぎむぎ",C2462="むぎ"),"doi",IF(OR(C2462="阪神",C2462="タイガースファーム"),"han",IF(OR(C2462="健康牧場",C2462="ＯＫ牧場"),"oke",VLOOKUP(C2462,[1]Owner!$A:$B,2,FALSE)))))</f>
        <v>fuk</v>
      </c>
    </row>
    <row r="2463" spans="1:24" ht="11.15" customHeight="1" x14ac:dyDescent="0.65">
      <c r="A2463" s="19" t="str">
        <f t="shared" si="206"/>
        <v>9899心平01</v>
      </c>
      <c r="B2463" s="10" t="s">
        <v>377</v>
      </c>
      <c r="C2463" s="20" t="s">
        <v>186</v>
      </c>
      <c r="D2463" s="31">
        <v>1</v>
      </c>
      <c r="E2463" s="20" t="s">
        <v>528</v>
      </c>
      <c r="F2463" s="10" t="s">
        <v>14</v>
      </c>
      <c r="G2463" s="10" t="s">
        <v>15</v>
      </c>
      <c r="H2463" s="20" t="s">
        <v>141</v>
      </c>
      <c r="I2463" s="20" t="s">
        <v>38</v>
      </c>
      <c r="J2463" s="20" t="s">
        <v>529</v>
      </c>
      <c r="N2463" s="22">
        <v>3</v>
      </c>
      <c r="O2463" s="23">
        <v>0</v>
      </c>
      <c r="P2463" s="24">
        <v>128</v>
      </c>
      <c r="Q2463" s="25" t="str">
        <f t="shared" si="209"/>
        <v/>
      </c>
      <c r="R2463" s="12">
        <v>0</v>
      </c>
      <c r="S2463" s="12">
        <v>0</v>
      </c>
      <c r="U2463" s="18" t="str">
        <f t="shared" si="207"/>
        <v>未勝利</v>
      </c>
      <c r="X2463" s="12" t="str">
        <f>IF(OR(C2463="櫃間牧場",C2463="特捜フジ"),"hit",IF(OR(C2463="土井牧場",C2463="土井ムギムギ牧場",C2463="むぎむぎ",C2463="むぎ"),"doi",IF(OR(C2463="阪神",C2463="タイガースファーム"),"han",IF(OR(C2463="健康牧場",C2463="ＯＫ牧場"),"oke",VLOOKUP(C2463,[1]Owner!$A:$B,2,FALSE)))))</f>
        <v>hsi</v>
      </c>
    </row>
    <row r="2464" spans="1:24" ht="11.15" customHeight="1" x14ac:dyDescent="0.65">
      <c r="A2464" s="19" t="str">
        <f t="shared" si="206"/>
        <v>2021阪神03</v>
      </c>
      <c r="B2464" s="10" t="s">
        <v>8314</v>
      </c>
      <c r="C2464" s="20" t="s">
        <v>4398</v>
      </c>
      <c r="D2464" s="11">
        <v>3</v>
      </c>
      <c r="E2464" s="20" t="s">
        <v>8260</v>
      </c>
      <c r="F2464" s="10" t="s">
        <v>4478</v>
      </c>
      <c r="G2464" s="10" t="s">
        <v>15</v>
      </c>
      <c r="H2464" s="20" t="s">
        <v>8351</v>
      </c>
      <c r="I2464" s="20" t="s">
        <v>6009</v>
      </c>
      <c r="J2464" s="20" t="s">
        <v>8407</v>
      </c>
      <c r="K2464" s="20" t="s">
        <v>8408</v>
      </c>
      <c r="L2464" s="20" t="s">
        <v>1913</v>
      </c>
      <c r="M2464" s="32">
        <v>6</v>
      </c>
      <c r="N2464" s="22">
        <v>4</v>
      </c>
      <c r="O2464" s="23">
        <v>0</v>
      </c>
      <c r="P2464" s="24">
        <v>128</v>
      </c>
      <c r="Q2464" s="25">
        <v>-0.68205128205128196</v>
      </c>
      <c r="R2464" s="12">
        <v>0</v>
      </c>
      <c r="S2464" s="12">
        <v>0</v>
      </c>
      <c r="T2464" s="12">
        <v>0</v>
      </c>
      <c r="U2464" s="18" t="str">
        <f t="shared" si="207"/>
        <v>未勝利</v>
      </c>
      <c r="V2464" s="12" t="s">
        <v>8656</v>
      </c>
      <c r="W2464" s="12" t="s">
        <v>8545</v>
      </c>
      <c r="X2464" s="12" t="str">
        <f>IF(OR(C2464="櫃間牧場",C2464="特捜フジ"),"hit",IF(OR(C2464="土井牧場",C2464="土井ムギムギ牧場",C2464="むぎむぎ",C2464="むぎ"),"doi",IF(OR(C2464="阪神",C2464="タイガースファーム"),"han",IF(OR(C2464="健康牧場",C2464="ＯＫ牧場"),"oke",VLOOKUP(C2464,[1]Owner!$A:$B,2,FALSE)))))</f>
        <v>han</v>
      </c>
    </row>
    <row r="2465" spans="1:24" ht="11.15" customHeight="1" x14ac:dyDescent="0.65">
      <c r="A2465" s="19" t="str">
        <f t="shared" si="206"/>
        <v>9798大類06</v>
      </c>
      <c r="B2465" s="10" t="s">
        <v>11</v>
      </c>
      <c r="C2465" s="20" t="s">
        <v>91</v>
      </c>
      <c r="D2465" s="31">
        <v>6</v>
      </c>
      <c r="E2465" s="20" t="s">
        <v>107</v>
      </c>
      <c r="F2465" s="10" t="s">
        <v>14</v>
      </c>
      <c r="G2465" s="10" t="s">
        <v>33</v>
      </c>
      <c r="H2465" s="20" t="s">
        <v>57</v>
      </c>
      <c r="I2465" s="20" t="s">
        <v>108</v>
      </c>
      <c r="J2465" s="20" t="s">
        <v>109</v>
      </c>
      <c r="N2465" s="22">
        <v>7</v>
      </c>
      <c r="O2465" s="23">
        <v>0</v>
      </c>
      <c r="P2465" s="24">
        <v>128</v>
      </c>
      <c r="Q2465" s="25" t="str">
        <f t="shared" ref="Q2465:Q2475" si="210">IF(M2465="","",IF(M2465&lt;=0,P2465/10,P2465/M2465))</f>
        <v/>
      </c>
      <c r="R2465" s="12">
        <v>0</v>
      </c>
      <c r="S2465" s="12">
        <v>0</v>
      </c>
      <c r="U2465" s="18" t="str">
        <f t="shared" si="207"/>
        <v>未勝利</v>
      </c>
      <c r="X2465" s="12" t="str">
        <f>IF(OR(C2465="櫃間牧場",C2465="特捜フジ"),"hit",IF(OR(C2465="土井牧場",C2465="土井ムギムギ牧場",C2465="むぎむぎ",C2465="むぎ"),"doi",IF(OR(C2465="阪神",C2465="タイガースファーム"),"han",IF(OR(C2465="健康牧場",C2465="ＯＫ牧場"),"oke",VLOOKUP(C2465,[1]Owner!$A:$B,2,FALSE)))))</f>
        <v>oru</v>
      </c>
    </row>
    <row r="2466" spans="1:24" ht="11.15" customHeight="1" x14ac:dyDescent="0.65">
      <c r="A2466" s="19" t="str">
        <f t="shared" si="206"/>
        <v>1617阪神02</v>
      </c>
      <c r="B2466" s="10" t="s">
        <v>5840</v>
      </c>
      <c r="C2466" s="20" t="s">
        <v>4756</v>
      </c>
      <c r="D2466" s="11">
        <v>2</v>
      </c>
      <c r="E2466" s="20" t="s">
        <v>5897</v>
      </c>
      <c r="F2466" s="10" t="s">
        <v>5845</v>
      </c>
      <c r="G2466" s="10" t="s">
        <v>5996</v>
      </c>
      <c r="H2466" s="20" t="s">
        <v>6006</v>
      </c>
      <c r="I2466" s="20" t="s">
        <v>2231</v>
      </c>
      <c r="J2466" s="20" t="s">
        <v>5056</v>
      </c>
      <c r="K2466" s="20" t="s">
        <v>791</v>
      </c>
      <c r="L2466" s="20" t="s">
        <v>1913</v>
      </c>
      <c r="M2466" s="21">
        <v>150</v>
      </c>
      <c r="N2466" s="22">
        <v>2</v>
      </c>
      <c r="O2466" s="23">
        <v>0</v>
      </c>
      <c r="P2466" s="24">
        <v>125</v>
      </c>
      <c r="Q2466" s="25">
        <f t="shared" si="210"/>
        <v>0.83333333333333337</v>
      </c>
      <c r="R2466" s="12">
        <v>0</v>
      </c>
      <c r="S2466" s="12">
        <v>0</v>
      </c>
      <c r="U2466" s="18" t="str">
        <f t="shared" si="207"/>
        <v>未勝利</v>
      </c>
      <c r="X2466" s="12" t="str">
        <f>IF(OR(C2466="櫃間牧場",C2466="特捜フジ"),"hit",IF(OR(C2466="土井牧場",C2466="土井ムギムギ牧場",C2466="むぎむぎ",C2466="むぎ"),"doi",IF(OR(C2466="阪神",C2466="タイガースファーム"),"han",IF(OR(C2466="健康牧場",C2466="ＯＫ牧場"),"oke",VLOOKUP(C2466,[1]Owner!$A:$B,2,FALSE)))))</f>
        <v>han</v>
      </c>
    </row>
    <row r="2467" spans="1:24" ht="11.15" customHeight="1" x14ac:dyDescent="0.65">
      <c r="A2467" s="19" t="str">
        <f t="shared" si="206"/>
        <v>1819西原08</v>
      </c>
      <c r="B2467" s="10" t="s">
        <v>7067</v>
      </c>
      <c r="C2467" s="20" t="s">
        <v>4759</v>
      </c>
      <c r="D2467" s="11">
        <v>8</v>
      </c>
      <c r="E2467" s="20" t="s">
        <v>7085</v>
      </c>
      <c r="F2467" s="10" t="s">
        <v>4413</v>
      </c>
      <c r="G2467" s="10" t="s">
        <v>4408</v>
      </c>
      <c r="H2467" s="20" t="s">
        <v>7230</v>
      </c>
      <c r="I2467" s="20" t="s">
        <v>3881</v>
      </c>
      <c r="J2467" s="20" t="s">
        <v>7274</v>
      </c>
      <c r="K2467" s="20" t="s">
        <v>4415</v>
      </c>
      <c r="L2467" s="20" t="s">
        <v>4416</v>
      </c>
      <c r="M2467" s="21">
        <v>90</v>
      </c>
      <c r="N2467" s="22">
        <v>3</v>
      </c>
      <c r="O2467" s="23">
        <v>0</v>
      </c>
      <c r="P2467" s="24">
        <v>125</v>
      </c>
      <c r="Q2467" s="25">
        <f t="shared" si="210"/>
        <v>1.3888888888888888</v>
      </c>
      <c r="R2467" s="12">
        <v>0</v>
      </c>
      <c r="S2467" s="12">
        <v>0</v>
      </c>
      <c r="T2467" s="12">
        <v>0</v>
      </c>
      <c r="U2467" s="18" t="str">
        <f t="shared" si="207"/>
        <v>未勝利</v>
      </c>
      <c r="V2467" s="12" t="s">
        <v>7475</v>
      </c>
      <c r="W2467" s="12" t="s">
        <v>7615</v>
      </c>
      <c r="X2467" s="12" t="str">
        <f>IF(OR(C2467="櫃間牧場",C2467="特捜フジ"),"hit",IF(OR(C2467="土井牧場",C2467="土井ムギムギ牧場",C2467="むぎむぎ",C2467="むぎ"),"doi",IF(OR(C2467="阪神",C2467="タイガースファーム"),"han",IF(OR(C2467="健康牧場",C2467="ＯＫ牧場"),"oke",VLOOKUP(C2467,[1]Owner!$A:$B,2,FALSE)))))</f>
        <v>nis</v>
      </c>
    </row>
    <row r="2468" spans="1:24" ht="11.15" customHeight="1" x14ac:dyDescent="0.65">
      <c r="A2468" s="19" t="str">
        <f t="shared" si="206"/>
        <v>0506大熊08</v>
      </c>
      <c r="B2468" s="10" t="s">
        <v>2274</v>
      </c>
      <c r="C2468" s="20" t="s">
        <v>1481</v>
      </c>
      <c r="D2468" s="11">
        <v>8</v>
      </c>
      <c r="E2468" s="20" t="s">
        <v>2303</v>
      </c>
      <c r="F2468" s="10" t="s">
        <v>2279</v>
      </c>
      <c r="G2468" s="10" t="s">
        <v>520</v>
      </c>
      <c r="H2468" s="20" t="s">
        <v>2304</v>
      </c>
      <c r="I2468" s="20" t="s">
        <v>2305</v>
      </c>
      <c r="J2468" s="20" t="s">
        <v>2306</v>
      </c>
      <c r="K2468" s="20" t="s">
        <v>1958</v>
      </c>
      <c r="L2468" s="20" t="s">
        <v>2307</v>
      </c>
      <c r="M2468" s="21">
        <v>20</v>
      </c>
      <c r="N2468" s="22">
        <v>4</v>
      </c>
      <c r="O2468" s="23">
        <v>0</v>
      </c>
      <c r="P2468" s="24">
        <v>125</v>
      </c>
      <c r="Q2468" s="25">
        <f t="shared" si="210"/>
        <v>6.25</v>
      </c>
      <c r="R2468" s="12">
        <v>0</v>
      </c>
      <c r="S2468" s="12">
        <v>0</v>
      </c>
      <c r="U2468" s="18" t="str">
        <f t="shared" si="207"/>
        <v>未勝利</v>
      </c>
      <c r="X2468" s="12" t="str">
        <f>IF(OR(C2468="櫃間牧場",C2468="特捜フジ"),"hit",IF(OR(C2468="土井牧場",C2468="土井ムギムギ牧場",C2468="むぎむぎ",C2468="むぎ"),"doi",IF(OR(C2468="阪神",C2468="タイガースファーム"),"han",IF(OR(C2468="健康牧場",C2468="ＯＫ牧場"),"oke",VLOOKUP(C2468,[1]Owner!$A:$B,2,FALSE)))))</f>
        <v>oku</v>
      </c>
    </row>
    <row r="2469" spans="1:24" ht="11.15" customHeight="1" x14ac:dyDescent="0.65">
      <c r="A2469" s="19" t="str">
        <f t="shared" si="206"/>
        <v>0506土井02</v>
      </c>
      <c r="B2469" s="10" t="s">
        <v>2274</v>
      </c>
      <c r="C2469" s="20" t="s">
        <v>1601</v>
      </c>
      <c r="D2469" s="11">
        <v>2</v>
      </c>
      <c r="E2469" s="20" t="s">
        <v>2413</v>
      </c>
      <c r="F2469" s="10" t="s">
        <v>14</v>
      </c>
      <c r="G2469" s="10" t="s">
        <v>510</v>
      </c>
      <c r="H2469" s="20" t="s">
        <v>1291</v>
      </c>
      <c r="I2469" s="20" t="s">
        <v>38</v>
      </c>
      <c r="J2469" s="20" t="s">
        <v>2414</v>
      </c>
      <c r="K2469" s="20" t="s">
        <v>1278</v>
      </c>
      <c r="L2469" s="20" t="s">
        <v>1554</v>
      </c>
      <c r="M2469" s="21">
        <v>140</v>
      </c>
      <c r="N2469" s="22">
        <v>4</v>
      </c>
      <c r="O2469" s="23">
        <v>0</v>
      </c>
      <c r="P2469" s="24">
        <v>125</v>
      </c>
      <c r="Q2469" s="25">
        <f t="shared" si="210"/>
        <v>0.8928571428571429</v>
      </c>
      <c r="R2469" s="12">
        <v>0</v>
      </c>
      <c r="S2469" s="12">
        <v>0</v>
      </c>
      <c r="U2469" s="18" t="str">
        <f t="shared" si="207"/>
        <v>未勝利</v>
      </c>
      <c r="X2469" s="12" t="str">
        <f>IF(OR(C2469="櫃間牧場",C2469="特捜フジ"),"hit",IF(OR(C2469="土井牧場",C2469="土井ムギムギ牧場",C2469="むぎむぎ",C2469="むぎ"),"doi",IF(OR(C2469="阪神",C2469="タイガースファーム"),"han",IF(OR(C2469="健康牧場",C2469="ＯＫ牧場"),"oke",VLOOKUP(C2469,[1]Owner!$A:$B,2,FALSE)))))</f>
        <v>doi</v>
      </c>
    </row>
    <row r="2470" spans="1:24" ht="11.15" customHeight="1" x14ac:dyDescent="0.65">
      <c r="A2470" s="19" t="str">
        <f t="shared" si="206"/>
        <v>0809羽田03</v>
      </c>
      <c r="B2470" s="10" t="s">
        <v>3162</v>
      </c>
      <c r="C2470" s="20" t="s">
        <v>2580</v>
      </c>
      <c r="D2470" s="11">
        <v>3</v>
      </c>
      <c r="E2470" s="20" t="s">
        <v>3168</v>
      </c>
      <c r="F2470" s="10" t="s">
        <v>2279</v>
      </c>
      <c r="G2470" s="10" t="s">
        <v>510</v>
      </c>
      <c r="H2470" s="20" t="s">
        <v>724</v>
      </c>
      <c r="I2470" s="20" t="s">
        <v>2708</v>
      </c>
      <c r="J2470" s="20" t="s">
        <v>3169</v>
      </c>
      <c r="K2470" s="20" t="s">
        <v>3170</v>
      </c>
      <c r="L2470" s="20" t="s">
        <v>1774</v>
      </c>
      <c r="M2470" s="21">
        <v>0</v>
      </c>
      <c r="N2470" s="22">
        <v>4</v>
      </c>
      <c r="O2470" s="23">
        <v>0</v>
      </c>
      <c r="P2470" s="24">
        <v>125</v>
      </c>
      <c r="Q2470" s="25">
        <f t="shared" si="210"/>
        <v>12.5</v>
      </c>
      <c r="R2470" s="12">
        <v>0</v>
      </c>
      <c r="S2470" s="12">
        <v>0</v>
      </c>
      <c r="U2470" s="18" t="str">
        <f t="shared" si="207"/>
        <v>未勝利</v>
      </c>
      <c r="X2470" s="12" t="str">
        <f>IF(OR(C2470="櫃間牧場",C2470="特捜フジ"),"hit",IF(OR(C2470="土井牧場",C2470="土井ムギムギ牧場",C2470="むぎむぎ",C2470="むぎ"),"doi",IF(OR(C2470="阪神",C2470="タイガースファーム"),"han",IF(OR(C2470="健康牧場",C2470="ＯＫ牧場"),"oke",VLOOKUP(C2470,[1]Owner!$A:$B,2,FALSE)))))</f>
        <v>had</v>
      </c>
    </row>
    <row r="2471" spans="1:24" ht="11.15" customHeight="1" x14ac:dyDescent="0.65">
      <c r="A2471" s="19" t="str">
        <f t="shared" si="206"/>
        <v>1516みど03</v>
      </c>
      <c r="B2471" s="10" t="s">
        <v>5510</v>
      </c>
      <c r="C2471" s="20" t="s">
        <v>4292</v>
      </c>
      <c r="D2471" s="11">
        <v>3</v>
      </c>
      <c r="E2471" s="20" t="s">
        <v>5627</v>
      </c>
      <c r="F2471" s="10" t="s">
        <v>3905</v>
      </c>
      <c r="G2471" s="10" t="s">
        <v>3911</v>
      </c>
      <c r="H2471" s="20" t="s">
        <v>5672</v>
      </c>
      <c r="I2471" s="20" t="s">
        <v>2231</v>
      </c>
      <c r="J2471" s="20" t="s">
        <v>5420</v>
      </c>
      <c r="K2471" s="20" t="s">
        <v>5807</v>
      </c>
      <c r="L2471" s="20" t="s">
        <v>5819</v>
      </c>
      <c r="M2471" s="21">
        <v>80</v>
      </c>
      <c r="N2471" s="22">
        <v>4</v>
      </c>
      <c r="O2471" s="23">
        <v>0</v>
      </c>
      <c r="P2471" s="24">
        <v>125</v>
      </c>
      <c r="Q2471" s="25">
        <f t="shared" si="210"/>
        <v>1.5625</v>
      </c>
      <c r="R2471" s="12">
        <v>0</v>
      </c>
      <c r="S2471" s="12">
        <v>0</v>
      </c>
      <c r="U2471" s="18" t="str">
        <f t="shared" si="207"/>
        <v>未勝利</v>
      </c>
      <c r="X2471" s="12" t="str">
        <f>IF(OR(C2471="櫃間牧場",C2471="特捜フジ"),"hit",IF(OR(C2471="土井牧場",C2471="土井ムギムギ牧場",C2471="むぎむぎ",C2471="むぎ"),"doi",IF(OR(C2471="阪神",C2471="タイガースファーム"),"han",IF(OR(C2471="健康牧場",C2471="ＯＫ牧場"),"oke",VLOOKUP(C2471,[1]Owner!$A:$B,2,FALSE)))))</f>
        <v>mid</v>
      </c>
    </row>
    <row r="2472" spans="1:24" ht="11.15" customHeight="1" x14ac:dyDescent="0.65">
      <c r="A2472" s="19" t="str">
        <f t="shared" si="206"/>
        <v>1718小金03</v>
      </c>
      <c r="B2472" s="10" t="s">
        <v>6476</v>
      </c>
      <c r="C2472" s="20" t="s">
        <v>6559</v>
      </c>
      <c r="D2472" s="11">
        <v>3</v>
      </c>
      <c r="E2472" s="20" t="s">
        <v>6562</v>
      </c>
      <c r="F2472" s="10" t="s">
        <v>5144</v>
      </c>
      <c r="G2472" s="10" t="s">
        <v>5295</v>
      </c>
      <c r="H2472" s="20" t="s">
        <v>6632</v>
      </c>
      <c r="I2472" s="20" t="s">
        <v>3881</v>
      </c>
      <c r="J2472" s="20" t="s">
        <v>5769</v>
      </c>
      <c r="K2472" s="20" t="s">
        <v>791</v>
      </c>
      <c r="L2472" s="20" t="s">
        <v>1913</v>
      </c>
      <c r="M2472" s="21">
        <v>110</v>
      </c>
      <c r="N2472" s="22">
        <v>4</v>
      </c>
      <c r="O2472" s="23">
        <v>0</v>
      </c>
      <c r="P2472" s="24">
        <v>125</v>
      </c>
      <c r="Q2472" s="25">
        <f t="shared" si="210"/>
        <v>1.1363636363636365</v>
      </c>
      <c r="R2472" s="12">
        <v>0</v>
      </c>
      <c r="S2472" s="12">
        <v>0</v>
      </c>
      <c r="U2472" s="18" t="str">
        <f t="shared" si="207"/>
        <v>未勝利</v>
      </c>
      <c r="V2472" s="12" t="s">
        <v>6990</v>
      </c>
      <c r="W2472" s="12" t="s">
        <v>6848</v>
      </c>
      <c r="X2472" s="12" t="str">
        <f>IF(OR(C2472="櫃間牧場",C2472="特捜フジ"),"hit",IF(OR(C2472="土井牧場",C2472="土井ムギムギ牧場",C2472="むぎむぎ",C2472="むぎ"),"doi",IF(OR(C2472="阪神",C2472="タイガースファーム"),"han",IF(OR(C2472="健康牧場",C2472="ＯＫ牧場"),"oke",VLOOKUP(C2472,[1]Owner!$A:$B,2,FALSE)))))</f>
        <v>kog</v>
      </c>
    </row>
    <row r="2473" spans="1:24" ht="11.15" customHeight="1" x14ac:dyDescent="0.65">
      <c r="A2473" s="19" t="str">
        <f t="shared" si="206"/>
        <v>1011藤田02</v>
      </c>
      <c r="B2473" s="10" t="s">
        <v>3649</v>
      </c>
      <c r="C2473" s="20" t="s">
        <v>3112</v>
      </c>
      <c r="D2473" s="11">
        <v>2</v>
      </c>
      <c r="E2473" s="20" t="s">
        <v>3802</v>
      </c>
      <c r="F2473" s="10" t="s">
        <v>3803</v>
      </c>
      <c r="G2473" s="10" t="s">
        <v>520</v>
      </c>
      <c r="H2473" s="20" t="s">
        <v>3179</v>
      </c>
      <c r="I2473" s="20" t="s">
        <v>2280</v>
      </c>
      <c r="J2473" s="20" t="s">
        <v>3804</v>
      </c>
      <c r="K2473" s="20" t="s">
        <v>3805</v>
      </c>
      <c r="L2473" s="20" t="s">
        <v>1774</v>
      </c>
      <c r="M2473" s="21">
        <v>35</v>
      </c>
      <c r="N2473" s="22">
        <v>5</v>
      </c>
      <c r="O2473" s="23">
        <v>0</v>
      </c>
      <c r="P2473" s="24">
        <v>125</v>
      </c>
      <c r="Q2473" s="25">
        <f t="shared" si="210"/>
        <v>3.5714285714285716</v>
      </c>
      <c r="R2473" s="12">
        <v>0</v>
      </c>
      <c r="S2473" s="12">
        <v>0</v>
      </c>
      <c r="U2473" s="18" t="str">
        <f t="shared" si="207"/>
        <v>未勝利</v>
      </c>
      <c r="X2473" s="12" t="str">
        <f>IF(OR(C2473="櫃間牧場",C2473="特捜フジ"),"hit",IF(OR(C2473="土井牧場",C2473="土井ムギムギ牧場",C2473="むぎむぎ",C2473="むぎ"),"doi",IF(OR(C2473="阪神",C2473="タイガースファーム"),"han",IF(OR(C2473="健康牧場",C2473="ＯＫ牧場"),"oke",VLOOKUP(C2473,[1]Owner!$A:$B,2,FALSE)))))</f>
        <v>fut</v>
      </c>
    </row>
    <row r="2474" spans="1:24" ht="11.15" customHeight="1" x14ac:dyDescent="0.65">
      <c r="A2474" s="19" t="str">
        <f t="shared" si="206"/>
        <v>1011光生02</v>
      </c>
      <c r="B2474" s="10" t="s">
        <v>3649</v>
      </c>
      <c r="C2474" s="20" t="s">
        <v>3144</v>
      </c>
      <c r="D2474" s="11">
        <v>2</v>
      </c>
      <c r="E2474" s="20" t="s">
        <v>3843</v>
      </c>
      <c r="F2474" s="10" t="s">
        <v>14</v>
      </c>
      <c r="G2474" s="10" t="s">
        <v>520</v>
      </c>
      <c r="H2474" s="20" t="s">
        <v>2314</v>
      </c>
      <c r="I2474" s="20" t="s">
        <v>1995</v>
      </c>
      <c r="J2474" s="20" t="s">
        <v>2615</v>
      </c>
      <c r="K2474" s="20" t="s">
        <v>1261</v>
      </c>
      <c r="L2474" s="20" t="s">
        <v>1913</v>
      </c>
      <c r="M2474" s="21">
        <v>60</v>
      </c>
      <c r="N2474" s="22">
        <v>5</v>
      </c>
      <c r="O2474" s="23">
        <v>0</v>
      </c>
      <c r="P2474" s="24">
        <v>125</v>
      </c>
      <c r="Q2474" s="25">
        <f t="shared" si="210"/>
        <v>2.0833333333333335</v>
      </c>
      <c r="R2474" s="12">
        <v>0</v>
      </c>
      <c r="S2474" s="12">
        <v>0</v>
      </c>
      <c r="U2474" s="18" t="str">
        <f t="shared" si="207"/>
        <v>未勝利</v>
      </c>
      <c r="X2474" s="12" t="str">
        <f>IF(OR(C2474="櫃間牧場",C2474="特捜フジ"),"hit",IF(OR(C2474="土井牧場",C2474="土井ムギムギ牧場",C2474="むぎむぎ",C2474="むぎ"),"doi",IF(OR(C2474="阪神",C2474="タイガースファーム"),"han",IF(OR(C2474="健康牧場",C2474="ＯＫ牧場"),"oke",VLOOKUP(C2474,[1]Owner!$A:$B,2,FALSE)))))</f>
        <v>ymi</v>
      </c>
    </row>
    <row r="2475" spans="1:24" ht="11.15" customHeight="1" x14ac:dyDescent="0.65">
      <c r="A2475" s="19" t="str">
        <f t="shared" si="206"/>
        <v>0506土井08</v>
      </c>
      <c r="B2475" s="10" t="s">
        <v>2274</v>
      </c>
      <c r="C2475" s="20" t="s">
        <v>1601</v>
      </c>
      <c r="D2475" s="11">
        <v>8</v>
      </c>
      <c r="E2475" s="20" t="s">
        <v>2428</v>
      </c>
      <c r="F2475" s="10" t="s">
        <v>14</v>
      </c>
      <c r="G2475" s="10" t="s">
        <v>520</v>
      </c>
      <c r="H2475" s="20" t="s">
        <v>2429</v>
      </c>
      <c r="I2475" s="20" t="s">
        <v>1567</v>
      </c>
      <c r="J2475" s="20" t="s">
        <v>1135</v>
      </c>
      <c r="K2475" s="20" t="s">
        <v>2430</v>
      </c>
      <c r="L2475" s="20" t="s">
        <v>2431</v>
      </c>
      <c r="M2475" s="21">
        <v>20</v>
      </c>
      <c r="N2475" s="22">
        <v>7</v>
      </c>
      <c r="O2475" s="23">
        <v>0</v>
      </c>
      <c r="P2475" s="24">
        <v>125</v>
      </c>
      <c r="Q2475" s="25">
        <f t="shared" si="210"/>
        <v>6.25</v>
      </c>
      <c r="R2475" s="12">
        <v>0</v>
      </c>
      <c r="S2475" s="12">
        <v>0</v>
      </c>
      <c r="U2475" s="18" t="str">
        <f t="shared" si="207"/>
        <v>未勝利</v>
      </c>
      <c r="X2475" s="12" t="str">
        <f>IF(OR(C2475="櫃間牧場",C2475="特捜フジ"),"hit",IF(OR(C2475="土井牧場",C2475="土井ムギムギ牧場",C2475="むぎむぎ",C2475="むぎ"),"doi",IF(OR(C2475="阪神",C2475="タイガースファーム"),"han",IF(OR(C2475="健康牧場",C2475="ＯＫ牧場"),"oke",VLOOKUP(C2475,[1]Owner!$A:$B,2,FALSE)))))</f>
        <v>doi</v>
      </c>
    </row>
    <row r="2476" spans="1:24" ht="11.15" customHeight="1" x14ac:dyDescent="0.65">
      <c r="A2476" s="19" t="str">
        <f t="shared" si="206"/>
        <v>1920成田02</v>
      </c>
      <c r="B2476" s="10" t="s">
        <v>7651</v>
      </c>
      <c r="C2476" s="20" t="s">
        <v>7656</v>
      </c>
      <c r="D2476" s="11">
        <v>2</v>
      </c>
      <c r="E2476" s="20" t="s">
        <v>7710</v>
      </c>
      <c r="F2476" s="10" t="s">
        <v>4766</v>
      </c>
      <c r="G2476" s="10" t="s">
        <v>4767</v>
      </c>
      <c r="H2476" s="20" t="s">
        <v>4912</v>
      </c>
      <c r="I2476" s="20" t="s">
        <v>2231</v>
      </c>
      <c r="J2476" s="20" t="s">
        <v>3662</v>
      </c>
      <c r="K2476" s="20" t="s">
        <v>7856</v>
      </c>
      <c r="L2476" s="20" t="s">
        <v>1913</v>
      </c>
      <c r="M2476" s="32">
        <v>5</v>
      </c>
      <c r="N2476" s="22">
        <v>2</v>
      </c>
      <c r="O2476" s="23">
        <v>0</v>
      </c>
      <c r="P2476" s="24">
        <v>121</v>
      </c>
      <c r="Q2476" s="25">
        <v>1.1169230769230769</v>
      </c>
      <c r="R2476" s="12">
        <v>0</v>
      </c>
      <c r="S2476" s="12">
        <v>0</v>
      </c>
      <c r="T2476" s="12">
        <v>0</v>
      </c>
      <c r="U2476" s="18" t="str">
        <f t="shared" si="207"/>
        <v>未勝利</v>
      </c>
      <c r="V2476" s="12" t="s">
        <v>7460</v>
      </c>
      <c r="W2476" s="12" t="s">
        <v>8088</v>
      </c>
      <c r="X2476" s="12" t="str">
        <f>IF(OR(C2476="櫃間牧場",C2476="特捜フジ"),"hit",IF(OR(C2476="土井牧場",C2476="土井ムギムギ牧場",C2476="むぎむぎ",C2476="むぎ"),"doi",IF(OR(C2476="阪神",C2476="タイガースファーム"),"han",IF(OR(C2476="健康牧場",C2476="ＯＫ牧場"),"oke",VLOOKUP(C2476,[1]Owner!$A:$B,2,FALSE)))))</f>
        <v>nar</v>
      </c>
    </row>
    <row r="2477" spans="1:24" ht="11.15" customHeight="1" x14ac:dyDescent="0.65">
      <c r="A2477" s="19" t="str">
        <f t="shared" si="206"/>
        <v>2021播磨01</v>
      </c>
      <c r="B2477" s="10" t="s">
        <v>8314</v>
      </c>
      <c r="C2477" s="20" t="s">
        <v>8311</v>
      </c>
      <c r="D2477" s="11">
        <v>1</v>
      </c>
      <c r="E2477" s="20" t="s">
        <v>8248</v>
      </c>
      <c r="F2477" s="10" t="s">
        <v>29</v>
      </c>
      <c r="G2477" s="10" t="s">
        <v>15</v>
      </c>
      <c r="H2477" s="20" t="s">
        <v>8325</v>
      </c>
      <c r="I2477" s="20" t="s">
        <v>2231</v>
      </c>
      <c r="J2477" s="20" t="s">
        <v>7877</v>
      </c>
      <c r="K2477" s="20" t="s">
        <v>791</v>
      </c>
      <c r="L2477" s="20" t="s">
        <v>1913</v>
      </c>
      <c r="M2477" s="32">
        <v>8</v>
      </c>
      <c r="N2477" s="22">
        <v>5</v>
      </c>
      <c r="O2477" s="23">
        <v>0</v>
      </c>
      <c r="P2477" s="24">
        <v>121</v>
      </c>
      <c r="Q2477" s="25">
        <v>-1.551923076923077</v>
      </c>
      <c r="R2477" s="12">
        <v>0</v>
      </c>
      <c r="S2477" s="12">
        <v>0</v>
      </c>
      <c r="T2477" s="12">
        <v>0</v>
      </c>
      <c r="U2477" s="18" t="str">
        <f t="shared" si="207"/>
        <v>未勝利</v>
      </c>
      <c r="V2477" s="12" t="s">
        <v>8593</v>
      </c>
      <c r="W2477" s="12" t="s">
        <v>8533</v>
      </c>
      <c r="X2477" s="12" t="str">
        <f>IF(OR(C2477="櫃間牧場",C2477="特捜フジ"),"hit",IF(OR(C2477="土井牧場",C2477="土井ムギムギ牧場",C2477="むぎむぎ",C2477="むぎ"),"doi",IF(OR(C2477="阪神",C2477="タイガースファーム"),"han",IF(OR(C2477="健康牧場",C2477="ＯＫ牧場"),"oke",VLOOKUP(C2477,[1]Owner!$A:$B,2,FALSE)))))</f>
        <v>har</v>
      </c>
    </row>
    <row r="2478" spans="1:24" ht="11.15" customHeight="1" x14ac:dyDescent="0.65">
      <c r="A2478" s="19" t="str">
        <f t="shared" si="206"/>
        <v>0001伸吾04</v>
      </c>
      <c r="B2478" s="10" t="s">
        <v>963</v>
      </c>
      <c r="C2478" s="20" t="s">
        <v>768</v>
      </c>
      <c r="D2478" s="31">
        <v>4</v>
      </c>
      <c r="E2478" s="20" t="s">
        <v>1042</v>
      </c>
      <c r="F2478" s="10" t="s">
        <v>14</v>
      </c>
      <c r="G2478" s="10" t="s">
        <v>33</v>
      </c>
      <c r="H2478" s="20" t="s">
        <v>1043</v>
      </c>
      <c r="I2478" s="20" t="s">
        <v>1044</v>
      </c>
      <c r="J2478" s="20" t="s">
        <v>80</v>
      </c>
      <c r="N2478" s="22">
        <v>2</v>
      </c>
      <c r="O2478" s="23">
        <v>0</v>
      </c>
      <c r="P2478" s="24">
        <v>120</v>
      </c>
      <c r="Q2478" s="25" t="str">
        <f>IF(M2478="","",IF(M2478&lt;=0,P2478/10,P2478/M2478))</f>
        <v/>
      </c>
      <c r="R2478" s="12">
        <v>0</v>
      </c>
      <c r="S2478" s="12">
        <v>0</v>
      </c>
      <c r="U2478" s="18" t="str">
        <f t="shared" si="207"/>
        <v>未勝利</v>
      </c>
      <c r="X2478" s="12" t="str">
        <f>IF(OR(C2478="櫃間牧場",C2478="特捜フジ"),"hit",IF(OR(C2478="土井牧場",C2478="土井ムギムギ牧場",C2478="むぎむぎ",C2478="むぎ"),"doi",IF(OR(C2478="阪神",C2478="タイガースファーム"),"han",IF(OR(C2478="健康牧場",C2478="ＯＫ牧場"),"oke",VLOOKUP(C2478,[1]Owner!$A:$B,2,FALSE)))))</f>
        <v>tsi</v>
      </c>
    </row>
    <row r="2479" spans="1:24" ht="11.15" customHeight="1" x14ac:dyDescent="0.65">
      <c r="A2479" s="19" t="str">
        <f t="shared" si="206"/>
        <v>0910播磨02</v>
      </c>
      <c r="B2479" s="10" t="s">
        <v>3418</v>
      </c>
      <c r="C2479" s="20" t="s">
        <v>2767</v>
      </c>
      <c r="D2479" s="11">
        <v>2</v>
      </c>
      <c r="E2479" s="20" t="s">
        <v>3592</v>
      </c>
      <c r="F2479" s="10" t="s">
        <v>14</v>
      </c>
      <c r="G2479" s="10" t="s">
        <v>520</v>
      </c>
      <c r="H2479" s="20" t="s">
        <v>2047</v>
      </c>
      <c r="I2479" s="20" t="s">
        <v>2280</v>
      </c>
      <c r="J2479" s="20" t="s">
        <v>646</v>
      </c>
      <c r="K2479" s="20" t="s">
        <v>2765</v>
      </c>
      <c r="L2479" s="20" t="s">
        <v>2777</v>
      </c>
      <c r="M2479" s="21">
        <v>80</v>
      </c>
      <c r="N2479" s="22">
        <v>4</v>
      </c>
      <c r="O2479" s="23">
        <v>0</v>
      </c>
      <c r="P2479" s="24">
        <v>120</v>
      </c>
      <c r="Q2479" s="25">
        <f>IF(M2479="","",IF(M2479&lt;=0,P2479/10,P2479/M2479))</f>
        <v>1.5</v>
      </c>
      <c r="R2479" s="12">
        <v>0</v>
      </c>
      <c r="S2479" s="12">
        <v>0</v>
      </c>
      <c r="U2479" s="18" t="str">
        <f t="shared" si="207"/>
        <v>未勝利</v>
      </c>
      <c r="X2479" s="12" t="str">
        <f>IF(OR(C2479="櫃間牧場",C2479="特捜フジ"),"hit",IF(OR(C2479="土井牧場",C2479="土井ムギムギ牧場",C2479="むぎむぎ",C2479="むぎ"),"doi",IF(OR(C2479="阪神",C2479="タイガースファーム"),"han",IF(OR(C2479="健康牧場",C2479="ＯＫ牧場"),"oke",VLOOKUP(C2479,[1]Owner!$A:$B,2,FALSE)))))</f>
        <v>har</v>
      </c>
    </row>
    <row r="2480" spans="1:24" ht="11.15" customHeight="1" x14ac:dyDescent="0.65">
      <c r="A2480" s="19" t="str">
        <f t="shared" si="206"/>
        <v>1920健太06</v>
      </c>
      <c r="B2480" s="10" t="s">
        <v>7651</v>
      </c>
      <c r="C2480" s="20" t="s">
        <v>7654</v>
      </c>
      <c r="D2480" s="11">
        <v>6</v>
      </c>
      <c r="E2480" s="20" t="s">
        <v>7684</v>
      </c>
      <c r="F2480" s="10" t="s">
        <v>4772</v>
      </c>
      <c r="G2480" s="10" t="s">
        <v>4774</v>
      </c>
      <c r="H2480" s="20" t="s">
        <v>7827</v>
      </c>
      <c r="I2480" s="20" t="s">
        <v>2231</v>
      </c>
      <c r="J2480" s="20" t="s">
        <v>5764</v>
      </c>
      <c r="K2480" s="20" t="s">
        <v>5446</v>
      </c>
      <c r="L2480" s="20" t="s">
        <v>4780</v>
      </c>
      <c r="M2480" s="32">
        <v>3</v>
      </c>
      <c r="N2480" s="22">
        <v>4</v>
      </c>
      <c r="O2480" s="23">
        <v>0</v>
      </c>
      <c r="P2480" s="24">
        <v>120</v>
      </c>
      <c r="Q2480" s="25">
        <v>-5.4871794871794872</v>
      </c>
      <c r="R2480" s="12">
        <v>0</v>
      </c>
      <c r="S2480" s="12">
        <v>0</v>
      </c>
      <c r="T2480" s="12">
        <v>0</v>
      </c>
      <c r="U2480" s="18" t="str">
        <f t="shared" si="207"/>
        <v>未勝利</v>
      </c>
      <c r="V2480" s="12" t="s">
        <v>7460</v>
      </c>
      <c r="W2480" s="12" t="s">
        <v>8062</v>
      </c>
      <c r="X2480" s="12" t="str">
        <f>IF(OR(C2480="櫃間牧場",C2480="特捜フジ"),"hit",IF(OR(C2480="土井牧場",C2480="土井ムギムギ牧場",C2480="むぎむぎ",C2480="むぎ"),"doi",IF(OR(C2480="阪神",C2480="タイガースファーム"),"han",IF(OR(C2480="健康牧場",C2480="ＯＫ牧場"),"oke",VLOOKUP(C2480,[1]Owner!$A:$B,2,FALSE)))))</f>
        <v>tke</v>
      </c>
    </row>
    <row r="2481" spans="1:24" ht="11.15" customHeight="1" x14ac:dyDescent="0.65">
      <c r="A2481" s="19" t="str">
        <f t="shared" si="206"/>
        <v>1011心平09</v>
      </c>
      <c r="B2481" s="10" t="s">
        <v>3649</v>
      </c>
      <c r="C2481" s="20" t="s">
        <v>186</v>
      </c>
      <c r="D2481" s="11">
        <v>9</v>
      </c>
      <c r="E2481" s="20" t="s">
        <v>3692</v>
      </c>
      <c r="F2481" s="10" t="s">
        <v>2279</v>
      </c>
      <c r="G2481" s="10" t="s">
        <v>520</v>
      </c>
      <c r="H2481" s="20" t="s">
        <v>3445</v>
      </c>
      <c r="I2481" s="20" t="s">
        <v>3693</v>
      </c>
      <c r="J2481" s="20" t="s">
        <v>2916</v>
      </c>
      <c r="K2481" s="20" t="s">
        <v>2747</v>
      </c>
      <c r="L2481" s="20" t="s">
        <v>2917</v>
      </c>
      <c r="M2481" s="21">
        <v>10</v>
      </c>
      <c r="N2481" s="22">
        <v>6</v>
      </c>
      <c r="O2481" s="23">
        <v>0</v>
      </c>
      <c r="P2481" s="24">
        <v>120</v>
      </c>
      <c r="Q2481" s="25">
        <f>IF(M2481="","",IF(M2481&lt;=0,P2481/10,P2481/M2481))</f>
        <v>12</v>
      </c>
      <c r="R2481" s="12">
        <v>0</v>
      </c>
      <c r="S2481" s="12">
        <v>0</v>
      </c>
      <c r="U2481" s="18" t="str">
        <f t="shared" si="207"/>
        <v>未勝利</v>
      </c>
      <c r="X2481" s="12" t="str">
        <f>IF(OR(C2481="櫃間牧場",C2481="特捜フジ"),"hit",IF(OR(C2481="土井牧場",C2481="土井ムギムギ牧場",C2481="むぎむぎ",C2481="むぎ"),"doi",IF(OR(C2481="阪神",C2481="タイガースファーム"),"han",IF(OR(C2481="健康牧場",C2481="ＯＫ牧場"),"oke",VLOOKUP(C2481,[1]Owner!$A:$B,2,FALSE)))))</f>
        <v>hsi</v>
      </c>
    </row>
    <row r="2482" spans="1:24" ht="11.15" customHeight="1" x14ac:dyDescent="0.65">
      <c r="A2482" s="19" t="str">
        <f t="shared" si="206"/>
        <v>0203心平10</v>
      </c>
      <c r="B2482" s="10" t="s">
        <v>1480</v>
      </c>
      <c r="C2482" s="20" t="s">
        <v>186</v>
      </c>
      <c r="D2482" s="31">
        <v>10</v>
      </c>
      <c r="E2482" s="20" t="s">
        <v>1578</v>
      </c>
      <c r="F2482" s="10" t="s">
        <v>14</v>
      </c>
      <c r="G2482" s="10" t="s">
        <v>520</v>
      </c>
      <c r="H2482" s="20" t="s">
        <v>1579</v>
      </c>
      <c r="I2482" s="20" t="s">
        <v>1580</v>
      </c>
      <c r="J2482" s="20" t="s">
        <v>1581</v>
      </c>
      <c r="N2482" s="22">
        <v>3</v>
      </c>
      <c r="O2482" s="23">
        <v>0</v>
      </c>
      <c r="P2482" s="24">
        <v>111</v>
      </c>
      <c r="Q2482" s="25" t="str">
        <f>IF(M2482="","",IF(M2482&lt;=0,P2482/10,P2482/M2482))</f>
        <v/>
      </c>
      <c r="R2482" s="12">
        <v>0</v>
      </c>
      <c r="S2482" s="12">
        <v>0</v>
      </c>
      <c r="U2482" s="18" t="str">
        <f t="shared" si="207"/>
        <v>未勝利</v>
      </c>
      <c r="X2482" s="12" t="str">
        <f>IF(OR(C2482="櫃間牧場",C2482="特捜フジ"),"hit",IF(OR(C2482="土井牧場",C2482="土井ムギムギ牧場",C2482="むぎむぎ",C2482="むぎ"),"doi",IF(OR(C2482="阪神",C2482="タイガースファーム"),"han",IF(OR(C2482="健康牧場",C2482="ＯＫ牧場"),"oke",VLOOKUP(C2482,[1]Owner!$A:$B,2,FALSE)))))</f>
        <v>hsi</v>
      </c>
    </row>
    <row r="2483" spans="1:24" ht="11.15" customHeight="1" x14ac:dyDescent="0.65">
      <c r="A2483" s="19" t="str">
        <f t="shared" si="206"/>
        <v>2122高橋02</v>
      </c>
      <c r="B2483" s="10" t="s">
        <v>8826</v>
      </c>
      <c r="C2483" s="20" t="s">
        <v>8745</v>
      </c>
      <c r="D2483" s="11">
        <v>2</v>
      </c>
      <c r="E2483" s="20" t="s">
        <v>8747</v>
      </c>
      <c r="F2483" s="10" t="s">
        <v>4478</v>
      </c>
      <c r="G2483" s="10" t="s">
        <v>4408</v>
      </c>
      <c r="H2483" s="20" t="s">
        <v>8871</v>
      </c>
      <c r="I2483" s="20" t="s">
        <v>2231</v>
      </c>
      <c r="J2483" s="20" t="s">
        <v>7825</v>
      </c>
      <c r="K2483" s="20" t="s">
        <v>5446</v>
      </c>
      <c r="L2483" s="20" t="s">
        <v>4426</v>
      </c>
      <c r="M2483" s="32">
        <v>10</v>
      </c>
      <c r="N2483" s="22">
        <v>1</v>
      </c>
      <c r="O2483" s="23">
        <v>0</v>
      </c>
      <c r="P2483" s="24">
        <v>110</v>
      </c>
      <c r="Q2483" s="25">
        <v>0.50769230769230766</v>
      </c>
      <c r="U2483" s="18" t="str">
        <f t="shared" si="207"/>
        <v>未勝利</v>
      </c>
      <c r="V2483" s="12" t="s">
        <v>8993</v>
      </c>
      <c r="W2483" s="12" t="s">
        <v>9111</v>
      </c>
      <c r="X2483" s="12" t="str">
        <f>IF(OR(C2483="櫃間牧場",C2483="特捜フジ"),"hit",IF(OR(C2483="土井牧場",C2483="土井ムギムギ牧場",C2483="むぎむぎ",C2483="むぎ"),"doi",IF(OR(C2483="阪神",C2483="タイガースファーム"),"han",IF(OR(C2483="健康牧場",C2483="ＯＫ牧場"),"oke",VLOOKUP(C2483,[1]Owner!$A:$B,2,FALSE)))))</f>
        <v>tkh</v>
      </c>
    </row>
    <row r="2484" spans="1:24" ht="11.15" customHeight="1" x14ac:dyDescent="0.65">
      <c r="A2484" s="19" t="str">
        <f t="shared" si="206"/>
        <v>2122西原02</v>
      </c>
      <c r="B2484" s="10" t="s">
        <v>8826</v>
      </c>
      <c r="C2484" s="20" t="s">
        <v>4989</v>
      </c>
      <c r="D2484" s="11">
        <v>2</v>
      </c>
      <c r="E2484" s="20" t="s">
        <v>8757</v>
      </c>
      <c r="F2484" s="10" t="s">
        <v>29</v>
      </c>
      <c r="G2484" s="10" t="s">
        <v>4408</v>
      </c>
      <c r="H2484" s="20" t="s">
        <v>657</v>
      </c>
      <c r="I2484" s="20" t="s">
        <v>6718</v>
      </c>
      <c r="J2484" s="20" t="s">
        <v>4062</v>
      </c>
      <c r="K2484" s="20" t="s">
        <v>791</v>
      </c>
      <c r="L2484" s="20" t="s">
        <v>1913</v>
      </c>
      <c r="M2484" s="32">
        <v>5</v>
      </c>
      <c r="N2484" s="22">
        <v>1</v>
      </c>
      <c r="O2484" s="23">
        <v>0</v>
      </c>
      <c r="P2484" s="24">
        <v>110</v>
      </c>
      <c r="Q2484" s="25">
        <v>1.0153846153846153</v>
      </c>
      <c r="U2484" s="18" t="str">
        <f t="shared" si="207"/>
        <v>未勝利</v>
      </c>
      <c r="V2484" s="12" t="s">
        <v>9003</v>
      </c>
      <c r="W2484" s="12" t="s">
        <v>9120</v>
      </c>
      <c r="X2484" s="12" t="str">
        <f>IF(OR(C2484="櫃間牧場",C2484="特捜フジ"),"hit",IF(OR(C2484="土井牧場",C2484="土井ムギムギ牧場",C2484="むぎむぎ",C2484="むぎ"),"doi",IF(OR(C2484="阪神",C2484="タイガースファーム"),"han",IF(OR(C2484="健康牧場",C2484="ＯＫ牧場"),"oke",VLOOKUP(C2484,[1]Owner!$A:$B,2,FALSE)))))</f>
        <v>nis</v>
      </c>
    </row>
    <row r="2485" spans="1:24" ht="11.15" customHeight="1" x14ac:dyDescent="0.65">
      <c r="A2485" s="19" t="str">
        <f t="shared" si="206"/>
        <v>0405土井08</v>
      </c>
      <c r="B2485" s="10" t="s">
        <v>1951</v>
      </c>
      <c r="C2485" s="20" t="s">
        <v>1601</v>
      </c>
      <c r="D2485" s="31">
        <v>8</v>
      </c>
      <c r="E2485" s="20" t="s">
        <v>2127</v>
      </c>
      <c r="F2485" s="10" t="s">
        <v>29</v>
      </c>
      <c r="G2485" s="10" t="s">
        <v>520</v>
      </c>
      <c r="H2485" s="20" t="s">
        <v>1321</v>
      </c>
      <c r="I2485" s="20" t="s">
        <v>26</v>
      </c>
      <c r="J2485" s="20" t="s">
        <v>1615</v>
      </c>
      <c r="K2485" s="20" t="s">
        <v>804</v>
      </c>
      <c r="L2485" s="20" t="s">
        <v>82</v>
      </c>
      <c r="M2485" s="21">
        <v>20</v>
      </c>
      <c r="N2485" s="22">
        <v>1</v>
      </c>
      <c r="O2485" s="23">
        <v>0</v>
      </c>
      <c r="P2485" s="24">
        <v>110</v>
      </c>
      <c r="Q2485" s="25">
        <f t="shared" ref="Q2485:Q2496" si="211">IF(M2485="","",IF(M2485&lt;=0,P2485/10,P2485/M2485))</f>
        <v>5.5</v>
      </c>
      <c r="R2485" s="12">
        <v>0</v>
      </c>
      <c r="S2485" s="12">
        <v>0</v>
      </c>
      <c r="U2485" s="18" t="str">
        <f t="shared" si="207"/>
        <v>未勝利</v>
      </c>
      <c r="X2485" s="12" t="str">
        <f>IF(OR(C2485="櫃間牧場",C2485="特捜フジ"),"hit",IF(OR(C2485="土井牧場",C2485="土井ムギムギ牧場",C2485="むぎむぎ",C2485="むぎ"),"doi",IF(OR(C2485="阪神",C2485="タイガースファーム"),"han",IF(OR(C2485="健康牧場",C2485="ＯＫ牧場"),"oke",VLOOKUP(C2485,[1]Owner!$A:$B,2,FALSE)))))</f>
        <v>doi</v>
      </c>
    </row>
    <row r="2486" spans="1:24" ht="11.15" customHeight="1" x14ac:dyDescent="0.65">
      <c r="A2486" s="19" t="str">
        <f t="shared" si="206"/>
        <v>0506西原03</v>
      </c>
      <c r="B2486" s="10" t="s">
        <v>2274</v>
      </c>
      <c r="C2486" s="20" t="s">
        <v>2175</v>
      </c>
      <c r="D2486" s="11">
        <v>3</v>
      </c>
      <c r="E2486" s="20" t="s">
        <v>2461</v>
      </c>
      <c r="F2486" s="10" t="s">
        <v>2279</v>
      </c>
      <c r="G2486" s="10" t="s">
        <v>520</v>
      </c>
      <c r="H2486" s="20" t="s">
        <v>860</v>
      </c>
      <c r="I2486" s="20" t="s">
        <v>38</v>
      </c>
      <c r="J2486" s="20" t="s">
        <v>2462</v>
      </c>
      <c r="K2486" s="20" t="s">
        <v>2355</v>
      </c>
      <c r="L2486" s="20" t="s">
        <v>1913</v>
      </c>
      <c r="M2486" s="21">
        <v>100</v>
      </c>
      <c r="N2486" s="22">
        <v>1</v>
      </c>
      <c r="O2486" s="23">
        <v>0</v>
      </c>
      <c r="P2486" s="24">
        <v>110</v>
      </c>
      <c r="Q2486" s="25">
        <f t="shared" si="211"/>
        <v>1.1000000000000001</v>
      </c>
      <c r="R2486" s="12">
        <v>0</v>
      </c>
      <c r="S2486" s="12">
        <v>0</v>
      </c>
      <c r="U2486" s="18" t="str">
        <f t="shared" si="207"/>
        <v>未勝利</v>
      </c>
      <c r="X2486" s="12" t="str">
        <f>IF(OR(C2486="櫃間牧場",C2486="特捜フジ"),"hit",IF(OR(C2486="土井牧場",C2486="土井ムギムギ牧場",C2486="むぎむぎ",C2486="むぎ"),"doi",IF(OR(C2486="阪神",C2486="タイガースファーム"),"han",IF(OR(C2486="健康牧場",C2486="ＯＫ牧場"),"oke",VLOOKUP(C2486,[1]Owner!$A:$B,2,FALSE)))))</f>
        <v>nis</v>
      </c>
    </row>
    <row r="2487" spans="1:24" ht="11.15" customHeight="1" x14ac:dyDescent="0.65">
      <c r="A2487" s="19" t="str">
        <f t="shared" si="206"/>
        <v>1213西原10</v>
      </c>
      <c r="B2487" s="10" t="s">
        <v>4405</v>
      </c>
      <c r="C2487" s="20" t="s">
        <v>4737</v>
      </c>
      <c r="D2487" s="11">
        <v>10</v>
      </c>
      <c r="E2487" s="20" t="s">
        <v>4649</v>
      </c>
      <c r="F2487" s="10" t="s">
        <v>4413</v>
      </c>
      <c r="G2487" s="10" t="s">
        <v>4408</v>
      </c>
      <c r="H2487" s="20" t="s">
        <v>4527</v>
      </c>
      <c r="I2487" s="20" t="s">
        <v>1739</v>
      </c>
      <c r="J2487" s="20" t="s">
        <v>3783</v>
      </c>
      <c r="K2487" s="20" t="s">
        <v>823</v>
      </c>
      <c r="L2487" s="20" t="s">
        <v>3283</v>
      </c>
      <c r="M2487" s="21">
        <v>20</v>
      </c>
      <c r="N2487" s="22">
        <v>1</v>
      </c>
      <c r="O2487" s="23">
        <v>0</v>
      </c>
      <c r="P2487" s="24">
        <v>110</v>
      </c>
      <c r="Q2487" s="25">
        <f t="shared" si="211"/>
        <v>5.5</v>
      </c>
      <c r="R2487" s="12">
        <v>0</v>
      </c>
      <c r="S2487" s="12">
        <v>0</v>
      </c>
      <c r="U2487" s="18" t="str">
        <f t="shared" si="207"/>
        <v>未勝利</v>
      </c>
      <c r="X2487" s="12" t="str">
        <f>IF(OR(C2487="櫃間牧場",C2487="特捜フジ"),"hit",IF(OR(C2487="土井牧場",C2487="土井ムギムギ牧場",C2487="むぎむぎ",C2487="むぎ"),"doi",IF(OR(C2487="阪神",C2487="タイガースファーム"),"han",IF(OR(C2487="健康牧場",C2487="ＯＫ牧場"),"oke",VLOOKUP(C2487,[1]Owner!$A:$B,2,FALSE)))))</f>
        <v>nis</v>
      </c>
    </row>
    <row r="2488" spans="1:24" ht="11.15" customHeight="1" x14ac:dyDescent="0.65">
      <c r="A2488" s="19" t="str">
        <f t="shared" si="206"/>
        <v>1617松山07</v>
      </c>
      <c r="B2488" s="10" t="s">
        <v>5840</v>
      </c>
      <c r="C2488" s="20" t="s">
        <v>4762</v>
      </c>
      <c r="D2488" s="11">
        <v>7</v>
      </c>
      <c r="E2488" s="20" t="s">
        <v>5942</v>
      </c>
      <c r="F2488" s="10" t="s">
        <v>5848</v>
      </c>
      <c r="G2488" s="10" t="s">
        <v>5996</v>
      </c>
      <c r="H2488" s="20" t="s">
        <v>6066</v>
      </c>
      <c r="I2488" s="20" t="s">
        <v>2231</v>
      </c>
      <c r="J2488" s="20" t="s">
        <v>3662</v>
      </c>
      <c r="K2488" s="20" t="s">
        <v>6160</v>
      </c>
      <c r="L2488" s="20" t="s">
        <v>1913</v>
      </c>
      <c r="M2488" s="21">
        <v>120</v>
      </c>
      <c r="N2488" s="22">
        <v>1</v>
      </c>
      <c r="O2488" s="23">
        <v>0</v>
      </c>
      <c r="P2488" s="24">
        <v>110</v>
      </c>
      <c r="Q2488" s="25">
        <f t="shared" si="211"/>
        <v>0.91666666666666663</v>
      </c>
      <c r="R2488" s="12">
        <v>0</v>
      </c>
      <c r="S2488" s="12">
        <v>0</v>
      </c>
      <c r="U2488" s="18" t="str">
        <f t="shared" si="207"/>
        <v>未勝利</v>
      </c>
      <c r="X2488" s="12" t="str">
        <f>IF(OR(C2488="櫃間牧場",C2488="特捜フジ"),"hit",IF(OR(C2488="土井牧場",C2488="土井ムギムギ牧場",C2488="むぎむぎ",C2488="むぎ"),"doi",IF(OR(C2488="阪神",C2488="タイガースファーム"),"han",IF(OR(C2488="健康牧場",C2488="ＯＫ牧場"),"oke",VLOOKUP(C2488,[1]Owner!$A:$B,2,FALSE)))))</f>
        <v>mat</v>
      </c>
    </row>
    <row r="2489" spans="1:24" ht="11.15" customHeight="1" x14ac:dyDescent="0.65">
      <c r="A2489" s="19" t="str">
        <f t="shared" si="206"/>
        <v>1718むぎ07</v>
      </c>
      <c r="B2489" s="10" t="s">
        <v>6476</v>
      </c>
      <c r="C2489" s="20" t="s">
        <v>4396</v>
      </c>
      <c r="D2489" s="11">
        <v>7</v>
      </c>
      <c r="E2489" s="20" t="s">
        <v>6587</v>
      </c>
      <c r="F2489" s="10" t="s">
        <v>5142</v>
      </c>
      <c r="G2489" s="10" t="s">
        <v>5293</v>
      </c>
      <c r="H2489" s="20" t="s">
        <v>6646</v>
      </c>
      <c r="I2489" s="20" t="s">
        <v>2231</v>
      </c>
      <c r="J2489" s="20" t="s">
        <v>4247</v>
      </c>
      <c r="K2489" s="20" t="s">
        <v>6684</v>
      </c>
      <c r="L2489" s="20" t="s">
        <v>5484</v>
      </c>
      <c r="M2489" s="21">
        <v>90</v>
      </c>
      <c r="N2489" s="22">
        <v>1</v>
      </c>
      <c r="O2489" s="23">
        <v>0</v>
      </c>
      <c r="P2489" s="24">
        <v>110</v>
      </c>
      <c r="Q2489" s="25">
        <f t="shared" si="211"/>
        <v>1.2222222222222223</v>
      </c>
      <c r="R2489" s="12">
        <v>0</v>
      </c>
      <c r="S2489" s="12">
        <v>0</v>
      </c>
      <c r="U2489" s="18" t="str">
        <f t="shared" si="207"/>
        <v>未勝利</v>
      </c>
      <c r="V2489" s="12" t="s">
        <v>7005</v>
      </c>
      <c r="W2489" s="12" t="s">
        <v>6872</v>
      </c>
      <c r="X2489" s="12" t="str">
        <f>IF(OR(C2489="櫃間牧場",C2489="特捜フジ"),"hit",IF(OR(C2489="土井牧場",C2489="土井ムギムギ牧場",C2489="むぎむぎ",C2489="むぎ"),"doi",IF(OR(C2489="阪神",C2489="タイガースファーム"),"han",IF(OR(C2489="健康牧場",C2489="ＯＫ牧場"),"oke",VLOOKUP(C2489,[1]Owner!$A:$B,2,FALSE)))))</f>
        <v>doi</v>
      </c>
    </row>
    <row r="2490" spans="1:24" ht="11.15" customHeight="1" x14ac:dyDescent="0.65">
      <c r="A2490" s="19" t="str">
        <f t="shared" si="206"/>
        <v>1819福石03</v>
      </c>
      <c r="B2490" s="10" t="s">
        <v>7067</v>
      </c>
      <c r="C2490" s="20" t="s">
        <v>4757</v>
      </c>
      <c r="D2490" s="11">
        <v>3</v>
      </c>
      <c r="E2490" s="20" t="s">
        <v>7182</v>
      </c>
      <c r="F2490" s="10" t="s">
        <v>4407</v>
      </c>
      <c r="G2490" s="10" t="s">
        <v>4408</v>
      </c>
      <c r="H2490" s="20" t="s">
        <v>4463</v>
      </c>
      <c r="I2490" s="20" t="s">
        <v>2231</v>
      </c>
      <c r="J2490" s="20" t="s">
        <v>7346</v>
      </c>
      <c r="K2490" s="20" t="s">
        <v>7292</v>
      </c>
      <c r="L2490" s="20" t="s">
        <v>7347</v>
      </c>
      <c r="M2490" s="21">
        <v>110</v>
      </c>
      <c r="N2490" s="22">
        <v>1</v>
      </c>
      <c r="O2490" s="23">
        <v>0</v>
      </c>
      <c r="P2490" s="24">
        <v>110</v>
      </c>
      <c r="Q2490" s="25">
        <f t="shared" si="211"/>
        <v>1</v>
      </c>
      <c r="R2490" s="12">
        <v>0</v>
      </c>
      <c r="S2490" s="12">
        <v>0</v>
      </c>
      <c r="T2490" s="12">
        <v>0</v>
      </c>
      <c r="U2490" s="18" t="str">
        <f t="shared" si="207"/>
        <v>未勝利</v>
      </c>
      <c r="V2490" s="12" t="s">
        <v>7476</v>
      </c>
      <c r="W2490" s="12" t="s">
        <v>7616</v>
      </c>
      <c r="X2490" s="12" t="str">
        <f>IF(OR(C2490="櫃間牧場",C2490="特捜フジ"),"hit",IF(OR(C2490="土井牧場",C2490="土井ムギムギ牧場",C2490="むぎむぎ",C2490="むぎ"),"doi",IF(OR(C2490="阪神",C2490="タイガースファーム"),"han",IF(OR(C2490="健康牧場",C2490="ＯＫ牧場"),"oke",VLOOKUP(C2490,[1]Owner!$A:$B,2,FALSE)))))</f>
        <v>fuk</v>
      </c>
    </row>
    <row r="2491" spans="1:24" ht="11.15" customHeight="1" x14ac:dyDescent="0.65">
      <c r="A2491" s="19" t="str">
        <f t="shared" si="206"/>
        <v>1213心平03</v>
      </c>
      <c r="B2491" s="10" t="s">
        <v>4405</v>
      </c>
      <c r="C2491" s="20" t="s">
        <v>4736</v>
      </c>
      <c r="D2491" s="11">
        <v>3</v>
      </c>
      <c r="E2491" s="20" t="s">
        <v>4606</v>
      </c>
      <c r="F2491" s="10" t="s">
        <v>29</v>
      </c>
      <c r="G2491" s="10" t="s">
        <v>4408</v>
      </c>
      <c r="H2491" s="20" t="s">
        <v>4444</v>
      </c>
      <c r="I2491" s="20" t="s">
        <v>3165</v>
      </c>
      <c r="J2491" s="20" t="s">
        <v>2365</v>
      </c>
      <c r="K2491" s="20" t="s">
        <v>2378</v>
      </c>
      <c r="L2491" s="20" t="s">
        <v>1913</v>
      </c>
      <c r="M2491" s="21">
        <v>200</v>
      </c>
      <c r="N2491" s="22">
        <v>2</v>
      </c>
      <c r="O2491" s="23">
        <v>0</v>
      </c>
      <c r="P2491" s="24">
        <v>110</v>
      </c>
      <c r="Q2491" s="25">
        <f t="shared" si="211"/>
        <v>0.55000000000000004</v>
      </c>
      <c r="R2491" s="12">
        <v>0</v>
      </c>
      <c r="S2491" s="12">
        <v>0</v>
      </c>
      <c r="U2491" s="18" t="str">
        <f t="shared" si="207"/>
        <v>未勝利</v>
      </c>
      <c r="X2491" s="12" t="str">
        <f>IF(OR(C2491="櫃間牧場",C2491="特捜フジ"),"hit",IF(OR(C2491="土井牧場",C2491="土井ムギムギ牧場",C2491="むぎむぎ",C2491="むぎ"),"doi",IF(OR(C2491="阪神",C2491="タイガースファーム"),"han",IF(OR(C2491="健康牧場",C2491="ＯＫ牧場"),"oke",VLOOKUP(C2491,[1]Owner!$A:$B,2,FALSE)))))</f>
        <v>hsi</v>
      </c>
    </row>
    <row r="2492" spans="1:24" ht="11.15" customHeight="1" x14ac:dyDescent="0.65">
      <c r="A2492" s="19" t="str">
        <f t="shared" si="206"/>
        <v>0405西原10</v>
      </c>
      <c r="B2492" s="10" t="s">
        <v>1951</v>
      </c>
      <c r="C2492" s="20" t="s">
        <v>2175</v>
      </c>
      <c r="D2492" s="31">
        <v>10</v>
      </c>
      <c r="E2492" s="20" t="s">
        <v>2204</v>
      </c>
      <c r="F2492" s="10" t="s">
        <v>29</v>
      </c>
      <c r="G2492" s="10" t="s">
        <v>520</v>
      </c>
      <c r="H2492" s="20" t="s">
        <v>2205</v>
      </c>
      <c r="I2492" s="20" t="s">
        <v>1742</v>
      </c>
      <c r="J2492" s="20" t="s">
        <v>873</v>
      </c>
      <c r="K2492" s="20" t="s">
        <v>2206</v>
      </c>
      <c r="L2492" s="20" t="s">
        <v>515</v>
      </c>
      <c r="M2492" s="21">
        <v>0</v>
      </c>
      <c r="N2492" s="22">
        <v>2</v>
      </c>
      <c r="O2492" s="23">
        <v>0</v>
      </c>
      <c r="P2492" s="24">
        <v>110</v>
      </c>
      <c r="Q2492" s="25">
        <f t="shared" si="211"/>
        <v>11</v>
      </c>
      <c r="R2492" s="12">
        <v>0</v>
      </c>
      <c r="S2492" s="12">
        <v>0</v>
      </c>
      <c r="U2492" s="18" t="str">
        <f t="shared" si="207"/>
        <v>未勝利</v>
      </c>
      <c r="X2492" s="12" t="str">
        <f>IF(OR(C2492="櫃間牧場",C2492="特捜フジ"),"hit",IF(OR(C2492="土井牧場",C2492="土井ムギムギ牧場",C2492="むぎむぎ",C2492="むぎ"),"doi",IF(OR(C2492="阪神",C2492="タイガースファーム"),"han",IF(OR(C2492="健康牧場",C2492="ＯＫ牧場"),"oke",VLOOKUP(C2492,[1]Owner!$A:$B,2,FALSE)))))</f>
        <v>nis</v>
      </c>
    </row>
    <row r="2493" spans="1:24" ht="11.15" customHeight="1" x14ac:dyDescent="0.65">
      <c r="A2493" s="19" t="str">
        <f t="shared" si="206"/>
        <v>0910土井04</v>
      </c>
      <c r="B2493" s="10" t="s">
        <v>3418</v>
      </c>
      <c r="C2493" s="20" t="s">
        <v>2713</v>
      </c>
      <c r="D2493" s="11">
        <v>4</v>
      </c>
      <c r="E2493" s="20" t="s">
        <v>3557</v>
      </c>
      <c r="F2493" s="10" t="s">
        <v>14</v>
      </c>
      <c r="G2493" s="10" t="s">
        <v>520</v>
      </c>
      <c r="H2493" s="20" t="s">
        <v>2571</v>
      </c>
      <c r="I2493" s="20" t="s">
        <v>436</v>
      </c>
      <c r="J2493" s="20" t="s">
        <v>3558</v>
      </c>
      <c r="K2493" s="20" t="s">
        <v>795</v>
      </c>
      <c r="L2493" s="20" t="s">
        <v>2174</v>
      </c>
      <c r="M2493" s="21">
        <v>150</v>
      </c>
      <c r="N2493" s="22">
        <v>2</v>
      </c>
      <c r="O2493" s="23">
        <v>0</v>
      </c>
      <c r="P2493" s="24">
        <v>110</v>
      </c>
      <c r="Q2493" s="25">
        <f t="shared" si="211"/>
        <v>0.73333333333333328</v>
      </c>
      <c r="R2493" s="12">
        <v>0</v>
      </c>
      <c r="S2493" s="12">
        <v>0</v>
      </c>
      <c r="U2493" s="18" t="str">
        <f t="shared" si="207"/>
        <v>未勝利</v>
      </c>
      <c r="X2493" s="12" t="str">
        <f>IF(OR(C2493="櫃間牧場",C2493="特捜フジ"),"hit",IF(OR(C2493="土井牧場",C2493="土井ムギムギ牧場",C2493="むぎむぎ",C2493="むぎ"),"doi",IF(OR(C2493="阪神",C2493="タイガースファーム"),"han",IF(OR(C2493="健康牧場",C2493="ＯＫ牧場"),"oke",VLOOKUP(C2493,[1]Owner!$A:$B,2,FALSE)))))</f>
        <v>doi</v>
      </c>
    </row>
    <row r="2494" spans="1:24" ht="11.15" customHeight="1" x14ac:dyDescent="0.65">
      <c r="A2494" s="19" t="str">
        <f t="shared" si="206"/>
        <v>1112村山01</v>
      </c>
      <c r="B2494" s="10" t="s">
        <v>4369</v>
      </c>
      <c r="C2494" s="20" t="s">
        <v>4339</v>
      </c>
      <c r="D2494" s="11">
        <v>1</v>
      </c>
      <c r="E2494" s="20" t="s">
        <v>4340</v>
      </c>
      <c r="F2494" s="10" t="s">
        <v>3910</v>
      </c>
      <c r="G2494" s="10" t="s">
        <v>3906</v>
      </c>
      <c r="H2494" s="20" t="s">
        <v>4145</v>
      </c>
      <c r="I2494" s="20" t="s">
        <v>2231</v>
      </c>
      <c r="J2494" s="20" t="s">
        <v>2944</v>
      </c>
      <c r="K2494" s="20" t="s">
        <v>791</v>
      </c>
      <c r="L2494" s="20" t="s">
        <v>3959</v>
      </c>
      <c r="M2494" s="21">
        <v>105</v>
      </c>
      <c r="N2494" s="22">
        <v>2</v>
      </c>
      <c r="O2494" s="23">
        <v>0</v>
      </c>
      <c r="P2494" s="24">
        <v>110</v>
      </c>
      <c r="Q2494" s="25">
        <f t="shared" si="211"/>
        <v>1.0476190476190477</v>
      </c>
      <c r="R2494" s="12">
        <v>0</v>
      </c>
      <c r="S2494" s="12">
        <v>0</v>
      </c>
      <c r="U2494" s="18" t="str">
        <f t="shared" si="207"/>
        <v>未勝利</v>
      </c>
      <c r="X2494" s="12" t="str">
        <f>IF(OR(C2494="櫃間牧場",C2494="特捜フジ"),"hit",IF(OR(C2494="土井牧場",C2494="土井ムギムギ牧場",C2494="むぎむぎ",C2494="むぎ"),"doi",IF(OR(C2494="阪神",C2494="タイガースファーム"),"han",IF(OR(C2494="健康牧場",C2494="ＯＫ牧場"),"oke",VLOOKUP(C2494,[1]Owner!$A:$B,2,FALSE)))))</f>
        <v>mur</v>
      </c>
    </row>
    <row r="2495" spans="1:24" ht="11.15" customHeight="1" x14ac:dyDescent="0.65">
      <c r="A2495" s="19" t="str">
        <f t="shared" si="206"/>
        <v>1213松山04</v>
      </c>
      <c r="B2495" s="10" t="s">
        <v>4405</v>
      </c>
      <c r="C2495" s="20" t="s">
        <v>4735</v>
      </c>
      <c r="D2495" s="11">
        <v>4</v>
      </c>
      <c r="E2495" s="20" t="s">
        <v>4583</v>
      </c>
      <c r="F2495" s="10" t="s">
        <v>4407</v>
      </c>
      <c r="G2495" s="10" t="s">
        <v>4421</v>
      </c>
      <c r="H2495" s="20" t="s">
        <v>1715</v>
      </c>
      <c r="I2495" s="20" t="s">
        <v>3165</v>
      </c>
      <c r="J2495" s="20" t="s">
        <v>4584</v>
      </c>
      <c r="K2495" s="20" t="s">
        <v>2378</v>
      </c>
      <c r="L2495" s="20" t="s">
        <v>4426</v>
      </c>
      <c r="M2495" s="21">
        <v>20</v>
      </c>
      <c r="N2495" s="22">
        <v>2</v>
      </c>
      <c r="O2495" s="23">
        <v>0</v>
      </c>
      <c r="P2495" s="24">
        <v>110</v>
      </c>
      <c r="Q2495" s="25">
        <f t="shared" si="211"/>
        <v>5.5</v>
      </c>
      <c r="R2495" s="12">
        <v>0</v>
      </c>
      <c r="S2495" s="12">
        <v>0</v>
      </c>
      <c r="U2495" s="18" t="str">
        <f t="shared" si="207"/>
        <v>未勝利</v>
      </c>
      <c r="X2495" s="12" t="str">
        <f>IF(OR(C2495="櫃間牧場",C2495="特捜フジ"),"hit",IF(OR(C2495="土井牧場",C2495="土井ムギムギ牧場",C2495="むぎむぎ",C2495="むぎ"),"doi",IF(OR(C2495="阪神",C2495="タイガースファーム"),"han",IF(OR(C2495="健康牧場",C2495="ＯＫ牧場"),"oke",VLOOKUP(C2495,[1]Owner!$A:$B,2,FALSE)))))</f>
        <v>mat</v>
      </c>
    </row>
    <row r="2496" spans="1:24" ht="11.15" customHeight="1" x14ac:dyDescent="0.65">
      <c r="A2496" s="19" t="str">
        <f t="shared" si="206"/>
        <v>1819成田08</v>
      </c>
      <c r="B2496" s="10" t="s">
        <v>7067</v>
      </c>
      <c r="C2496" s="20" t="s">
        <v>5842</v>
      </c>
      <c r="D2496" s="11">
        <v>8</v>
      </c>
      <c r="E2496" s="20" t="s">
        <v>7216</v>
      </c>
      <c r="F2496" s="10" t="s">
        <v>4407</v>
      </c>
      <c r="G2496" s="10" t="s">
        <v>5335</v>
      </c>
      <c r="H2496" s="20" t="s">
        <v>7255</v>
      </c>
      <c r="I2496" s="20" t="s">
        <v>6718</v>
      </c>
      <c r="J2496" s="20" t="s">
        <v>5775</v>
      </c>
      <c r="K2496" s="20" t="s">
        <v>7374</v>
      </c>
      <c r="L2496" s="20" t="s">
        <v>7375</v>
      </c>
      <c r="M2496" s="21">
        <v>60</v>
      </c>
      <c r="N2496" s="22">
        <v>2</v>
      </c>
      <c r="O2496" s="23">
        <v>0</v>
      </c>
      <c r="P2496" s="24">
        <v>110</v>
      </c>
      <c r="Q2496" s="25">
        <f t="shared" si="211"/>
        <v>1.8333333333333333</v>
      </c>
      <c r="R2496" s="12">
        <v>0</v>
      </c>
      <c r="S2496" s="12">
        <v>0</v>
      </c>
      <c r="T2496" s="12">
        <v>0</v>
      </c>
      <c r="U2496" s="18" t="str">
        <f t="shared" si="207"/>
        <v>未勝利</v>
      </c>
      <c r="V2496" s="12" t="s">
        <v>7478</v>
      </c>
      <c r="W2496" s="12" t="s">
        <v>7618</v>
      </c>
      <c r="X2496" s="12" t="str">
        <f>IF(OR(C2496="櫃間牧場",C2496="特捜フジ"),"hit",IF(OR(C2496="土井牧場",C2496="土井ムギムギ牧場",C2496="むぎむぎ",C2496="むぎ"),"doi",IF(OR(C2496="阪神",C2496="タイガースファーム"),"han",IF(OR(C2496="健康牧場",C2496="ＯＫ牧場"),"oke",VLOOKUP(C2496,[1]Owner!$A:$B,2,FALSE)))))</f>
        <v>nar</v>
      </c>
    </row>
    <row r="2497" spans="1:24" ht="11.15" customHeight="1" x14ac:dyDescent="0.65">
      <c r="A2497" s="19" t="str">
        <f t="shared" si="206"/>
        <v>1920健太04</v>
      </c>
      <c r="B2497" s="10" t="s">
        <v>7651</v>
      </c>
      <c r="C2497" s="20" t="s">
        <v>7654</v>
      </c>
      <c r="D2497" s="11">
        <v>4</v>
      </c>
      <c r="E2497" s="20" t="s">
        <v>7682</v>
      </c>
      <c r="F2497" s="10" t="s">
        <v>4766</v>
      </c>
      <c r="G2497" s="10" t="s">
        <v>4774</v>
      </c>
      <c r="H2497" s="20" t="s">
        <v>4896</v>
      </c>
      <c r="I2497" s="20" t="s">
        <v>2231</v>
      </c>
      <c r="J2497" s="20" t="s">
        <v>6061</v>
      </c>
      <c r="K2497" s="20" t="s">
        <v>5446</v>
      </c>
      <c r="L2497" s="20" t="s">
        <v>1913</v>
      </c>
      <c r="M2497" s="32">
        <v>10</v>
      </c>
      <c r="N2497" s="22">
        <v>2</v>
      </c>
      <c r="O2497" s="23">
        <v>0</v>
      </c>
      <c r="P2497" s="24">
        <v>110</v>
      </c>
      <c r="Q2497" s="25">
        <v>-1.1923076923076923</v>
      </c>
      <c r="R2497" s="12">
        <v>0</v>
      </c>
      <c r="S2497" s="12">
        <v>0</v>
      </c>
      <c r="T2497" s="12">
        <v>0</v>
      </c>
      <c r="U2497" s="18" t="str">
        <f t="shared" si="207"/>
        <v>未勝利</v>
      </c>
      <c r="V2497" s="12" t="s">
        <v>7460</v>
      </c>
      <c r="W2497" s="12" t="s">
        <v>8060</v>
      </c>
      <c r="X2497" s="12" t="str">
        <f>IF(OR(C2497="櫃間牧場",C2497="特捜フジ"),"hit",IF(OR(C2497="土井牧場",C2497="土井ムギムギ牧場",C2497="むぎむぎ",C2497="むぎ"),"doi",IF(OR(C2497="阪神",C2497="タイガースファーム"),"han",IF(OR(C2497="健康牧場",C2497="ＯＫ牧場"),"oke",VLOOKUP(C2497,[1]Owner!$A:$B,2,FALSE)))))</f>
        <v>tke</v>
      </c>
    </row>
    <row r="2498" spans="1:24" ht="11.15" customHeight="1" x14ac:dyDescent="0.65">
      <c r="A2498" s="19" t="str">
        <f t="shared" ref="A2498:A2561" si="212">MID(B2498,3,2)&amp;MID(B2498,8,2)&amp;MID(C2498,1,2)&amp;TEXT(D2498,"00")</f>
        <v>2122健太04</v>
      </c>
      <c r="B2498" s="10" t="s">
        <v>8826</v>
      </c>
      <c r="C2498" s="20" t="s">
        <v>7654</v>
      </c>
      <c r="D2498" s="11">
        <v>4</v>
      </c>
      <c r="E2498" s="20" t="s">
        <v>8718</v>
      </c>
      <c r="F2498" s="10" t="s">
        <v>29</v>
      </c>
      <c r="G2498" s="10" t="s">
        <v>4421</v>
      </c>
      <c r="H2498" s="20" t="s">
        <v>1896</v>
      </c>
      <c r="I2498" s="20" t="s">
        <v>2231</v>
      </c>
      <c r="J2498" s="20" t="s">
        <v>6126</v>
      </c>
      <c r="K2498" s="20" t="s">
        <v>791</v>
      </c>
      <c r="L2498" s="20" t="s">
        <v>1913</v>
      </c>
      <c r="M2498" s="32">
        <v>10</v>
      </c>
      <c r="N2498" s="22">
        <v>2</v>
      </c>
      <c r="O2498" s="23">
        <v>0</v>
      </c>
      <c r="P2498" s="24">
        <v>110</v>
      </c>
      <c r="Q2498" s="25">
        <v>-0.99230769230769222</v>
      </c>
      <c r="U2498" s="18" t="str">
        <f t="shared" ref="U2498:U2561" si="213">IF(S2498&gt;=1,"G1",IF(R2498&gt;=1,"重賞",IF(O2498&gt;=2,"二勝",IF(O2498=1,"一勝",IF(AND(O2498=0,N2498&gt;=1),"未勝利","未出走")))))</f>
        <v>未勝利</v>
      </c>
      <c r="V2498" s="12" t="s">
        <v>8974</v>
      </c>
      <c r="W2498" s="12" t="s">
        <v>9085</v>
      </c>
      <c r="X2498" s="12" t="str">
        <f>IF(OR(C2498="櫃間牧場",C2498="特捜フジ"),"hit",IF(OR(C2498="土井牧場",C2498="土井ムギムギ牧場",C2498="むぎむぎ",C2498="むぎ"),"doi",IF(OR(C2498="阪神",C2498="タイガースファーム"),"han",IF(OR(C2498="健康牧場",C2498="ＯＫ牧場"),"oke",VLOOKUP(C2498,[1]Owner!$A:$B,2,FALSE)))))</f>
        <v>tke</v>
      </c>
    </row>
    <row r="2499" spans="1:24" ht="11.15" customHeight="1" x14ac:dyDescent="0.65">
      <c r="A2499" s="19" t="str">
        <f t="shared" si="212"/>
        <v>1819心平07</v>
      </c>
      <c r="B2499" s="10" t="s">
        <v>7067</v>
      </c>
      <c r="C2499" s="20" t="s">
        <v>4760</v>
      </c>
      <c r="D2499" s="11">
        <v>7</v>
      </c>
      <c r="E2499" s="20" t="s">
        <v>7195</v>
      </c>
      <c r="F2499" s="10" t="s">
        <v>4407</v>
      </c>
      <c r="G2499" s="10" t="s">
        <v>4421</v>
      </c>
      <c r="H2499" s="20" t="s">
        <v>7236</v>
      </c>
      <c r="I2499" s="20" t="s">
        <v>2231</v>
      </c>
      <c r="J2499" s="20" t="s">
        <v>5721</v>
      </c>
      <c r="K2499" s="20" t="s">
        <v>791</v>
      </c>
      <c r="L2499" s="20" t="s">
        <v>1913</v>
      </c>
      <c r="M2499" s="21">
        <v>150</v>
      </c>
      <c r="N2499" s="22">
        <v>2</v>
      </c>
      <c r="O2499" s="23">
        <v>0</v>
      </c>
      <c r="P2499" s="24">
        <v>110</v>
      </c>
      <c r="Q2499" s="25">
        <f>IF(M2499="","",IF(M2499&lt;=0,P2499/10,P2499/M2499))</f>
        <v>0.73333333333333328</v>
      </c>
      <c r="R2499" s="12">
        <v>0</v>
      </c>
      <c r="S2499" s="12">
        <v>0</v>
      </c>
      <c r="T2499" s="12">
        <v>0</v>
      </c>
      <c r="U2499" s="18" t="str">
        <f t="shared" si="213"/>
        <v>未勝利</v>
      </c>
      <c r="V2499" s="12" t="s">
        <v>7477</v>
      </c>
      <c r="W2499" s="12" t="s">
        <v>7617</v>
      </c>
      <c r="X2499" s="12" t="str">
        <f>IF(OR(C2499="櫃間牧場",C2499="特捜フジ"),"hit",IF(OR(C2499="土井牧場",C2499="土井ムギムギ牧場",C2499="むぎむぎ",C2499="むぎ"),"doi",IF(OR(C2499="阪神",C2499="タイガースファーム"),"han",IF(OR(C2499="健康牧場",C2499="ＯＫ牧場"),"oke",VLOOKUP(C2499,[1]Owner!$A:$B,2,FALSE)))))</f>
        <v>hsi</v>
      </c>
    </row>
    <row r="2500" spans="1:24" ht="11.15" customHeight="1" x14ac:dyDescent="0.65">
      <c r="A2500" s="19" t="str">
        <f t="shared" si="212"/>
        <v>0304心平03</v>
      </c>
      <c r="B2500" s="10" t="s">
        <v>1713</v>
      </c>
      <c r="C2500" s="20" t="s">
        <v>186</v>
      </c>
      <c r="D2500" s="31">
        <v>3</v>
      </c>
      <c r="E2500" s="20" t="s">
        <v>1792</v>
      </c>
      <c r="F2500" s="10" t="s">
        <v>14</v>
      </c>
      <c r="G2500" s="10" t="s">
        <v>15</v>
      </c>
      <c r="H2500" s="20" t="s">
        <v>141</v>
      </c>
      <c r="I2500" s="20" t="s">
        <v>1252</v>
      </c>
      <c r="J2500" s="20" t="s">
        <v>161</v>
      </c>
      <c r="M2500" s="21">
        <v>0</v>
      </c>
      <c r="N2500" s="22">
        <v>2</v>
      </c>
      <c r="O2500" s="23">
        <v>0</v>
      </c>
      <c r="P2500" s="24">
        <v>110</v>
      </c>
      <c r="Q2500" s="25">
        <f>IF(M2500="","",IF(M2500&lt;=0,P2500/10,P2500/M2500))</f>
        <v>11</v>
      </c>
      <c r="R2500" s="12">
        <v>0</v>
      </c>
      <c r="S2500" s="12">
        <v>0</v>
      </c>
      <c r="U2500" s="18" t="str">
        <f t="shared" si="213"/>
        <v>未勝利</v>
      </c>
      <c r="X2500" s="12" t="str">
        <f>IF(OR(C2500="櫃間牧場",C2500="特捜フジ"),"hit",IF(OR(C2500="土井牧場",C2500="土井ムギムギ牧場",C2500="むぎむぎ",C2500="むぎ"),"doi",IF(OR(C2500="阪神",C2500="タイガースファーム"),"han",IF(OR(C2500="健康牧場",C2500="ＯＫ牧場"),"oke",VLOOKUP(C2500,[1]Owner!$A:$B,2,FALSE)))))</f>
        <v>hsi</v>
      </c>
    </row>
    <row r="2501" spans="1:24" ht="11.15" customHeight="1" x14ac:dyDescent="0.65">
      <c r="A2501" s="19" t="str">
        <f t="shared" si="212"/>
        <v>2223福石08</v>
      </c>
      <c r="B2501" s="10" t="s">
        <v>9192</v>
      </c>
      <c r="C2501" s="20" t="s">
        <v>4741</v>
      </c>
      <c r="D2501" s="11">
        <v>8</v>
      </c>
      <c r="E2501" s="20" t="s">
        <v>9328</v>
      </c>
      <c r="F2501" s="10" t="s">
        <v>4407</v>
      </c>
      <c r="G2501" s="10" t="s">
        <v>4408</v>
      </c>
      <c r="H2501" s="20" t="s">
        <v>9356</v>
      </c>
      <c r="I2501" s="20" t="s">
        <v>8317</v>
      </c>
      <c r="J2501" s="20" t="s">
        <v>9442</v>
      </c>
      <c r="K2501" s="20" t="s">
        <v>9475</v>
      </c>
      <c r="L2501" s="20" t="s">
        <v>1913</v>
      </c>
      <c r="M2501" s="32">
        <v>5</v>
      </c>
      <c r="N2501" s="22">
        <v>2</v>
      </c>
      <c r="O2501" s="23">
        <v>0</v>
      </c>
      <c r="P2501" s="24">
        <v>110</v>
      </c>
      <c r="Q2501" s="25">
        <v>-19.571428571428573</v>
      </c>
      <c r="U2501" s="18" t="str">
        <f t="shared" si="213"/>
        <v>未勝利</v>
      </c>
      <c r="V2501" s="12" t="s">
        <v>9735</v>
      </c>
      <c r="W2501" s="12" t="s">
        <v>9616</v>
      </c>
      <c r="X2501" s="12" t="str">
        <f>IF(OR(C2501="櫃間牧場",C2501="特捜フジ"),"hit",IF(OR(C2501="土井牧場",C2501="土井ムギムギ牧場",C2501="むぎむぎ",C2501="むぎ"),"doi",IF(OR(C2501="阪神",C2501="タイガースファーム"),"han",IF(OR(C2501="健康牧場",C2501="ＯＫ牧場"),"oke",VLOOKUP(C2501,[1]Owner!$A:$B,2,FALSE)))))</f>
        <v>fuk</v>
      </c>
    </row>
    <row r="2502" spans="1:24" ht="11.15" customHeight="1" x14ac:dyDescent="0.65">
      <c r="A2502" s="19" t="str">
        <f t="shared" si="212"/>
        <v>0405大熊01</v>
      </c>
      <c r="B2502" s="10" t="s">
        <v>1951</v>
      </c>
      <c r="C2502" s="20" t="s">
        <v>1481</v>
      </c>
      <c r="D2502" s="31">
        <v>1</v>
      </c>
      <c r="E2502" s="20" t="s">
        <v>1952</v>
      </c>
      <c r="F2502" s="10" t="s">
        <v>29</v>
      </c>
      <c r="G2502" s="10" t="s">
        <v>520</v>
      </c>
      <c r="H2502" s="20" t="s">
        <v>1372</v>
      </c>
      <c r="I2502" s="20" t="s">
        <v>38</v>
      </c>
      <c r="J2502" s="20" t="s">
        <v>1953</v>
      </c>
      <c r="K2502" s="20" t="s">
        <v>1954</v>
      </c>
      <c r="L2502" s="20" t="s">
        <v>1954</v>
      </c>
      <c r="M2502" s="21">
        <v>100</v>
      </c>
      <c r="N2502" s="22">
        <v>3</v>
      </c>
      <c r="O2502" s="23">
        <v>0</v>
      </c>
      <c r="P2502" s="24">
        <v>110</v>
      </c>
      <c r="Q2502" s="25">
        <f t="shared" ref="Q2502:Q2508" si="214">IF(M2502="","",IF(M2502&lt;=0,P2502/10,P2502/M2502))</f>
        <v>1.1000000000000001</v>
      </c>
      <c r="R2502" s="12">
        <v>0</v>
      </c>
      <c r="S2502" s="12">
        <v>0</v>
      </c>
      <c r="U2502" s="18" t="str">
        <f t="shared" si="213"/>
        <v>未勝利</v>
      </c>
      <c r="X2502" s="12" t="str">
        <f>IF(OR(C2502="櫃間牧場",C2502="特捜フジ"),"hit",IF(OR(C2502="土井牧場",C2502="土井ムギムギ牧場",C2502="むぎむぎ",C2502="むぎ"),"doi",IF(OR(C2502="阪神",C2502="タイガースファーム"),"han",IF(OR(C2502="健康牧場",C2502="ＯＫ牧場"),"oke",VLOOKUP(C2502,[1]Owner!$A:$B,2,FALSE)))))</f>
        <v>oku</v>
      </c>
    </row>
    <row r="2503" spans="1:24" ht="11.15" customHeight="1" x14ac:dyDescent="0.65">
      <c r="A2503" s="19" t="str">
        <f t="shared" si="212"/>
        <v>0405健太08</v>
      </c>
      <c r="B2503" s="10" t="s">
        <v>1951</v>
      </c>
      <c r="C2503" s="20" t="s">
        <v>156</v>
      </c>
      <c r="D2503" s="31">
        <v>8</v>
      </c>
      <c r="E2503" s="20" t="s">
        <v>2056</v>
      </c>
      <c r="F2503" s="10" t="s">
        <v>14</v>
      </c>
      <c r="G2503" s="10" t="s">
        <v>510</v>
      </c>
      <c r="H2503" s="20" t="s">
        <v>596</v>
      </c>
      <c r="I2503" s="20" t="s">
        <v>38</v>
      </c>
      <c r="J2503" s="20" t="s">
        <v>2057</v>
      </c>
      <c r="K2503" s="20" t="s">
        <v>2058</v>
      </c>
      <c r="L2503" s="20" t="s">
        <v>515</v>
      </c>
      <c r="M2503" s="21">
        <v>80</v>
      </c>
      <c r="N2503" s="22">
        <v>3</v>
      </c>
      <c r="O2503" s="23">
        <v>0</v>
      </c>
      <c r="P2503" s="24">
        <v>110</v>
      </c>
      <c r="Q2503" s="25">
        <f t="shared" si="214"/>
        <v>1.375</v>
      </c>
      <c r="R2503" s="12">
        <v>0</v>
      </c>
      <c r="S2503" s="12">
        <v>0</v>
      </c>
      <c r="U2503" s="18" t="str">
        <f t="shared" si="213"/>
        <v>未勝利</v>
      </c>
      <c r="X2503" s="12" t="str">
        <f>IF(OR(C2503="櫃間牧場",C2503="特捜フジ"),"hit",IF(OR(C2503="土井牧場",C2503="土井ムギムギ牧場",C2503="むぎむぎ",C2503="むぎ"),"doi",IF(OR(C2503="阪神",C2503="タイガースファーム"),"han",IF(OR(C2503="健康牧場",C2503="ＯＫ牧場"),"oke",VLOOKUP(C2503,[1]Owner!$A:$B,2,FALSE)))))</f>
        <v>tke</v>
      </c>
    </row>
    <row r="2504" spans="1:24" ht="11.15" customHeight="1" x14ac:dyDescent="0.65">
      <c r="A2504" s="19" t="str">
        <f t="shared" si="212"/>
        <v>1112むぎ02</v>
      </c>
      <c r="B2504" s="10" t="s">
        <v>4369</v>
      </c>
      <c r="C2504" s="20" t="s">
        <v>4316</v>
      </c>
      <c r="D2504" s="11">
        <v>2</v>
      </c>
      <c r="E2504" s="20" t="s">
        <v>4319</v>
      </c>
      <c r="F2504" s="10" t="s">
        <v>3905</v>
      </c>
      <c r="G2504" s="10" t="s">
        <v>3911</v>
      </c>
      <c r="H2504" s="20" t="s">
        <v>4320</v>
      </c>
      <c r="I2504" s="20" t="s">
        <v>2231</v>
      </c>
      <c r="J2504" s="20" t="s">
        <v>2166</v>
      </c>
      <c r="K2504" s="20" t="s">
        <v>4113</v>
      </c>
      <c r="L2504" s="20" t="s">
        <v>3922</v>
      </c>
      <c r="M2504" s="21">
        <v>65</v>
      </c>
      <c r="N2504" s="22">
        <v>3</v>
      </c>
      <c r="O2504" s="23">
        <v>0</v>
      </c>
      <c r="P2504" s="24">
        <v>110</v>
      </c>
      <c r="Q2504" s="25">
        <f t="shared" si="214"/>
        <v>1.6923076923076923</v>
      </c>
      <c r="R2504" s="12">
        <v>0</v>
      </c>
      <c r="S2504" s="12">
        <v>0</v>
      </c>
      <c r="U2504" s="18" t="str">
        <f t="shared" si="213"/>
        <v>未勝利</v>
      </c>
      <c r="X2504" s="12" t="str">
        <f>IF(OR(C2504="櫃間牧場",C2504="特捜フジ"),"hit",IF(OR(C2504="土井牧場",C2504="土井ムギムギ牧場",C2504="むぎむぎ",C2504="むぎ"),"doi",IF(OR(C2504="阪神",C2504="タイガースファーム"),"han",IF(OR(C2504="健康牧場",C2504="ＯＫ牧場"),"oke",VLOOKUP(C2504,[1]Owner!$A:$B,2,FALSE)))))</f>
        <v>doi</v>
      </c>
    </row>
    <row r="2505" spans="1:24" ht="11.15" customHeight="1" x14ac:dyDescent="0.65">
      <c r="A2505" s="19" t="str">
        <f t="shared" si="212"/>
        <v>1314若井04</v>
      </c>
      <c r="B2505" s="10" t="s">
        <v>5133</v>
      </c>
      <c r="C2505" s="20" t="s">
        <v>4965</v>
      </c>
      <c r="D2505" s="11">
        <v>4</v>
      </c>
      <c r="E2505" s="20" t="s">
        <v>4973</v>
      </c>
      <c r="F2505" s="10" t="s">
        <v>4772</v>
      </c>
      <c r="G2505" s="10" t="s">
        <v>4767</v>
      </c>
      <c r="H2505" s="20" t="s">
        <v>4974</v>
      </c>
      <c r="I2505" s="20" t="s">
        <v>2612</v>
      </c>
      <c r="J2505" s="20" t="s">
        <v>2415</v>
      </c>
      <c r="K2505" s="20" t="s">
        <v>4769</v>
      </c>
      <c r="L2505" s="20" t="s">
        <v>4770</v>
      </c>
      <c r="M2505" s="21">
        <v>60</v>
      </c>
      <c r="N2505" s="22">
        <v>3</v>
      </c>
      <c r="O2505" s="23">
        <v>0</v>
      </c>
      <c r="P2505" s="24">
        <v>110</v>
      </c>
      <c r="Q2505" s="25">
        <f t="shared" si="214"/>
        <v>1.8333333333333333</v>
      </c>
      <c r="R2505" s="12">
        <v>0</v>
      </c>
      <c r="S2505" s="12">
        <v>0</v>
      </c>
      <c r="U2505" s="18" t="str">
        <f t="shared" si="213"/>
        <v>未勝利</v>
      </c>
      <c r="X2505" s="12" t="str">
        <f>IF(OR(C2505="櫃間牧場",C2505="特捜フジ"),"hit",IF(OR(C2505="土井牧場",C2505="土井ムギムギ牧場",C2505="むぎむぎ",C2505="むぎ"),"doi",IF(OR(C2505="阪神",C2505="タイガースファーム"),"han",IF(OR(C2505="健康牧場",C2505="ＯＫ牧場"),"oke",VLOOKUP(C2505,[1]Owner!$A:$B,2,FALSE)))))</f>
        <v>wak</v>
      </c>
    </row>
    <row r="2506" spans="1:24" ht="11.15" customHeight="1" x14ac:dyDescent="0.65">
      <c r="A2506" s="19" t="str">
        <f t="shared" si="212"/>
        <v>1718福石10</v>
      </c>
      <c r="B2506" s="10" t="s">
        <v>6476</v>
      </c>
      <c r="C2506" s="20" t="s">
        <v>4375</v>
      </c>
      <c r="D2506" s="11">
        <v>10</v>
      </c>
      <c r="E2506" s="20" t="s">
        <v>6600</v>
      </c>
      <c r="F2506" s="10" t="s">
        <v>5144</v>
      </c>
      <c r="G2506" s="10" t="s">
        <v>5293</v>
      </c>
      <c r="H2506" s="20" t="s">
        <v>6693</v>
      </c>
      <c r="I2506" s="20" t="s">
        <v>3999</v>
      </c>
      <c r="J2506" s="20" t="s">
        <v>6762</v>
      </c>
      <c r="K2506" s="20" t="s">
        <v>6659</v>
      </c>
      <c r="L2506" s="20" t="s">
        <v>6763</v>
      </c>
      <c r="M2506" s="21">
        <v>0</v>
      </c>
      <c r="N2506" s="22">
        <v>3</v>
      </c>
      <c r="O2506" s="23">
        <v>0</v>
      </c>
      <c r="P2506" s="24">
        <v>110</v>
      </c>
      <c r="Q2506" s="25">
        <f t="shared" si="214"/>
        <v>11</v>
      </c>
      <c r="R2506" s="12">
        <v>0</v>
      </c>
      <c r="S2506" s="12">
        <v>0</v>
      </c>
      <c r="U2506" s="18" t="str">
        <f t="shared" si="213"/>
        <v>未勝利</v>
      </c>
      <c r="V2506" s="12" t="s">
        <v>7018</v>
      </c>
      <c r="W2506" s="12" t="s">
        <v>6885</v>
      </c>
      <c r="X2506" s="12" t="str">
        <f>IF(OR(C2506="櫃間牧場",C2506="特捜フジ"),"hit",IF(OR(C2506="土井牧場",C2506="土井ムギムギ牧場",C2506="むぎむぎ",C2506="むぎ"),"doi",IF(OR(C2506="阪神",C2506="タイガースファーム"),"han",IF(OR(C2506="健康牧場",C2506="ＯＫ牧場"),"oke",VLOOKUP(C2506,[1]Owner!$A:$B,2,FALSE)))))</f>
        <v>fuk</v>
      </c>
    </row>
    <row r="2507" spans="1:24" ht="11.15" customHeight="1" x14ac:dyDescent="0.65">
      <c r="A2507" s="19" t="str">
        <f t="shared" si="212"/>
        <v>1112羽田07</v>
      </c>
      <c r="B2507" s="10" t="s">
        <v>4369</v>
      </c>
      <c r="C2507" s="20" t="s">
        <v>4075</v>
      </c>
      <c r="D2507" s="11">
        <v>7</v>
      </c>
      <c r="E2507" s="20" t="s">
        <v>4094</v>
      </c>
      <c r="F2507" s="10" t="s">
        <v>3905</v>
      </c>
      <c r="G2507" s="10" t="s">
        <v>3911</v>
      </c>
      <c r="H2507" s="20" t="s">
        <v>4095</v>
      </c>
      <c r="I2507" s="20" t="s">
        <v>2612</v>
      </c>
      <c r="J2507" s="20" t="s">
        <v>4096</v>
      </c>
      <c r="K2507" s="20" t="s">
        <v>4020</v>
      </c>
      <c r="L2507" s="20" t="s">
        <v>3993</v>
      </c>
      <c r="M2507" s="21">
        <v>65</v>
      </c>
      <c r="N2507" s="22">
        <v>4</v>
      </c>
      <c r="O2507" s="23">
        <v>0</v>
      </c>
      <c r="P2507" s="24">
        <v>110</v>
      </c>
      <c r="Q2507" s="25">
        <f t="shared" si="214"/>
        <v>1.6923076923076923</v>
      </c>
      <c r="R2507" s="12">
        <v>0</v>
      </c>
      <c r="S2507" s="12">
        <v>0</v>
      </c>
      <c r="U2507" s="18" t="str">
        <f t="shared" si="213"/>
        <v>未勝利</v>
      </c>
      <c r="X2507" s="12" t="str">
        <f>IF(OR(C2507="櫃間牧場",C2507="特捜フジ"),"hit",IF(OR(C2507="土井牧場",C2507="土井ムギムギ牧場",C2507="むぎむぎ",C2507="むぎ"),"doi",IF(OR(C2507="阪神",C2507="タイガースファーム"),"han",IF(OR(C2507="健康牧場",C2507="ＯＫ牧場"),"oke",VLOOKUP(C2507,[1]Owner!$A:$B,2,FALSE)))))</f>
        <v>had</v>
      </c>
    </row>
    <row r="2508" spans="1:24" ht="11.15" customHeight="1" x14ac:dyDescent="0.65">
      <c r="A2508" s="19" t="str">
        <f t="shared" si="212"/>
        <v>1112光生10</v>
      </c>
      <c r="B2508" s="10" t="s">
        <v>4369</v>
      </c>
      <c r="C2508" s="20" t="s">
        <v>4264</v>
      </c>
      <c r="D2508" s="11">
        <v>10</v>
      </c>
      <c r="E2508" s="20" t="s">
        <v>4288</v>
      </c>
      <c r="F2508" s="10" t="s">
        <v>3910</v>
      </c>
      <c r="G2508" s="10" t="s">
        <v>3906</v>
      </c>
      <c r="H2508" s="20" t="s">
        <v>4261</v>
      </c>
      <c r="I2508" s="20" t="s">
        <v>4289</v>
      </c>
      <c r="J2508" s="20" t="s">
        <v>4290</v>
      </c>
      <c r="K2508" s="20" t="s">
        <v>1836</v>
      </c>
      <c r="L2508" s="20" t="s">
        <v>4291</v>
      </c>
      <c r="M2508" s="21">
        <v>25</v>
      </c>
      <c r="N2508" s="22">
        <v>4</v>
      </c>
      <c r="O2508" s="23">
        <v>0</v>
      </c>
      <c r="P2508" s="24">
        <v>110</v>
      </c>
      <c r="Q2508" s="25">
        <f t="shared" si="214"/>
        <v>4.4000000000000004</v>
      </c>
      <c r="R2508" s="12">
        <v>0</v>
      </c>
      <c r="S2508" s="12">
        <v>0</v>
      </c>
      <c r="U2508" s="18" t="str">
        <f t="shared" si="213"/>
        <v>未勝利</v>
      </c>
      <c r="X2508" s="12" t="str">
        <f>IF(OR(C2508="櫃間牧場",C2508="特捜フジ"),"hit",IF(OR(C2508="土井牧場",C2508="土井ムギムギ牧場",C2508="むぎむぎ",C2508="むぎ"),"doi",IF(OR(C2508="阪神",C2508="タイガースファーム"),"han",IF(OR(C2508="健康牧場",C2508="ＯＫ牧場"),"oke",VLOOKUP(C2508,[1]Owner!$A:$B,2,FALSE)))))</f>
        <v>ymi</v>
      </c>
    </row>
    <row r="2509" spans="1:24" ht="11.15" customHeight="1" x14ac:dyDescent="0.65">
      <c r="A2509" s="19" t="str">
        <f t="shared" si="212"/>
        <v>2122永之09</v>
      </c>
      <c r="B2509" s="10" t="s">
        <v>8826</v>
      </c>
      <c r="C2509" s="20" t="s">
        <v>8312</v>
      </c>
      <c r="D2509" s="11">
        <v>9</v>
      </c>
      <c r="E2509" s="20" t="s">
        <v>8794</v>
      </c>
      <c r="F2509" s="10" t="s">
        <v>29</v>
      </c>
      <c r="G2509" s="10" t="s">
        <v>4408</v>
      </c>
      <c r="H2509" s="20" t="s">
        <v>8848</v>
      </c>
      <c r="I2509" s="20" t="s">
        <v>1755</v>
      </c>
      <c r="J2509" s="20" t="s">
        <v>8938</v>
      </c>
      <c r="K2509" s="20" t="s">
        <v>8388</v>
      </c>
      <c r="L2509" s="20" t="s">
        <v>1913</v>
      </c>
      <c r="M2509" s="32">
        <v>9</v>
      </c>
      <c r="N2509" s="22">
        <v>4</v>
      </c>
      <c r="O2509" s="23">
        <v>0</v>
      </c>
      <c r="P2509" s="24">
        <v>110</v>
      </c>
      <c r="Q2509" s="25">
        <v>8.5470085470085166E-3</v>
      </c>
      <c r="U2509" s="18" t="str">
        <f t="shared" si="213"/>
        <v>未勝利</v>
      </c>
      <c r="V2509" s="12" t="s">
        <v>8981</v>
      </c>
      <c r="W2509" s="12" t="s">
        <v>9155</v>
      </c>
      <c r="X2509" s="12" t="str">
        <f>IF(OR(C2509="櫃間牧場",C2509="特捜フジ"),"hit",IF(OR(C2509="土井牧場",C2509="土井ムギムギ牧場",C2509="むぎむぎ",C2509="むぎ"),"doi",IF(OR(C2509="阪神",C2509="タイガースファーム"),"han",IF(OR(C2509="健康牧場",C2509="ＯＫ牧場"),"oke",VLOOKUP(C2509,[1]Owner!$A:$B,2,FALSE)))))</f>
        <v>yhi</v>
      </c>
    </row>
    <row r="2510" spans="1:24" ht="11.15" customHeight="1" x14ac:dyDescent="0.65">
      <c r="A2510" s="19" t="str">
        <f t="shared" si="212"/>
        <v>0405大熊02</v>
      </c>
      <c r="B2510" s="10" t="s">
        <v>1951</v>
      </c>
      <c r="C2510" s="20" t="s">
        <v>1481</v>
      </c>
      <c r="D2510" s="31">
        <v>2</v>
      </c>
      <c r="E2510" s="20" t="s">
        <v>1955</v>
      </c>
      <c r="F2510" s="10" t="s">
        <v>14</v>
      </c>
      <c r="G2510" s="10" t="s">
        <v>520</v>
      </c>
      <c r="H2510" s="20" t="s">
        <v>1956</v>
      </c>
      <c r="I2510" s="20" t="s">
        <v>38</v>
      </c>
      <c r="J2510" s="20" t="s">
        <v>1957</v>
      </c>
      <c r="K2510" s="20" t="s">
        <v>1958</v>
      </c>
      <c r="L2510" s="20" t="s">
        <v>1959</v>
      </c>
      <c r="M2510" s="21">
        <v>70</v>
      </c>
      <c r="N2510" s="22">
        <v>5</v>
      </c>
      <c r="O2510" s="23">
        <v>0</v>
      </c>
      <c r="P2510" s="24">
        <v>110</v>
      </c>
      <c r="Q2510" s="25">
        <f>IF(M2510="","",IF(M2510&lt;=0,P2510/10,P2510/M2510))</f>
        <v>1.5714285714285714</v>
      </c>
      <c r="R2510" s="12">
        <v>0</v>
      </c>
      <c r="S2510" s="12">
        <v>0</v>
      </c>
      <c r="U2510" s="18" t="str">
        <f t="shared" si="213"/>
        <v>未勝利</v>
      </c>
      <c r="X2510" s="12" t="str">
        <f>IF(OR(C2510="櫃間牧場",C2510="特捜フジ"),"hit",IF(OR(C2510="土井牧場",C2510="土井ムギムギ牧場",C2510="むぎむぎ",C2510="むぎ"),"doi",IF(OR(C2510="阪神",C2510="タイガースファーム"),"han",IF(OR(C2510="健康牧場",C2510="ＯＫ牧場"),"oke",VLOOKUP(C2510,[1]Owner!$A:$B,2,FALSE)))))</f>
        <v>oku</v>
      </c>
    </row>
    <row r="2511" spans="1:24" ht="11.15" customHeight="1" x14ac:dyDescent="0.65">
      <c r="A2511" s="19" t="str">
        <f t="shared" si="212"/>
        <v>2122西原05</v>
      </c>
      <c r="B2511" s="10" t="s">
        <v>8826</v>
      </c>
      <c r="C2511" s="20" t="s">
        <v>4989</v>
      </c>
      <c r="D2511" s="11">
        <v>5</v>
      </c>
      <c r="E2511" s="20" t="s">
        <v>8760</v>
      </c>
      <c r="F2511" s="10" t="s">
        <v>29</v>
      </c>
      <c r="G2511" s="10" t="s">
        <v>4408</v>
      </c>
      <c r="H2511" s="20" t="s">
        <v>8910</v>
      </c>
      <c r="I2511" s="20" t="s">
        <v>7302</v>
      </c>
      <c r="J2511" s="20" t="s">
        <v>7814</v>
      </c>
      <c r="K2511" s="20" t="s">
        <v>791</v>
      </c>
      <c r="L2511" s="20" t="s">
        <v>1913</v>
      </c>
      <c r="M2511" s="32">
        <v>5</v>
      </c>
      <c r="N2511" s="22">
        <v>7</v>
      </c>
      <c r="O2511" s="23">
        <v>0</v>
      </c>
      <c r="P2511" s="24">
        <v>110</v>
      </c>
      <c r="Q2511" s="25">
        <v>3.0153846153846153</v>
      </c>
      <c r="U2511" s="18" t="str">
        <f t="shared" si="213"/>
        <v>未勝利</v>
      </c>
      <c r="V2511" s="12" t="s">
        <v>9006</v>
      </c>
      <c r="W2511" s="12" t="s">
        <v>9123</v>
      </c>
      <c r="X2511" s="12" t="str">
        <f>IF(OR(C2511="櫃間牧場",C2511="特捜フジ"),"hit",IF(OR(C2511="土井牧場",C2511="土井ムギムギ牧場",C2511="むぎむぎ",C2511="むぎ"),"doi",IF(OR(C2511="阪神",C2511="タイガースファーム"),"han",IF(OR(C2511="健康牧場",C2511="ＯＫ牧場"),"oke",VLOOKUP(C2511,[1]Owner!$A:$B,2,FALSE)))))</f>
        <v>nis</v>
      </c>
    </row>
    <row r="2512" spans="1:24" ht="11.15" customHeight="1" x14ac:dyDescent="0.65">
      <c r="A2512" s="19" t="str">
        <f t="shared" si="212"/>
        <v>1920柏倉09</v>
      </c>
      <c r="B2512" s="10" t="s">
        <v>7651</v>
      </c>
      <c r="C2512" s="20" t="s">
        <v>7652</v>
      </c>
      <c r="D2512" s="11">
        <v>9</v>
      </c>
      <c r="E2512" s="20" t="s">
        <v>7667</v>
      </c>
      <c r="F2512" s="10" t="s">
        <v>4766</v>
      </c>
      <c r="G2512" s="10" t="s">
        <v>4767</v>
      </c>
      <c r="H2512" s="20" t="s">
        <v>7811</v>
      </c>
      <c r="I2512" s="20" t="s">
        <v>4657</v>
      </c>
      <c r="J2512" s="20" t="s">
        <v>4995</v>
      </c>
      <c r="K2512" s="20" t="s">
        <v>7812</v>
      </c>
      <c r="L2512" s="20" t="s">
        <v>1913</v>
      </c>
      <c r="M2512" s="32">
        <v>5</v>
      </c>
      <c r="N2512" s="22">
        <v>9</v>
      </c>
      <c r="O2512" s="23">
        <v>0</v>
      </c>
      <c r="P2512" s="24">
        <v>101</v>
      </c>
      <c r="Q2512" s="25">
        <v>-1.0676923076923077</v>
      </c>
      <c r="R2512" s="12">
        <v>0</v>
      </c>
      <c r="S2512" s="12">
        <v>0</v>
      </c>
      <c r="T2512" s="12">
        <v>0</v>
      </c>
      <c r="U2512" s="18" t="str">
        <f t="shared" si="213"/>
        <v>未勝利</v>
      </c>
      <c r="V2512" s="12" t="s">
        <v>7944</v>
      </c>
      <c r="W2512" s="12" t="s">
        <v>8045</v>
      </c>
      <c r="X2512" s="12" t="str">
        <f>IF(OR(C2512="櫃間牧場",C2512="特捜フジ"),"hit",IF(OR(C2512="土井牧場",C2512="土井ムギムギ牧場",C2512="むぎむぎ",C2512="むぎ"),"doi",IF(OR(C2512="阪神",C2512="タイガースファーム"),"han",IF(OR(C2512="健康牧場",C2512="ＯＫ牧場"),"oke",VLOOKUP(C2512,[1]Owner!$A:$B,2,FALSE)))))</f>
        <v>kas</v>
      </c>
    </row>
    <row r="2513" spans="1:24" ht="11.15" customHeight="1" x14ac:dyDescent="0.65">
      <c r="A2513" s="19" t="str">
        <f t="shared" si="212"/>
        <v>0910大熊06</v>
      </c>
      <c r="B2513" s="10" t="s">
        <v>3418</v>
      </c>
      <c r="C2513" s="20" t="s">
        <v>2694</v>
      </c>
      <c r="D2513" s="11">
        <v>6</v>
      </c>
      <c r="E2513" s="20" t="s">
        <v>3543</v>
      </c>
      <c r="F2513" s="10" t="s">
        <v>2279</v>
      </c>
      <c r="G2513" s="10" t="s">
        <v>510</v>
      </c>
      <c r="H2513" s="20" t="s">
        <v>3544</v>
      </c>
      <c r="I2513" s="20" t="s">
        <v>2280</v>
      </c>
      <c r="J2513" s="20" t="s">
        <v>1618</v>
      </c>
      <c r="K2513" s="20" t="s">
        <v>791</v>
      </c>
      <c r="L2513" s="20" t="s">
        <v>1913</v>
      </c>
      <c r="M2513" s="21">
        <v>140</v>
      </c>
      <c r="N2513" s="22">
        <v>6</v>
      </c>
      <c r="O2513" s="23">
        <v>0</v>
      </c>
      <c r="P2513" s="24">
        <v>100</v>
      </c>
      <c r="Q2513" s="25">
        <f>IF(M2513="","",IF(M2513&lt;=0,P2513/10,P2513/M2513))</f>
        <v>0.7142857142857143</v>
      </c>
      <c r="R2513" s="12">
        <v>0</v>
      </c>
      <c r="S2513" s="12">
        <v>0</v>
      </c>
      <c r="U2513" s="18" t="str">
        <f t="shared" si="213"/>
        <v>未勝利</v>
      </c>
      <c r="X2513" s="12" t="str">
        <f>IF(OR(C2513="櫃間牧場",C2513="特捜フジ"),"hit",IF(OR(C2513="土井牧場",C2513="土井ムギムギ牧場",C2513="むぎむぎ",C2513="むぎ"),"doi",IF(OR(C2513="阪神",C2513="タイガースファーム"),"han",IF(OR(C2513="健康牧場",C2513="ＯＫ牧場"),"oke",VLOOKUP(C2513,[1]Owner!$A:$B,2,FALSE)))))</f>
        <v>oku</v>
      </c>
    </row>
    <row r="2514" spans="1:24" ht="11.15" customHeight="1" x14ac:dyDescent="0.65">
      <c r="A2514" s="19" t="str">
        <f t="shared" si="212"/>
        <v>0607福石08</v>
      </c>
      <c r="B2514" s="10" t="s">
        <v>2579</v>
      </c>
      <c r="C2514" s="20" t="s">
        <v>2791</v>
      </c>
      <c r="D2514" s="11">
        <v>8</v>
      </c>
      <c r="E2514" s="20" t="s">
        <v>2808</v>
      </c>
      <c r="F2514" s="10" t="s">
        <v>2279</v>
      </c>
      <c r="G2514" s="10" t="s">
        <v>510</v>
      </c>
      <c r="H2514" s="21" t="s">
        <v>2388</v>
      </c>
      <c r="I2514" s="20" t="s">
        <v>1567</v>
      </c>
      <c r="J2514" s="20" t="s">
        <v>2809</v>
      </c>
      <c r="K2514" s="20" t="s">
        <v>2810</v>
      </c>
      <c r="L2514" s="20" t="s">
        <v>2811</v>
      </c>
      <c r="M2514" s="21">
        <v>10</v>
      </c>
      <c r="N2514" s="22">
        <v>10</v>
      </c>
      <c r="O2514" s="23">
        <v>0</v>
      </c>
      <c r="P2514" s="24">
        <v>100</v>
      </c>
      <c r="Q2514" s="25">
        <f>IF(M2514="","",IF(M2514&lt;=0,P2514/10,P2514/M2514))</f>
        <v>10</v>
      </c>
      <c r="R2514" s="12">
        <v>0</v>
      </c>
      <c r="S2514" s="12">
        <v>0</v>
      </c>
      <c r="U2514" s="18" t="str">
        <f t="shared" si="213"/>
        <v>未勝利</v>
      </c>
      <c r="X2514" s="12" t="str">
        <f>IF(OR(C2514="櫃間牧場",C2514="特捜フジ"),"hit",IF(OR(C2514="土井牧場",C2514="土井ムギムギ牧場",C2514="むぎむぎ",C2514="むぎ"),"doi",IF(OR(C2514="阪神",C2514="タイガースファーム"),"han",IF(OR(C2514="健康牧場",C2514="ＯＫ牧場"),"oke",VLOOKUP(C2514,[1]Owner!$A:$B,2,FALSE)))))</f>
        <v>fuk</v>
      </c>
    </row>
    <row r="2515" spans="1:24" ht="11.15" customHeight="1" x14ac:dyDescent="0.65">
      <c r="A2515" s="19" t="str">
        <f t="shared" si="212"/>
        <v>2223寺本05</v>
      </c>
      <c r="B2515" s="10" t="s">
        <v>9192</v>
      </c>
      <c r="C2515" s="20" t="s">
        <v>9269</v>
      </c>
      <c r="D2515" s="11">
        <v>5</v>
      </c>
      <c r="E2515" s="20" t="s">
        <v>9274</v>
      </c>
      <c r="F2515" s="10" t="s">
        <v>4413</v>
      </c>
      <c r="G2515" s="10" t="s">
        <v>4408</v>
      </c>
      <c r="H2515" s="20" t="s">
        <v>9351</v>
      </c>
      <c r="I2515" s="20" t="s">
        <v>5193</v>
      </c>
      <c r="J2515" s="20" t="s">
        <v>7365</v>
      </c>
      <c r="K2515" s="20" t="s">
        <v>5446</v>
      </c>
      <c r="L2515" s="20" t="s">
        <v>1913</v>
      </c>
      <c r="M2515" s="32">
        <v>5</v>
      </c>
      <c r="N2515" s="22">
        <v>3</v>
      </c>
      <c r="O2515" s="23">
        <v>0</v>
      </c>
      <c r="P2515" s="24">
        <v>93</v>
      </c>
      <c r="Q2515" s="25">
        <v>77.271428571428572</v>
      </c>
      <c r="U2515" s="18" t="str">
        <f t="shared" si="213"/>
        <v>未勝利</v>
      </c>
      <c r="V2515" s="12" t="s">
        <v>9691</v>
      </c>
      <c r="W2515" s="12" t="s">
        <v>9563</v>
      </c>
      <c r="X2515" s="12" t="str">
        <f>IF(OR(C2515="櫃間牧場",C2515="特捜フジ"),"hit",IF(OR(C2515="土井牧場",C2515="土井ムギムギ牧場",C2515="むぎむぎ",C2515="むぎ"),"doi",IF(OR(C2515="阪神",C2515="タイガースファーム"),"han",IF(OR(C2515="健康牧場",C2515="ＯＫ牧場"),"oke",VLOOKUP(C2515,[1]Owner!$A:$B,2,FALSE)))))</f>
        <v>ter</v>
      </c>
    </row>
    <row r="2516" spans="1:24" ht="11.15" customHeight="1" x14ac:dyDescent="0.65">
      <c r="A2516" s="19" t="str">
        <f t="shared" si="212"/>
        <v>0102心平04</v>
      </c>
      <c r="B2516" s="10" t="s">
        <v>1206</v>
      </c>
      <c r="C2516" s="20" t="s">
        <v>186</v>
      </c>
      <c r="D2516" s="31">
        <v>4</v>
      </c>
      <c r="E2516" s="20" t="s">
        <v>1320</v>
      </c>
      <c r="F2516" s="10" t="s">
        <v>29</v>
      </c>
      <c r="G2516" s="10" t="s">
        <v>15</v>
      </c>
      <c r="H2516" s="20" t="s">
        <v>1321</v>
      </c>
      <c r="I2516" s="20" t="s">
        <v>1315</v>
      </c>
      <c r="J2516" s="20" t="s">
        <v>1322</v>
      </c>
      <c r="N2516" s="22">
        <v>1</v>
      </c>
      <c r="O2516" s="23">
        <v>0</v>
      </c>
      <c r="P2516" s="24">
        <v>90</v>
      </c>
      <c r="Q2516" s="25" t="str">
        <f t="shared" ref="Q2516:Q2522" si="215">IF(M2516="","",IF(M2516&lt;=0,P2516/10,P2516/M2516))</f>
        <v/>
      </c>
      <c r="R2516" s="12">
        <v>0</v>
      </c>
      <c r="S2516" s="12">
        <v>0</v>
      </c>
      <c r="U2516" s="18" t="str">
        <f t="shared" si="213"/>
        <v>未勝利</v>
      </c>
      <c r="X2516" s="12" t="str">
        <f>IF(OR(C2516="櫃間牧場",C2516="特捜フジ"),"hit",IF(OR(C2516="土井牧場",C2516="土井ムギムギ牧場",C2516="むぎむぎ",C2516="むぎ"),"doi",IF(OR(C2516="阪神",C2516="タイガースファーム"),"han",IF(OR(C2516="健康牧場",C2516="ＯＫ牧場"),"oke",VLOOKUP(C2516,[1]Owner!$A:$B,2,FALSE)))))</f>
        <v>hsi</v>
      </c>
    </row>
    <row r="2517" spans="1:24" ht="11.15" customHeight="1" x14ac:dyDescent="0.65">
      <c r="A2517" s="19" t="str">
        <f t="shared" si="212"/>
        <v>9798健太05</v>
      </c>
      <c r="B2517" s="10" t="s">
        <v>11</v>
      </c>
      <c r="C2517" s="20" t="s">
        <v>156</v>
      </c>
      <c r="D2517" s="31">
        <v>5</v>
      </c>
      <c r="E2517" s="20" t="s">
        <v>168</v>
      </c>
      <c r="F2517" s="10" t="s">
        <v>14</v>
      </c>
      <c r="G2517" s="10" t="s">
        <v>15</v>
      </c>
      <c r="H2517" s="20" t="s">
        <v>169</v>
      </c>
      <c r="I2517" s="20" t="s">
        <v>38</v>
      </c>
      <c r="J2517" s="20" t="s">
        <v>170</v>
      </c>
      <c r="N2517" s="22">
        <v>1</v>
      </c>
      <c r="O2517" s="23">
        <v>0</v>
      </c>
      <c r="P2517" s="24">
        <v>90</v>
      </c>
      <c r="Q2517" s="25" t="str">
        <f t="shared" si="215"/>
        <v/>
      </c>
      <c r="R2517" s="12">
        <v>0</v>
      </c>
      <c r="S2517" s="12">
        <v>0</v>
      </c>
      <c r="U2517" s="18" t="str">
        <f t="shared" si="213"/>
        <v>未勝利</v>
      </c>
      <c r="X2517" s="12" t="str">
        <f>IF(OR(C2517="櫃間牧場",C2517="特捜フジ"),"hit",IF(OR(C2517="土井牧場",C2517="土井ムギムギ牧場",C2517="むぎむぎ",C2517="むぎ"),"doi",IF(OR(C2517="阪神",C2517="タイガースファーム"),"han",IF(OR(C2517="健康牧場",C2517="ＯＫ牧場"),"oke",VLOOKUP(C2517,[1]Owner!$A:$B,2,FALSE)))))</f>
        <v>tke</v>
      </c>
    </row>
    <row r="2518" spans="1:24" ht="11.15" customHeight="1" x14ac:dyDescent="0.65">
      <c r="A2518" s="19" t="str">
        <f t="shared" si="212"/>
        <v>0203特捜03</v>
      </c>
      <c r="B2518" s="10" t="s">
        <v>1480</v>
      </c>
      <c r="C2518" s="20" t="s">
        <v>1376</v>
      </c>
      <c r="D2518" s="31">
        <v>3</v>
      </c>
      <c r="E2518" s="20" t="s">
        <v>1623</v>
      </c>
      <c r="F2518" s="10" t="s">
        <v>14</v>
      </c>
      <c r="G2518" s="10" t="s">
        <v>33</v>
      </c>
      <c r="H2518" s="20" t="s">
        <v>322</v>
      </c>
      <c r="I2518" s="20" t="s">
        <v>1044</v>
      </c>
      <c r="J2518" s="20" t="s">
        <v>1624</v>
      </c>
      <c r="N2518" s="22">
        <v>1</v>
      </c>
      <c r="O2518" s="23">
        <v>0</v>
      </c>
      <c r="P2518" s="24">
        <v>90</v>
      </c>
      <c r="Q2518" s="25" t="str">
        <f t="shared" si="215"/>
        <v/>
      </c>
      <c r="R2518" s="12">
        <v>0</v>
      </c>
      <c r="S2518" s="12">
        <v>0</v>
      </c>
      <c r="U2518" s="18" t="str">
        <f t="shared" si="213"/>
        <v>未勝利</v>
      </c>
      <c r="X2518" s="12" t="str">
        <f>IF(OR(C2518="櫃間牧場",C2518="特捜フジ"),"hit",IF(OR(C2518="土井牧場",C2518="土井ムギムギ牧場",C2518="むぎむぎ",C2518="むぎ"),"doi",IF(OR(C2518="阪神",C2518="タイガースファーム"),"han",IF(OR(C2518="健康牧場",C2518="ＯＫ牧場"),"oke",VLOOKUP(C2518,[1]Owner!$A:$B,2,FALSE)))))</f>
        <v>hit</v>
      </c>
    </row>
    <row r="2519" spans="1:24" ht="11.15" customHeight="1" x14ac:dyDescent="0.65">
      <c r="A2519" s="19" t="str">
        <f t="shared" si="212"/>
        <v>0203大室01</v>
      </c>
      <c r="B2519" s="10" t="s">
        <v>1480</v>
      </c>
      <c r="C2519" s="20" t="s">
        <v>1207</v>
      </c>
      <c r="D2519" s="31">
        <v>1</v>
      </c>
      <c r="E2519" s="20" t="s">
        <v>1507</v>
      </c>
      <c r="F2519" s="10" t="s">
        <v>14</v>
      </c>
      <c r="G2519" s="10" t="s">
        <v>520</v>
      </c>
      <c r="H2519" s="20" t="s">
        <v>669</v>
      </c>
      <c r="I2519" s="20" t="s">
        <v>38</v>
      </c>
      <c r="J2519" s="20" t="s">
        <v>1185</v>
      </c>
      <c r="N2519" s="22">
        <v>1</v>
      </c>
      <c r="O2519" s="23">
        <v>0</v>
      </c>
      <c r="P2519" s="24">
        <v>90</v>
      </c>
      <c r="Q2519" s="25" t="str">
        <f t="shared" si="215"/>
        <v/>
      </c>
      <c r="R2519" s="12">
        <v>0</v>
      </c>
      <c r="S2519" s="12">
        <v>0</v>
      </c>
      <c r="U2519" s="18" t="str">
        <f t="shared" si="213"/>
        <v>未勝利</v>
      </c>
      <c r="X2519" s="12" t="str">
        <f>IF(OR(C2519="櫃間牧場",C2519="特捜フジ"),"hit",IF(OR(C2519="土井牧場",C2519="土井ムギムギ牧場",C2519="むぎむぎ",C2519="むぎ"),"doi",IF(OR(C2519="阪神",C2519="タイガースファーム"),"han",IF(OR(C2519="健康牧場",C2519="ＯＫ牧場"),"oke",VLOOKUP(C2519,[1]Owner!$A:$B,2,FALSE)))))</f>
        <v>omu</v>
      </c>
    </row>
    <row r="2520" spans="1:24" ht="11.15" customHeight="1" x14ac:dyDescent="0.65">
      <c r="A2520" s="19" t="str">
        <f t="shared" si="212"/>
        <v>1112西原05</v>
      </c>
      <c r="B2520" s="10" t="s">
        <v>4369</v>
      </c>
      <c r="C2520" s="20" t="s">
        <v>4049</v>
      </c>
      <c r="D2520" s="11">
        <v>5</v>
      </c>
      <c r="E2520" s="20" t="s">
        <v>4059</v>
      </c>
      <c r="F2520" s="10" t="s">
        <v>3905</v>
      </c>
      <c r="G2520" s="10" t="s">
        <v>3911</v>
      </c>
      <c r="H2520" s="20" t="s">
        <v>4009</v>
      </c>
      <c r="I2520" s="20" t="s">
        <v>395</v>
      </c>
      <c r="J2520" s="20" t="s">
        <v>4060</v>
      </c>
      <c r="K2520" s="20" t="s">
        <v>3751</v>
      </c>
      <c r="L2520" s="20" t="s">
        <v>4061</v>
      </c>
      <c r="M2520" s="21">
        <v>50</v>
      </c>
      <c r="N2520" s="22">
        <v>1</v>
      </c>
      <c r="O2520" s="23">
        <v>0</v>
      </c>
      <c r="P2520" s="24">
        <v>90</v>
      </c>
      <c r="Q2520" s="25">
        <f t="shared" si="215"/>
        <v>1.8</v>
      </c>
      <c r="R2520" s="12">
        <v>0</v>
      </c>
      <c r="S2520" s="12">
        <v>0</v>
      </c>
      <c r="U2520" s="18" t="str">
        <f t="shared" si="213"/>
        <v>未勝利</v>
      </c>
      <c r="X2520" s="12" t="str">
        <f>IF(OR(C2520="櫃間牧場",C2520="特捜フジ"),"hit",IF(OR(C2520="土井牧場",C2520="土井ムギムギ牧場",C2520="むぎむぎ",C2520="むぎ"),"doi",IF(OR(C2520="阪神",C2520="タイガースファーム"),"han",IF(OR(C2520="健康牧場",C2520="ＯＫ牧場"),"oke",VLOOKUP(C2520,[1]Owner!$A:$B,2,FALSE)))))</f>
        <v>nis</v>
      </c>
    </row>
    <row r="2521" spans="1:24" ht="11.15" customHeight="1" x14ac:dyDescent="0.65">
      <c r="A2521" s="19" t="str">
        <f t="shared" si="212"/>
        <v>1314西原01</v>
      </c>
      <c r="B2521" s="10" t="s">
        <v>5133</v>
      </c>
      <c r="C2521" s="20" t="s">
        <v>4989</v>
      </c>
      <c r="D2521" s="11">
        <v>1</v>
      </c>
      <c r="E2521" s="20" t="s">
        <v>4990</v>
      </c>
      <c r="F2521" s="10" t="s">
        <v>4766</v>
      </c>
      <c r="G2521" s="10" t="s">
        <v>4767</v>
      </c>
      <c r="H2521" s="20" t="s">
        <v>4782</v>
      </c>
      <c r="I2521" s="20" t="s">
        <v>2720</v>
      </c>
      <c r="J2521" s="20" t="s">
        <v>2680</v>
      </c>
      <c r="K2521" s="20" t="s">
        <v>4830</v>
      </c>
      <c r="L2521" s="20" t="s">
        <v>4780</v>
      </c>
      <c r="M2521" s="21">
        <v>90</v>
      </c>
      <c r="N2521" s="22">
        <v>1</v>
      </c>
      <c r="O2521" s="23">
        <v>0</v>
      </c>
      <c r="P2521" s="24">
        <v>90</v>
      </c>
      <c r="Q2521" s="25">
        <f t="shared" si="215"/>
        <v>1</v>
      </c>
      <c r="R2521" s="12">
        <v>0</v>
      </c>
      <c r="S2521" s="12">
        <v>0</v>
      </c>
      <c r="U2521" s="18" t="str">
        <f t="shared" si="213"/>
        <v>未勝利</v>
      </c>
      <c r="X2521" s="12" t="str">
        <f>IF(OR(C2521="櫃間牧場",C2521="特捜フジ"),"hit",IF(OR(C2521="土井牧場",C2521="土井ムギムギ牧場",C2521="むぎむぎ",C2521="むぎ"),"doi",IF(OR(C2521="阪神",C2521="タイガースファーム"),"han",IF(OR(C2521="健康牧場",C2521="ＯＫ牧場"),"oke",VLOOKUP(C2521,[1]Owner!$A:$B,2,FALSE)))))</f>
        <v>nis</v>
      </c>
    </row>
    <row r="2522" spans="1:24" ht="11.15" customHeight="1" x14ac:dyDescent="0.65">
      <c r="A2522" s="19" t="str">
        <f t="shared" si="212"/>
        <v>1516福石01</v>
      </c>
      <c r="B2522" s="10" t="s">
        <v>5510</v>
      </c>
      <c r="C2522" s="20" t="s">
        <v>4167</v>
      </c>
      <c r="D2522" s="11">
        <v>1</v>
      </c>
      <c r="E2522" s="20" t="s">
        <v>5585</v>
      </c>
      <c r="F2522" s="10" t="s">
        <v>3910</v>
      </c>
      <c r="G2522" s="10" t="s">
        <v>3906</v>
      </c>
      <c r="H2522" s="20" t="s">
        <v>5671</v>
      </c>
      <c r="I2522" s="20" t="s">
        <v>2231</v>
      </c>
      <c r="J2522" s="20" t="s">
        <v>5750</v>
      </c>
      <c r="K2522" s="20" t="s">
        <v>4344</v>
      </c>
      <c r="L2522" s="20" t="s">
        <v>3922</v>
      </c>
      <c r="M2522" s="21">
        <v>150</v>
      </c>
      <c r="N2522" s="22">
        <v>1</v>
      </c>
      <c r="O2522" s="23">
        <v>0</v>
      </c>
      <c r="P2522" s="24">
        <v>90</v>
      </c>
      <c r="Q2522" s="25">
        <f t="shared" si="215"/>
        <v>0.6</v>
      </c>
      <c r="R2522" s="12">
        <v>0</v>
      </c>
      <c r="S2522" s="12">
        <v>0</v>
      </c>
      <c r="U2522" s="18" t="str">
        <f t="shared" si="213"/>
        <v>未勝利</v>
      </c>
      <c r="X2522" s="12" t="str">
        <f>IF(OR(C2522="櫃間牧場",C2522="特捜フジ"),"hit",IF(OR(C2522="土井牧場",C2522="土井ムギムギ牧場",C2522="むぎむぎ",C2522="むぎ"),"doi",IF(OR(C2522="阪神",C2522="タイガースファーム"),"han",IF(OR(C2522="健康牧場",C2522="ＯＫ牧場"),"oke",VLOOKUP(C2522,[1]Owner!$A:$B,2,FALSE)))))</f>
        <v>fuk</v>
      </c>
    </row>
    <row r="2523" spans="1:24" ht="11.15" customHeight="1" x14ac:dyDescent="0.65">
      <c r="A2523" s="19" t="str">
        <f t="shared" si="212"/>
        <v>2021永之05</v>
      </c>
      <c r="B2523" s="10" t="s">
        <v>8314</v>
      </c>
      <c r="C2523" s="20" t="s">
        <v>8312</v>
      </c>
      <c r="D2523" s="11">
        <v>5</v>
      </c>
      <c r="E2523" s="20" t="s">
        <v>8272</v>
      </c>
      <c r="F2523" s="10" t="s">
        <v>4478</v>
      </c>
      <c r="G2523" s="10" t="s">
        <v>15</v>
      </c>
      <c r="H2523" s="20" t="s">
        <v>8327</v>
      </c>
      <c r="I2523" s="20" t="s">
        <v>2231</v>
      </c>
      <c r="J2523" s="20" t="s">
        <v>8421</v>
      </c>
      <c r="K2523" s="20" t="s">
        <v>8422</v>
      </c>
      <c r="L2523" s="20" t="s">
        <v>8423</v>
      </c>
      <c r="M2523" s="32">
        <v>4</v>
      </c>
      <c r="N2523" s="22">
        <v>1</v>
      </c>
      <c r="O2523" s="23">
        <v>0</v>
      </c>
      <c r="P2523" s="24">
        <v>90</v>
      </c>
      <c r="Q2523" s="25">
        <v>1.0384615384615385</v>
      </c>
      <c r="R2523" s="12">
        <v>0</v>
      </c>
      <c r="S2523" s="12">
        <v>0</v>
      </c>
      <c r="T2523" s="12">
        <v>0</v>
      </c>
      <c r="U2523" s="18" t="str">
        <f t="shared" si="213"/>
        <v>未勝利</v>
      </c>
      <c r="V2523" s="12" t="s">
        <v>8664</v>
      </c>
      <c r="W2523" s="12" t="s">
        <v>8557</v>
      </c>
      <c r="X2523" s="12" t="str">
        <f>IF(OR(C2523="櫃間牧場",C2523="特捜フジ"),"hit",IF(OR(C2523="土井牧場",C2523="土井ムギムギ牧場",C2523="むぎむぎ",C2523="むぎ"),"doi",IF(OR(C2523="阪神",C2523="タイガースファーム"),"han",IF(OR(C2523="健康牧場",C2523="ＯＫ牧場"),"oke",VLOOKUP(C2523,[1]Owner!$A:$B,2,FALSE)))))</f>
        <v>yhi</v>
      </c>
    </row>
    <row r="2524" spans="1:24" ht="11.15" customHeight="1" x14ac:dyDescent="0.65">
      <c r="A2524" s="19" t="str">
        <f t="shared" si="212"/>
        <v>0001戸田07</v>
      </c>
      <c r="B2524" s="10" t="s">
        <v>963</v>
      </c>
      <c r="C2524" s="20" t="s">
        <v>320</v>
      </c>
      <c r="D2524" s="31">
        <v>7</v>
      </c>
      <c r="E2524" s="20" t="s">
        <v>1107</v>
      </c>
      <c r="F2524" s="10" t="s">
        <v>29</v>
      </c>
      <c r="G2524" s="10" t="s">
        <v>33</v>
      </c>
      <c r="H2524" s="20" t="s">
        <v>754</v>
      </c>
      <c r="I2524" s="20" t="s">
        <v>38</v>
      </c>
      <c r="J2524" s="20" t="s">
        <v>1108</v>
      </c>
      <c r="N2524" s="22">
        <v>2</v>
      </c>
      <c r="O2524" s="23">
        <v>0</v>
      </c>
      <c r="P2524" s="24">
        <v>90</v>
      </c>
      <c r="Q2524" s="25" t="str">
        <f t="shared" ref="Q2524:Q2536" si="216">IF(M2524="","",IF(M2524&lt;=0,P2524/10,P2524/M2524))</f>
        <v/>
      </c>
      <c r="R2524" s="12">
        <v>0</v>
      </c>
      <c r="S2524" s="12">
        <v>0</v>
      </c>
      <c r="U2524" s="18" t="str">
        <f t="shared" si="213"/>
        <v>未勝利</v>
      </c>
      <c r="X2524" s="12" t="str">
        <f>IF(OR(C2524="櫃間牧場",C2524="特捜フジ"),"hit",IF(OR(C2524="土井牧場",C2524="土井ムギムギ牧場",C2524="むぎむぎ",C2524="むぎ"),"doi",IF(OR(C2524="阪神",C2524="タイガースファーム"),"han",IF(OR(C2524="健康牧場",C2524="ＯＫ牧場"),"oke",VLOOKUP(C2524,[1]Owner!$A:$B,2,FALSE)))))</f>
        <v>tod</v>
      </c>
    </row>
    <row r="2525" spans="1:24" ht="11.15" customHeight="1" x14ac:dyDescent="0.65">
      <c r="A2525" s="19" t="str">
        <f t="shared" si="212"/>
        <v>0001山口04</v>
      </c>
      <c r="B2525" s="10" t="s">
        <v>963</v>
      </c>
      <c r="C2525" s="20" t="s">
        <v>1183</v>
      </c>
      <c r="D2525" s="31">
        <v>4</v>
      </c>
      <c r="E2525" s="20" t="s">
        <v>1189</v>
      </c>
      <c r="F2525" s="10" t="s">
        <v>29</v>
      </c>
      <c r="G2525" s="10" t="s">
        <v>33</v>
      </c>
      <c r="H2525" s="20" t="s">
        <v>517</v>
      </c>
      <c r="I2525" s="20" t="s">
        <v>17</v>
      </c>
      <c r="J2525" s="20" t="s">
        <v>1190</v>
      </c>
      <c r="N2525" s="22">
        <v>2</v>
      </c>
      <c r="O2525" s="23">
        <v>0</v>
      </c>
      <c r="P2525" s="24">
        <v>90</v>
      </c>
      <c r="Q2525" s="25" t="str">
        <f t="shared" si="216"/>
        <v/>
      </c>
      <c r="R2525" s="12">
        <v>0</v>
      </c>
      <c r="S2525" s="12">
        <v>0</v>
      </c>
      <c r="U2525" s="18" t="str">
        <f t="shared" si="213"/>
        <v>未勝利</v>
      </c>
      <c r="X2525" s="12" t="str">
        <f>IF(OR(C2525="櫃間牧場",C2525="特捜フジ"),"hit",IF(OR(C2525="土井牧場",C2525="土井ムギムギ牧場",C2525="むぎむぎ",C2525="むぎ"),"doi",IF(OR(C2525="阪神",C2525="タイガースファーム"),"han",IF(OR(C2525="健康牧場",C2525="ＯＫ牧場"),"oke",VLOOKUP(C2525,[1]Owner!$A:$B,2,FALSE)))))</f>
        <v>yam</v>
      </c>
    </row>
    <row r="2526" spans="1:24" ht="11.15" customHeight="1" x14ac:dyDescent="0.65">
      <c r="A2526" s="19" t="str">
        <f t="shared" si="212"/>
        <v>0001播磨08</v>
      </c>
      <c r="B2526" s="10" t="s">
        <v>963</v>
      </c>
      <c r="C2526" s="20" t="s">
        <v>626</v>
      </c>
      <c r="D2526" s="31">
        <v>8</v>
      </c>
      <c r="E2526" s="20" t="s">
        <v>1130</v>
      </c>
      <c r="F2526" s="10" t="s">
        <v>14</v>
      </c>
      <c r="G2526" s="10" t="s">
        <v>33</v>
      </c>
      <c r="H2526" s="20" t="s">
        <v>1131</v>
      </c>
      <c r="I2526" s="20" t="s">
        <v>85</v>
      </c>
      <c r="J2526" s="20" t="s">
        <v>1132</v>
      </c>
      <c r="N2526" s="22">
        <v>2</v>
      </c>
      <c r="O2526" s="23">
        <v>0</v>
      </c>
      <c r="P2526" s="24">
        <v>90</v>
      </c>
      <c r="Q2526" s="25" t="str">
        <f t="shared" si="216"/>
        <v/>
      </c>
      <c r="R2526" s="12">
        <v>0</v>
      </c>
      <c r="S2526" s="12">
        <v>0</v>
      </c>
      <c r="U2526" s="18" t="str">
        <f t="shared" si="213"/>
        <v>未勝利</v>
      </c>
      <c r="X2526" s="12" t="str">
        <f>IF(OR(C2526="櫃間牧場",C2526="特捜フジ"),"hit",IF(OR(C2526="土井牧場",C2526="土井ムギムギ牧場",C2526="むぎむぎ",C2526="むぎ"),"doi",IF(OR(C2526="阪神",C2526="タイガースファーム"),"han",IF(OR(C2526="健康牧場",C2526="ＯＫ牧場"),"oke",VLOOKUP(C2526,[1]Owner!$A:$B,2,FALSE)))))</f>
        <v>har</v>
      </c>
    </row>
    <row r="2527" spans="1:24" ht="11.15" customHeight="1" x14ac:dyDescent="0.65">
      <c r="A2527" s="19" t="str">
        <f t="shared" si="212"/>
        <v>0203播磨10</v>
      </c>
      <c r="B2527" s="10" t="s">
        <v>1480</v>
      </c>
      <c r="C2527" s="20" t="s">
        <v>626</v>
      </c>
      <c r="D2527" s="31">
        <v>10</v>
      </c>
      <c r="E2527" s="20" t="s">
        <v>1687</v>
      </c>
      <c r="F2527" s="10" t="s">
        <v>14</v>
      </c>
      <c r="G2527" s="10" t="s">
        <v>15</v>
      </c>
      <c r="H2527" s="20" t="s">
        <v>16</v>
      </c>
      <c r="I2527" s="20" t="s">
        <v>225</v>
      </c>
      <c r="J2527" s="20" t="s">
        <v>1688</v>
      </c>
      <c r="N2527" s="22">
        <v>2</v>
      </c>
      <c r="O2527" s="23">
        <v>0</v>
      </c>
      <c r="P2527" s="24">
        <v>90</v>
      </c>
      <c r="Q2527" s="25" t="str">
        <f t="shared" si="216"/>
        <v/>
      </c>
      <c r="R2527" s="12">
        <v>0</v>
      </c>
      <c r="S2527" s="12">
        <v>0</v>
      </c>
      <c r="U2527" s="18" t="str">
        <f t="shared" si="213"/>
        <v>未勝利</v>
      </c>
      <c r="X2527" s="12" t="str">
        <f>IF(OR(C2527="櫃間牧場",C2527="特捜フジ"),"hit",IF(OR(C2527="土井牧場",C2527="土井ムギムギ牧場",C2527="むぎむぎ",C2527="むぎ"),"doi",IF(OR(C2527="阪神",C2527="タイガースファーム"),"han",IF(OR(C2527="健康牧場",C2527="ＯＫ牧場"),"oke",VLOOKUP(C2527,[1]Owner!$A:$B,2,FALSE)))))</f>
        <v>har</v>
      </c>
    </row>
    <row r="2528" spans="1:24" ht="11.15" customHeight="1" x14ac:dyDescent="0.65">
      <c r="A2528" s="19" t="str">
        <f t="shared" si="212"/>
        <v>1112村山03</v>
      </c>
      <c r="B2528" s="10" t="s">
        <v>4369</v>
      </c>
      <c r="C2528" s="20" t="s">
        <v>4339</v>
      </c>
      <c r="D2528" s="11">
        <v>3</v>
      </c>
      <c r="E2528" s="20" t="s">
        <v>4343</v>
      </c>
      <c r="F2528" s="10" t="s">
        <v>3910</v>
      </c>
      <c r="G2528" s="10" t="s">
        <v>3906</v>
      </c>
      <c r="H2528" s="20" t="s">
        <v>4157</v>
      </c>
      <c r="I2528" s="20" t="s">
        <v>2231</v>
      </c>
      <c r="J2528" s="20" t="s">
        <v>3869</v>
      </c>
      <c r="K2528" s="20" t="s">
        <v>4344</v>
      </c>
      <c r="L2528" s="20" t="s">
        <v>3922</v>
      </c>
      <c r="M2528" s="21">
        <v>60</v>
      </c>
      <c r="N2528" s="22">
        <v>2</v>
      </c>
      <c r="O2528" s="23">
        <v>0</v>
      </c>
      <c r="P2528" s="24">
        <v>90</v>
      </c>
      <c r="Q2528" s="25">
        <f t="shared" si="216"/>
        <v>1.5</v>
      </c>
      <c r="R2528" s="12">
        <v>0</v>
      </c>
      <c r="S2528" s="12">
        <v>0</v>
      </c>
      <c r="U2528" s="18" t="str">
        <f t="shared" si="213"/>
        <v>未勝利</v>
      </c>
      <c r="X2528" s="12" t="str">
        <f>IF(OR(C2528="櫃間牧場",C2528="特捜フジ"),"hit",IF(OR(C2528="土井牧場",C2528="土井ムギムギ牧場",C2528="むぎむぎ",C2528="むぎ"),"doi",IF(OR(C2528="阪神",C2528="タイガースファーム"),"han",IF(OR(C2528="健康牧場",C2528="ＯＫ牧場"),"oke",VLOOKUP(C2528,[1]Owner!$A:$B,2,FALSE)))))</f>
        <v>mur</v>
      </c>
    </row>
    <row r="2529" spans="1:24" ht="11.15" customHeight="1" x14ac:dyDescent="0.65">
      <c r="A2529" s="19" t="str">
        <f t="shared" si="212"/>
        <v>1213西原05</v>
      </c>
      <c r="B2529" s="10" t="s">
        <v>4405</v>
      </c>
      <c r="C2529" s="20" t="s">
        <v>4737</v>
      </c>
      <c r="D2529" s="11">
        <v>5</v>
      </c>
      <c r="E2529" s="20" t="s">
        <v>4638</v>
      </c>
      <c r="F2529" s="10" t="s">
        <v>4407</v>
      </c>
      <c r="G2529" s="10" t="s">
        <v>4421</v>
      </c>
      <c r="H2529" s="20" t="s">
        <v>4639</v>
      </c>
      <c r="I2529" s="20" t="s">
        <v>2231</v>
      </c>
      <c r="J2529" s="20" t="s">
        <v>4053</v>
      </c>
      <c r="K2529" s="20" t="s">
        <v>4640</v>
      </c>
      <c r="L2529" s="20" t="s">
        <v>1913</v>
      </c>
      <c r="M2529" s="21">
        <v>30</v>
      </c>
      <c r="N2529" s="22">
        <v>2</v>
      </c>
      <c r="O2529" s="23">
        <v>0</v>
      </c>
      <c r="P2529" s="24">
        <v>90</v>
      </c>
      <c r="Q2529" s="25">
        <f t="shared" si="216"/>
        <v>3</v>
      </c>
      <c r="R2529" s="12">
        <v>0</v>
      </c>
      <c r="S2529" s="12">
        <v>0</v>
      </c>
      <c r="U2529" s="18" t="str">
        <f t="shared" si="213"/>
        <v>未勝利</v>
      </c>
      <c r="X2529" s="12" t="str">
        <f>IF(OR(C2529="櫃間牧場",C2529="特捜フジ"),"hit",IF(OR(C2529="土井牧場",C2529="土井ムギムギ牧場",C2529="むぎむぎ",C2529="むぎ"),"doi",IF(OR(C2529="阪神",C2529="タイガースファーム"),"han",IF(OR(C2529="健康牧場",C2529="ＯＫ牧場"),"oke",VLOOKUP(C2529,[1]Owner!$A:$B,2,FALSE)))))</f>
        <v>nis</v>
      </c>
    </row>
    <row r="2530" spans="1:24" ht="11.15" customHeight="1" x14ac:dyDescent="0.65">
      <c r="A2530" s="19" t="str">
        <f t="shared" si="212"/>
        <v>1314健太06</v>
      </c>
      <c r="B2530" s="10" t="s">
        <v>5133</v>
      </c>
      <c r="C2530" s="20" t="s">
        <v>4401</v>
      </c>
      <c r="D2530" s="11">
        <v>6</v>
      </c>
      <c r="E2530" s="20" t="s">
        <v>5087</v>
      </c>
      <c r="F2530" s="10" t="s">
        <v>4766</v>
      </c>
      <c r="G2530" s="10" t="s">
        <v>4774</v>
      </c>
      <c r="H2530" s="20" t="s">
        <v>4775</v>
      </c>
      <c r="I2530" s="20" t="s">
        <v>2231</v>
      </c>
      <c r="J2530" s="20" t="s">
        <v>5088</v>
      </c>
      <c r="K2530" s="20" t="s">
        <v>3550</v>
      </c>
      <c r="L2530" s="20" t="s">
        <v>1913</v>
      </c>
      <c r="M2530" s="21">
        <v>110</v>
      </c>
      <c r="N2530" s="22">
        <v>2</v>
      </c>
      <c r="O2530" s="23">
        <v>0</v>
      </c>
      <c r="P2530" s="24">
        <v>90</v>
      </c>
      <c r="Q2530" s="25">
        <f t="shared" si="216"/>
        <v>0.81818181818181823</v>
      </c>
      <c r="R2530" s="12">
        <v>0</v>
      </c>
      <c r="S2530" s="12">
        <v>0</v>
      </c>
      <c r="U2530" s="18" t="str">
        <f t="shared" si="213"/>
        <v>未勝利</v>
      </c>
      <c r="X2530" s="12" t="str">
        <f>IF(OR(C2530="櫃間牧場",C2530="特捜フジ"),"hit",IF(OR(C2530="土井牧場",C2530="土井ムギムギ牧場",C2530="むぎむぎ",C2530="むぎ"),"doi",IF(OR(C2530="阪神",C2530="タイガースファーム"),"han",IF(OR(C2530="健康牧場",C2530="ＯＫ牧場"),"oke",VLOOKUP(C2530,[1]Owner!$A:$B,2,FALSE)))))</f>
        <v>tke</v>
      </c>
    </row>
    <row r="2531" spans="1:24" ht="11.15" customHeight="1" x14ac:dyDescent="0.65">
      <c r="A2531" s="19" t="str">
        <f t="shared" si="212"/>
        <v>1415光生08</v>
      </c>
      <c r="B2531" s="10" t="s">
        <v>5140</v>
      </c>
      <c r="C2531" s="28" t="s">
        <v>4755</v>
      </c>
      <c r="D2531" s="29">
        <v>8</v>
      </c>
      <c r="E2531" s="20" t="s">
        <v>5250</v>
      </c>
      <c r="F2531" s="10" t="s">
        <v>5144</v>
      </c>
      <c r="G2531" s="10" t="s">
        <v>5293</v>
      </c>
      <c r="H2531" s="20" t="s">
        <v>5357</v>
      </c>
      <c r="I2531" s="20" t="s">
        <v>2231</v>
      </c>
      <c r="J2531" s="20" t="s">
        <v>5423</v>
      </c>
      <c r="K2531" s="20" t="s">
        <v>3751</v>
      </c>
      <c r="L2531" s="20" t="s">
        <v>5500</v>
      </c>
      <c r="M2531" s="21">
        <v>50</v>
      </c>
      <c r="N2531" s="22">
        <v>2</v>
      </c>
      <c r="O2531" s="23">
        <v>0</v>
      </c>
      <c r="P2531" s="24">
        <v>90</v>
      </c>
      <c r="Q2531" s="25">
        <f t="shared" si="216"/>
        <v>1.8</v>
      </c>
      <c r="R2531" s="12">
        <v>0</v>
      </c>
      <c r="S2531" s="12">
        <v>0</v>
      </c>
      <c r="U2531" s="18" t="str">
        <f t="shared" si="213"/>
        <v>未勝利</v>
      </c>
      <c r="X2531" s="12" t="str">
        <f>IF(OR(C2531="櫃間牧場",C2531="特捜フジ"),"hit",IF(OR(C2531="土井牧場",C2531="土井ムギムギ牧場",C2531="むぎむぎ",C2531="むぎ"),"doi",IF(OR(C2531="阪神",C2531="タイガースファーム"),"han",IF(OR(C2531="健康牧場",C2531="ＯＫ牧場"),"oke",VLOOKUP(C2531,[1]Owner!$A:$B,2,FALSE)))))</f>
        <v>ymi</v>
      </c>
    </row>
    <row r="2532" spans="1:24" ht="11.15" customHeight="1" x14ac:dyDescent="0.65">
      <c r="A2532" s="19" t="str">
        <f t="shared" si="212"/>
        <v>0001大矢09</v>
      </c>
      <c r="B2532" s="10" t="s">
        <v>963</v>
      </c>
      <c r="C2532" s="20" t="s">
        <v>964</v>
      </c>
      <c r="D2532" s="31">
        <v>9</v>
      </c>
      <c r="E2532" s="20" t="s">
        <v>985</v>
      </c>
      <c r="F2532" s="10" t="s">
        <v>29</v>
      </c>
      <c r="G2532" s="10" t="s">
        <v>33</v>
      </c>
      <c r="H2532" s="20" t="s">
        <v>986</v>
      </c>
      <c r="I2532" s="20" t="s">
        <v>103</v>
      </c>
      <c r="J2532" s="20" t="s">
        <v>987</v>
      </c>
      <c r="N2532" s="22">
        <v>3</v>
      </c>
      <c r="O2532" s="23">
        <v>0</v>
      </c>
      <c r="P2532" s="24">
        <v>90</v>
      </c>
      <c r="Q2532" s="25" t="str">
        <f t="shared" si="216"/>
        <v/>
      </c>
      <c r="R2532" s="12">
        <v>0</v>
      </c>
      <c r="S2532" s="12">
        <v>0</v>
      </c>
      <c r="U2532" s="18" t="str">
        <f t="shared" si="213"/>
        <v>未勝利</v>
      </c>
      <c r="X2532" s="12" t="str">
        <f>IF(OR(C2532="櫃間牧場",C2532="特捜フジ"),"hit",IF(OR(C2532="土井牧場",C2532="土井ムギムギ牧場",C2532="むぎむぎ",C2532="むぎ"),"doi",IF(OR(C2532="阪神",C2532="タイガースファーム"),"han",IF(OR(C2532="健康牧場",C2532="ＯＫ牧場"),"oke",VLOOKUP(C2532,[1]Owner!$A:$B,2,FALSE)))))</f>
        <v>oya</v>
      </c>
    </row>
    <row r="2533" spans="1:24" ht="11.15" customHeight="1" x14ac:dyDescent="0.65">
      <c r="A2533" s="19" t="str">
        <f t="shared" si="212"/>
        <v>1314藤田09</v>
      </c>
      <c r="B2533" s="10" t="s">
        <v>5133</v>
      </c>
      <c r="C2533" s="20" t="s">
        <v>4400</v>
      </c>
      <c r="D2533" s="11">
        <v>9</v>
      </c>
      <c r="E2533" s="20" t="s">
        <v>5050</v>
      </c>
      <c r="F2533" s="10" t="s">
        <v>4766</v>
      </c>
      <c r="G2533" s="10" t="s">
        <v>4774</v>
      </c>
      <c r="H2533" s="20" t="s">
        <v>4775</v>
      </c>
      <c r="I2533" s="20" t="s">
        <v>1551</v>
      </c>
      <c r="J2533" s="20" t="s">
        <v>5051</v>
      </c>
      <c r="K2533" s="20" t="s">
        <v>4777</v>
      </c>
      <c r="L2533" s="20" t="s">
        <v>4770</v>
      </c>
      <c r="M2533" s="21">
        <v>70</v>
      </c>
      <c r="N2533" s="22">
        <v>3</v>
      </c>
      <c r="O2533" s="23">
        <v>0</v>
      </c>
      <c r="P2533" s="24">
        <v>90</v>
      </c>
      <c r="Q2533" s="25">
        <f t="shared" si="216"/>
        <v>1.2857142857142858</v>
      </c>
      <c r="R2533" s="12">
        <v>0</v>
      </c>
      <c r="S2533" s="12">
        <v>0</v>
      </c>
      <c r="U2533" s="18" t="str">
        <f t="shared" si="213"/>
        <v>未勝利</v>
      </c>
      <c r="X2533" s="12" t="str">
        <f>IF(OR(C2533="櫃間牧場",C2533="特捜フジ"),"hit",IF(OR(C2533="土井牧場",C2533="土井ムギムギ牧場",C2533="むぎむぎ",C2533="むぎ"),"doi",IF(OR(C2533="阪神",C2533="タイガースファーム"),"han",IF(OR(C2533="健康牧場",C2533="ＯＫ牧場"),"oke",VLOOKUP(C2533,[1]Owner!$A:$B,2,FALSE)))))</f>
        <v>fut</v>
      </c>
    </row>
    <row r="2534" spans="1:24" ht="11.15" customHeight="1" x14ac:dyDescent="0.65">
      <c r="A2534" s="19" t="str">
        <f t="shared" si="212"/>
        <v>9899竹島03</v>
      </c>
      <c r="B2534" s="10" t="s">
        <v>377</v>
      </c>
      <c r="C2534" s="20" t="s">
        <v>251</v>
      </c>
      <c r="D2534" s="31">
        <v>3</v>
      </c>
      <c r="E2534" s="20" t="s">
        <v>577</v>
      </c>
      <c r="F2534" s="10" t="s">
        <v>29</v>
      </c>
      <c r="G2534" s="10" t="s">
        <v>33</v>
      </c>
      <c r="H2534" s="20" t="s">
        <v>568</v>
      </c>
      <c r="I2534" s="20" t="s">
        <v>578</v>
      </c>
      <c r="J2534" s="20" t="s">
        <v>579</v>
      </c>
      <c r="N2534" s="22">
        <v>4</v>
      </c>
      <c r="O2534" s="23">
        <v>0</v>
      </c>
      <c r="P2534" s="24">
        <v>90</v>
      </c>
      <c r="Q2534" s="25" t="str">
        <f t="shared" si="216"/>
        <v/>
      </c>
      <c r="R2534" s="12">
        <v>0</v>
      </c>
      <c r="S2534" s="12">
        <v>0</v>
      </c>
      <c r="U2534" s="18" t="str">
        <f t="shared" si="213"/>
        <v>未勝利</v>
      </c>
      <c r="X2534" s="12" t="str">
        <f>IF(OR(C2534="櫃間牧場",C2534="特捜フジ"),"hit",IF(OR(C2534="土井牧場",C2534="土井ムギムギ牧場",C2534="むぎむぎ",C2534="むぎ"),"doi",IF(OR(C2534="阪神",C2534="タイガースファーム"),"han",IF(OR(C2534="健康牧場",C2534="ＯＫ牧場"),"oke",VLOOKUP(C2534,[1]Owner!$A:$B,2,FALSE)))))</f>
        <v>tak</v>
      </c>
    </row>
    <row r="2535" spans="1:24" ht="11.15" customHeight="1" x14ac:dyDescent="0.65">
      <c r="A2535" s="19" t="str">
        <f t="shared" si="212"/>
        <v>0102伸吾05</v>
      </c>
      <c r="B2535" s="10" t="s">
        <v>1206</v>
      </c>
      <c r="C2535" s="20" t="s">
        <v>768</v>
      </c>
      <c r="D2535" s="31">
        <v>5</v>
      </c>
      <c r="E2535" s="20" t="s">
        <v>1304</v>
      </c>
      <c r="F2535" s="10" t="s">
        <v>29</v>
      </c>
      <c r="G2535" s="10" t="s">
        <v>15</v>
      </c>
      <c r="H2535" s="20" t="s">
        <v>730</v>
      </c>
      <c r="I2535" s="20" t="s">
        <v>38</v>
      </c>
      <c r="J2535" s="20" t="s">
        <v>1066</v>
      </c>
      <c r="N2535" s="22">
        <v>5</v>
      </c>
      <c r="O2535" s="23">
        <v>0</v>
      </c>
      <c r="P2535" s="24">
        <v>90</v>
      </c>
      <c r="Q2535" s="25" t="str">
        <f t="shared" si="216"/>
        <v/>
      </c>
      <c r="R2535" s="12">
        <v>0</v>
      </c>
      <c r="S2535" s="12">
        <v>0</v>
      </c>
      <c r="U2535" s="18" t="str">
        <f t="shared" si="213"/>
        <v>未勝利</v>
      </c>
      <c r="X2535" s="12" t="str">
        <f>IF(OR(C2535="櫃間牧場",C2535="特捜フジ"),"hit",IF(OR(C2535="土井牧場",C2535="土井ムギムギ牧場",C2535="むぎむぎ",C2535="むぎ"),"doi",IF(OR(C2535="阪神",C2535="タイガースファーム"),"han",IF(OR(C2535="健康牧場",C2535="ＯＫ牧場"),"oke",VLOOKUP(C2535,[1]Owner!$A:$B,2,FALSE)))))</f>
        <v>tsi</v>
      </c>
    </row>
    <row r="2536" spans="1:24" ht="11.15" customHeight="1" x14ac:dyDescent="0.65">
      <c r="A2536" s="19" t="str">
        <f t="shared" si="212"/>
        <v>0203心平08</v>
      </c>
      <c r="B2536" s="10" t="s">
        <v>1480</v>
      </c>
      <c r="C2536" s="20" t="s">
        <v>186</v>
      </c>
      <c r="D2536" s="31">
        <v>8</v>
      </c>
      <c r="E2536" s="20" t="s">
        <v>1574</v>
      </c>
      <c r="F2536" s="10" t="s">
        <v>14</v>
      </c>
      <c r="G2536" s="10" t="s">
        <v>510</v>
      </c>
      <c r="H2536" s="20" t="s">
        <v>325</v>
      </c>
      <c r="I2536" s="20" t="s">
        <v>685</v>
      </c>
      <c r="J2536" s="20" t="s">
        <v>1575</v>
      </c>
      <c r="N2536" s="22">
        <v>6</v>
      </c>
      <c r="O2536" s="23">
        <v>0</v>
      </c>
      <c r="P2536" s="24">
        <v>90</v>
      </c>
      <c r="Q2536" s="25" t="str">
        <f t="shared" si="216"/>
        <v/>
      </c>
      <c r="R2536" s="12">
        <v>0</v>
      </c>
      <c r="S2536" s="12">
        <v>0</v>
      </c>
      <c r="U2536" s="18" t="str">
        <f t="shared" si="213"/>
        <v>未勝利</v>
      </c>
      <c r="X2536" s="12" t="str">
        <f>IF(OR(C2536="櫃間牧場",C2536="特捜フジ"),"hit",IF(OR(C2536="土井牧場",C2536="土井ムギムギ牧場",C2536="むぎむぎ",C2536="むぎ"),"doi",IF(OR(C2536="阪神",C2536="タイガースファーム"),"han",IF(OR(C2536="健康牧場",C2536="ＯＫ牧場"),"oke",VLOOKUP(C2536,[1]Owner!$A:$B,2,FALSE)))))</f>
        <v>hsi</v>
      </c>
    </row>
    <row r="2537" spans="1:24" ht="11.15" customHeight="1" x14ac:dyDescent="0.65">
      <c r="A2537" s="19" t="str">
        <f t="shared" si="212"/>
        <v>2223柏倉05</v>
      </c>
      <c r="B2537" s="10" t="s">
        <v>9192</v>
      </c>
      <c r="C2537" s="20" t="s">
        <v>9205</v>
      </c>
      <c r="D2537" s="11">
        <v>5</v>
      </c>
      <c r="E2537" s="20" t="s">
        <v>9210</v>
      </c>
      <c r="F2537" s="10" t="s">
        <v>4407</v>
      </c>
      <c r="G2537" s="10" t="s">
        <v>4421</v>
      </c>
      <c r="H2537" s="20" t="s">
        <v>9347</v>
      </c>
      <c r="I2537" s="20" t="s">
        <v>4657</v>
      </c>
      <c r="J2537" s="20" t="s">
        <v>3675</v>
      </c>
      <c r="K2537" s="20" t="s">
        <v>791</v>
      </c>
      <c r="L2537" s="20" t="s">
        <v>1913</v>
      </c>
      <c r="M2537" s="32">
        <v>6</v>
      </c>
      <c r="N2537" s="22">
        <v>1</v>
      </c>
      <c r="O2537" s="23">
        <v>0</v>
      </c>
      <c r="P2537" s="24">
        <v>83</v>
      </c>
      <c r="Q2537" s="25">
        <v>12.845238095238095</v>
      </c>
      <c r="U2537" s="18" t="str">
        <f t="shared" si="213"/>
        <v>未勝利</v>
      </c>
      <c r="V2537" s="12" t="s">
        <v>9642</v>
      </c>
      <c r="W2537" s="12" t="s">
        <v>9504</v>
      </c>
      <c r="X2537" s="12" t="str">
        <f>IF(OR(C2537="櫃間牧場",C2537="特捜フジ"),"hit",IF(OR(C2537="土井牧場",C2537="土井ムギムギ牧場",C2537="むぎむぎ",C2537="むぎ"),"doi",IF(OR(C2537="阪神",C2537="タイガースファーム"),"han",IF(OR(C2537="健康牧場",C2537="ＯＫ牧場"),"oke",VLOOKUP(C2537,[1]Owner!$A:$B,2,FALSE)))))</f>
        <v>kas</v>
      </c>
    </row>
    <row r="2538" spans="1:24" ht="11.15" customHeight="1" x14ac:dyDescent="0.65">
      <c r="A2538" s="19" t="str">
        <f t="shared" si="212"/>
        <v>2324寺本10</v>
      </c>
      <c r="B2538" s="10" t="s">
        <v>9878</v>
      </c>
      <c r="C2538" s="20" t="s">
        <v>9269</v>
      </c>
      <c r="D2538" s="11">
        <v>10</v>
      </c>
      <c r="E2538" s="20" t="s">
        <v>9827</v>
      </c>
      <c r="F2538" s="10" t="s">
        <v>4407</v>
      </c>
      <c r="G2538" s="10" t="s">
        <v>4408</v>
      </c>
      <c r="H2538" s="20" t="s">
        <v>8868</v>
      </c>
      <c r="I2538" s="20" t="s">
        <v>4547</v>
      </c>
      <c r="J2538" s="20" t="s">
        <v>9956</v>
      </c>
      <c r="K2538" s="20" t="s">
        <v>791</v>
      </c>
      <c r="L2538" s="20" t="s">
        <v>4651</v>
      </c>
      <c r="M2538" s="37">
        <v>7</v>
      </c>
      <c r="N2538" s="22">
        <v>2</v>
      </c>
      <c r="O2538" s="23">
        <v>0</v>
      </c>
      <c r="P2538" s="24">
        <v>83</v>
      </c>
      <c r="Q2538" s="25">
        <f>IF(M2538="","",IF(M2538&lt;=0,P2538/10,P2538/M2538))</f>
        <v>11.857142857142858</v>
      </c>
      <c r="U2538" s="18" t="str">
        <f t="shared" si="213"/>
        <v>未勝利</v>
      </c>
      <c r="V2538" s="12" t="s">
        <v>10177</v>
      </c>
      <c r="W2538" s="12" t="s">
        <v>10107</v>
      </c>
      <c r="X2538" s="12" t="str">
        <f>IF(OR(C2538="櫃間牧場",C2538="特捜フジ"),"hit",IF(OR(C2538="土井牧場",C2538="土井ムギムギ牧場",C2538="むぎむぎ",C2538="むぎ"),"doi",IF(OR(C2538="阪神",C2538="タイガースファーム"),"han",IF(OR(C2538="健康牧場",C2538="ＯＫ牧場"),"oke",VLOOKUP(C2538,[1]Owner!$A:$B,2,FALSE)))))</f>
        <v>ter</v>
      </c>
    </row>
    <row r="2539" spans="1:24" ht="11.15" customHeight="1" x14ac:dyDescent="0.65">
      <c r="A2539" s="19" t="str">
        <f t="shared" si="212"/>
        <v>2223小金06</v>
      </c>
      <c r="B2539" s="10" t="s">
        <v>9192</v>
      </c>
      <c r="C2539" s="20" t="s">
        <v>9237</v>
      </c>
      <c r="D2539" s="11">
        <v>6</v>
      </c>
      <c r="E2539" s="20" t="s">
        <v>9243</v>
      </c>
      <c r="F2539" s="10" t="s">
        <v>4413</v>
      </c>
      <c r="G2539" s="10" t="s">
        <v>4421</v>
      </c>
      <c r="H2539" s="20" t="s">
        <v>7236</v>
      </c>
      <c r="I2539" s="20" t="s">
        <v>1755</v>
      </c>
      <c r="J2539" s="20" t="s">
        <v>9403</v>
      </c>
      <c r="K2539" s="20" t="s">
        <v>5446</v>
      </c>
      <c r="L2539" s="20" t="s">
        <v>1913</v>
      </c>
      <c r="M2539" s="32">
        <v>7</v>
      </c>
      <c r="N2539" s="22">
        <v>3</v>
      </c>
      <c r="O2539" s="23">
        <v>0</v>
      </c>
      <c r="P2539" s="24">
        <v>83</v>
      </c>
      <c r="Q2539" s="25">
        <v>11.010204081632653</v>
      </c>
      <c r="U2539" s="18" t="str">
        <f t="shared" si="213"/>
        <v>未勝利</v>
      </c>
      <c r="W2539" s="12" t="s">
        <v>9535</v>
      </c>
      <c r="X2539" s="12" t="str">
        <f>IF(OR(C2539="櫃間牧場",C2539="特捜フジ"),"hit",IF(OR(C2539="土井牧場",C2539="土井ムギムギ牧場",C2539="むぎむぎ",C2539="むぎ"),"doi",IF(OR(C2539="阪神",C2539="タイガースファーム"),"han",IF(OR(C2539="健康牧場",C2539="ＯＫ牧場"),"oke",VLOOKUP(C2539,[1]Owner!$A:$B,2,FALSE)))))</f>
        <v>kog</v>
      </c>
    </row>
    <row r="2540" spans="1:24" ht="11.15" customHeight="1" x14ac:dyDescent="0.65">
      <c r="A2540" s="19" t="str">
        <f t="shared" si="212"/>
        <v>2223播磨07</v>
      </c>
      <c r="B2540" s="10" t="s">
        <v>9192</v>
      </c>
      <c r="C2540" s="20" t="s">
        <v>4740</v>
      </c>
      <c r="D2540" s="11">
        <v>7</v>
      </c>
      <c r="E2540" s="20" t="s">
        <v>9296</v>
      </c>
      <c r="F2540" s="10" t="s">
        <v>4407</v>
      </c>
      <c r="G2540" s="10" t="s">
        <v>4408</v>
      </c>
      <c r="H2540" s="20" t="s">
        <v>9370</v>
      </c>
      <c r="I2540" s="20" t="s">
        <v>1755</v>
      </c>
      <c r="J2540" s="20" t="s">
        <v>9426</v>
      </c>
      <c r="K2540" s="20" t="s">
        <v>5446</v>
      </c>
      <c r="L2540" s="20" t="s">
        <v>1913</v>
      </c>
      <c r="M2540" s="32">
        <v>6</v>
      </c>
      <c r="N2540" s="22">
        <v>3</v>
      </c>
      <c r="O2540" s="23">
        <v>0</v>
      </c>
      <c r="P2540" s="24">
        <v>83</v>
      </c>
      <c r="Q2540" s="25">
        <v>137.8452380952381</v>
      </c>
      <c r="U2540" s="18" t="str">
        <f t="shared" si="213"/>
        <v>未勝利</v>
      </c>
      <c r="V2540" s="12" t="s">
        <v>9713</v>
      </c>
      <c r="W2540" s="12" t="s">
        <v>9585</v>
      </c>
      <c r="X2540" s="12" t="str">
        <f>IF(OR(C2540="櫃間牧場",C2540="特捜フジ"),"hit",IF(OR(C2540="土井牧場",C2540="土井ムギムギ牧場",C2540="むぎむぎ",C2540="むぎ"),"doi",IF(OR(C2540="阪神",C2540="タイガースファーム"),"han",IF(OR(C2540="健康牧場",C2540="ＯＫ牧場"),"oke",VLOOKUP(C2540,[1]Owner!$A:$B,2,FALSE)))))</f>
        <v>har</v>
      </c>
    </row>
    <row r="2541" spans="1:24" ht="11.15" customHeight="1" x14ac:dyDescent="0.65">
      <c r="A2541" s="19" t="str">
        <f t="shared" si="212"/>
        <v>2324川上08</v>
      </c>
      <c r="B2541" s="10" t="s">
        <v>9878</v>
      </c>
      <c r="C2541" s="20" t="s">
        <v>4672</v>
      </c>
      <c r="D2541" s="11">
        <v>8</v>
      </c>
      <c r="E2541" s="20" t="s">
        <v>9775</v>
      </c>
      <c r="F2541" s="10" t="s">
        <v>4413</v>
      </c>
      <c r="G2541" s="10" t="s">
        <v>4421</v>
      </c>
      <c r="H2541" s="20" t="s">
        <v>9892</v>
      </c>
      <c r="I2541" s="20" t="s">
        <v>9909</v>
      </c>
      <c r="J2541" s="20" t="s">
        <v>9928</v>
      </c>
      <c r="K2541" s="20" t="s">
        <v>4415</v>
      </c>
      <c r="L2541" s="20" t="s">
        <v>4416</v>
      </c>
      <c r="M2541" s="37">
        <v>4</v>
      </c>
      <c r="N2541" s="22">
        <v>5</v>
      </c>
      <c r="O2541" s="23">
        <v>0</v>
      </c>
      <c r="P2541" s="24">
        <v>83</v>
      </c>
      <c r="Q2541" s="25">
        <f t="shared" ref="Q2541:Q2549" si="217">IF(M2541="","",IF(M2541&lt;=0,P2541/10,P2541/M2541))</f>
        <v>20.75</v>
      </c>
      <c r="U2541" s="18" t="str">
        <f t="shared" si="213"/>
        <v>未勝利</v>
      </c>
      <c r="V2541" s="12" t="s">
        <v>10029</v>
      </c>
      <c r="W2541" s="12" t="s">
        <v>10063</v>
      </c>
      <c r="X2541" s="12" t="str">
        <f>IF(OR(C2541="櫃間牧場",C2541="特捜フジ"),"hit",IF(OR(C2541="土井牧場",C2541="土井ムギムギ牧場",C2541="むぎむぎ",C2541="むぎ"),"doi",IF(OR(C2541="阪神",C2541="タイガースファーム"),"han",IF(OR(C2541="健康牧場",C2541="ＯＫ牧場"),"oke",VLOOKUP(C2541,[1]Owner!$A:$B,2,FALSE)))))</f>
        <v>kaw</v>
      </c>
    </row>
    <row r="2542" spans="1:24" ht="11.15" customHeight="1" x14ac:dyDescent="0.65">
      <c r="A2542" s="19" t="str">
        <f t="shared" si="212"/>
        <v>2324健太02</v>
      </c>
      <c r="B2542" s="10" t="s">
        <v>9878</v>
      </c>
      <c r="C2542" s="20" t="s">
        <v>9226</v>
      </c>
      <c r="D2542" s="11">
        <v>2</v>
      </c>
      <c r="E2542" s="20" t="s">
        <v>9779</v>
      </c>
      <c r="F2542" s="10" t="s">
        <v>4407</v>
      </c>
      <c r="G2542" s="10" t="s">
        <v>4421</v>
      </c>
      <c r="H2542" s="20" t="s">
        <v>9888</v>
      </c>
      <c r="I2542" s="20" t="s">
        <v>5981</v>
      </c>
      <c r="J2542" s="20" t="s">
        <v>9930</v>
      </c>
      <c r="K2542" s="20" t="s">
        <v>9980</v>
      </c>
      <c r="L2542" s="20" t="s">
        <v>7282</v>
      </c>
      <c r="M2542" s="37">
        <v>4</v>
      </c>
      <c r="N2542" s="22">
        <v>5</v>
      </c>
      <c r="O2542" s="23">
        <v>0</v>
      </c>
      <c r="P2542" s="24">
        <v>83</v>
      </c>
      <c r="Q2542" s="25">
        <f t="shared" si="217"/>
        <v>20.75</v>
      </c>
      <c r="U2542" s="18" t="str">
        <f t="shared" si="213"/>
        <v>未勝利</v>
      </c>
      <c r="V2542" s="12" t="s">
        <v>10033</v>
      </c>
      <c r="W2542" s="12" t="s">
        <v>10066</v>
      </c>
      <c r="X2542" s="12" t="str">
        <f>IF(OR(C2542="櫃間牧場",C2542="特捜フジ"),"hit",IF(OR(C2542="土井牧場",C2542="土井ムギムギ牧場",C2542="むぎむぎ",C2542="むぎ"),"doi",IF(OR(C2542="阪神",C2542="タイガースファーム"),"han",IF(OR(C2542="健康牧場",C2542="ＯＫ牧場"),"oke",VLOOKUP(C2542,[1]Owner!$A:$B,2,FALSE)))))</f>
        <v>tke</v>
      </c>
    </row>
    <row r="2543" spans="1:24" ht="11.15" customHeight="1" x14ac:dyDescent="0.65">
      <c r="A2543" s="19" t="str">
        <f t="shared" si="212"/>
        <v>9900戸田09</v>
      </c>
      <c r="B2543" s="10" t="s">
        <v>683</v>
      </c>
      <c r="C2543" s="20" t="s">
        <v>320</v>
      </c>
      <c r="D2543" s="31">
        <v>9</v>
      </c>
      <c r="E2543" s="20" t="s">
        <v>885</v>
      </c>
      <c r="F2543" s="10" t="s">
        <v>29</v>
      </c>
      <c r="G2543" s="10" t="s">
        <v>15</v>
      </c>
      <c r="H2543" s="20" t="s">
        <v>858</v>
      </c>
      <c r="I2543" s="20" t="s">
        <v>26</v>
      </c>
      <c r="J2543" s="20" t="s">
        <v>886</v>
      </c>
      <c r="N2543" s="22">
        <v>2</v>
      </c>
      <c r="O2543" s="23">
        <v>0</v>
      </c>
      <c r="P2543" s="24">
        <v>77</v>
      </c>
      <c r="Q2543" s="25" t="str">
        <f t="shared" si="217"/>
        <v/>
      </c>
      <c r="R2543" s="12">
        <v>0</v>
      </c>
      <c r="S2543" s="12">
        <v>0</v>
      </c>
      <c r="U2543" s="18" t="str">
        <f t="shared" si="213"/>
        <v>未勝利</v>
      </c>
      <c r="X2543" s="12" t="str">
        <f>IF(OR(C2543="櫃間牧場",C2543="特捜フジ"),"hit",IF(OR(C2543="土井牧場",C2543="土井ムギムギ牧場",C2543="むぎむぎ",C2543="むぎ"),"doi",IF(OR(C2543="阪神",C2543="タイガースファーム"),"han",IF(OR(C2543="健康牧場",C2543="ＯＫ牧場"),"oke",VLOOKUP(C2543,[1]Owner!$A:$B,2,FALSE)))))</f>
        <v>tod</v>
      </c>
    </row>
    <row r="2544" spans="1:24" ht="11.15" customHeight="1" x14ac:dyDescent="0.65">
      <c r="A2544" s="19" t="str">
        <f t="shared" si="212"/>
        <v>0102大室08</v>
      </c>
      <c r="B2544" s="10" t="s">
        <v>1206</v>
      </c>
      <c r="C2544" s="20" t="s">
        <v>1207</v>
      </c>
      <c r="D2544" s="31">
        <v>8</v>
      </c>
      <c r="E2544" s="20" t="s">
        <v>1221</v>
      </c>
      <c r="F2544" s="10" t="s">
        <v>29</v>
      </c>
      <c r="G2544" s="10" t="s">
        <v>15</v>
      </c>
      <c r="H2544" s="20" t="s">
        <v>600</v>
      </c>
      <c r="I2544" s="20" t="s">
        <v>26</v>
      </c>
      <c r="J2544" s="20" t="s">
        <v>1104</v>
      </c>
      <c r="N2544" s="22">
        <v>3</v>
      </c>
      <c r="O2544" s="23">
        <v>0</v>
      </c>
      <c r="P2544" s="24">
        <v>77</v>
      </c>
      <c r="Q2544" s="25" t="str">
        <f t="shared" si="217"/>
        <v/>
      </c>
      <c r="R2544" s="12">
        <v>0</v>
      </c>
      <c r="S2544" s="12">
        <v>0</v>
      </c>
      <c r="U2544" s="18" t="str">
        <f t="shared" si="213"/>
        <v>未勝利</v>
      </c>
      <c r="X2544" s="12" t="str">
        <f>IF(OR(C2544="櫃間牧場",C2544="特捜フジ"),"hit",IF(OR(C2544="土井牧場",C2544="土井ムギムギ牧場",C2544="むぎむぎ",C2544="むぎ"),"doi",IF(OR(C2544="阪神",C2544="タイガースファーム"),"han",IF(OR(C2544="健康牧場",C2544="ＯＫ牧場"),"oke",VLOOKUP(C2544,[1]Owner!$A:$B,2,FALSE)))))</f>
        <v>omu</v>
      </c>
    </row>
    <row r="2545" spans="1:24" ht="11.15" customHeight="1" x14ac:dyDescent="0.65">
      <c r="A2545" s="19" t="str">
        <f t="shared" si="212"/>
        <v>0102大室09</v>
      </c>
      <c r="B2545" s="10" t="s">
        <v>1206</v>
      </c>
      <c r="C2545" s="20" t="s">
        <v>1207</v>
      </c>
      <c r="D2545" s="31">
        <v>9</v>
      </c>
      <c r="E2545" s="20" t="s">
        <v>1222</v>
      </c>
      <c r="F2545" s="10" t="s">
        <v>29</v>
      </c>
      <c r="G2545" s="10" t="s">
        <v>15</v>
      </c>
      <c r="H2545" s="20" t="s">
        <v>600</v>
      </c>
      <c r="I2545" s="20" t="s">
        <v>179</v>
      </c>
      <c r="J2545" s="20" t="s">
        <v>1056</v>
      </c>
      <c r="N2545" s="22">
        <v>3</v>
      </c>
      <c r="O2545" s="23">
        <v>0</v>
      </c>
      <c r="P2545" s="24">
        <v>77</v>
      </c>
      <c r="Q2545" s="25" t="str">
        <f t="shared" si="217"/>
        <v/>
      </c>
      <c r="R2545" s="12">
        <v>0</v>
      </c>
      <c r="S2545" s="12">
        <v>0</v>
      </c>
      <c r="U2545" s="18" t="str">
        <f t="shared" si="213"/>
        <v>未勝利</v>
      </c>
      <c r="X2545" s="12" t="str">
        <f>IF(OR(C2545="櫃間牧場",C2545="特捜フジ"),"hit",IF(OR(C2545="土井牧場",C2545="土井ムギムギ牧場",C2545="むぎむぎ",C2545="むぎ"),"doi",IF(OR(C2545="阪神",C2545="タイガースファーム"),"han",IF(OR(C2545="健康牧場",C2545="ＯＫ牧場"),"oke",VLOOKUP(C2545,[1]Owner!$A:$B,2,FALSE)))))</f>
        <v>omu</v>
      </c>
    </row>
    <row r="2546" spans="1:24" ht="11.15" customHeight="1" x14ac:dyDescent="0.65">
      <c r="A2546" s="19" t="str">
        <f t="shared" si="212"/>
        <v>9899真下07</v>
      </c>
      <c r="B2546" s="10" t="s">
        <v>377</v>
      </c>
      <c r="C2546" s="20" t="s">
        <v>346</v>
      </c>
      <c r="D2546" s="31">
        <v>7</v>
      </c>
      <c r="E2546" s="20" t="s">
        <v>672</v>
      </c>
      <c r="F2546" s="10" t="s">
        <v>14</v>
      </c>
      <c r="G2546" s="10" t="s">
        <v>15</v>
      </c>
      <c r="H2546" s="20" t="s">
        <v>673</v>
      </c>
      <c r="I2546" s="20" t="s">
        <v>476</v>
      </c>
      <c r="J2546" s="20" t="s">
        <v>674</v>
      </c>
      <c r="N2546" s="22">
        <v>4</v>
      </c>
      <c r="O2546" s="23">
        <v>0</v>
      </c>
      <c r="P2546" s="24">
        <v>77</v>
      </c>
      <c r="Q2546" s="25" t="str">
        <f t="shared" si="217"/>
        <v/>
      </c>
      <c r="R2546" s="12">
        <v>0</v>
      </c>
      <c r="S2546" s="12">
        <v>0</v>
      </c>
      <c r="U2546" s="18" t="str">
        <f t="shared" si="213"/>
        <v>未勝利</v>
      </c>
      <c r="X2546" s="12" t="str">
        <f>IF(OR(C2546="櫃間牧場",C2546="特捜フジ"),"hit",IF(OR(C2546="土井牧場",C2546="土井ムギムギ牧場",C2546="むぎむぎ",C2546="むぎ"),"doi",IF(OR(C2546="阪神",C2546="タイガースファーム"),"han",IF(OR(C2546="健康牧場",C2546="ＯＫ牧場"),"oke",VLOOKUP(C2546,[1]Owner!$A:$B,2,FALSE)))))</f>
        <v>mas</v>
      </c>
    </row>
    <row r="2547" spans="1:24" ht="11.15" customHeight="1" x14ac:dyDescent="0.65">
      <c r="A2547" s="19" t="str">
        <f t="shared" si="212"/>
        <v>9899真下08</v>
      </c>
      <c r="B2547" s="10" t="s">
        <v>377</v>
      </c>
      <c r="C2547" s="20" t="s">
        <v>346</v>
      </c>
      <c r="D2547" s="31">
        <v>8</v>
      </c>
      <c r="E2547" s="20" t="s">
        <v>675</v>
      </c>
      <c r="F2547" s="10" t="s">
        <v>14</v>
      </c>
      <c r="G2547" s="10" t="s">
        <v>15</v>
      </c>
      <c r="H2547" s="20" t="s">
        <v>673</v>
      </c>
      <c r="I2547" s="20" t="s">
        <v>676</v>
      </c>
      <c r="J2547" s="20" t="s">
        <v>677</v>
      </c>
      <c r="N2547" s="22">
        <v>4</v>
      </c>
      <c r="O2547" s="23">
        <v>0</v>
      </c>
      <c r="P2547" s="24">
        <v>77</v>
      </c>
      <c r="Q2547" s="25" t="str">
        <f t="shared" si="217"/>
        <v/>
      </c>
      <c r="R2547" s="12">
        <v>0</v>
      </c>
      <c r="S2547" s="12">
        <v>0</v>
      </c>
      <c r="U2547" s="18" t="str">
        <f t="shared" si="213"/>
        <v>未勝利</v>
      </c>
      <c r="X2547" s="12" t="str">
        <f>IF(OR(C2547="櫃間牧場",C2547="特捜フジ"),"hit",IF(OR(C2547="土井牧場",C2547="土井ムギムギ牧場",C2547="むぎむぎ",C2547="むぎ"),"doi",IF(OR(C2547="阪神",C2547="タイガースファーム"),"han",IF(OR(C2547="健康牧場",C2547="ＯＫ牧場"),"oke",VLOOKUP(C2547,[1]Owner!$A:$B,2,FALSE)))))</f>
        <v>mas</v>
      </c>
    </row>
    <row r="2548" spans="1:24" ht="11.15" customHeight="1" x14ac:dyDescent="0.65">
      <c r="A2548" s="19" t="str">
        <f t="shared" si="212"/>
        <v>0001戸田03</v>
      </c>
      <c r="B2548" s="10" t="s">
        <v>963</v>
      </c>
      <c r="C2548" s="20" t="s">
        <v>320</v>
      </c>
      <c r="D2548" s="31">
        <v>3</v>
      </c>
      <c r="E2548" s="20" t="s">
        <v>1099</v>
      </c>
      <c r="F2548" s="10" t="s">
        <v>29</v>
      </c>
      <c r="G2548" s="10" t="s">
        <v>33</v>
      </c>
      <c r="H2548" s="20" t="s">
        <v>1100</v>
      </c>
      <c r="I2548" s="20" t="s">
        <v>38</v>
      </c>
      <c r="J2548" s="20" t="s">
        <v>1101</v>
      </c>
      <c r="N2548" s="22">
        <v>4</v>
      </c>
      <c r="O2548" s="23">
        <v>0</v>
      </c>
      <c r="P2548" s="24">
        <v>77</v>
      </c>
      <c r="Q2548" s="25" t="str">
        <f t="shared" si="217"/>
        <v/>
      </c>
      <c r="R2548" s="12">
        <v>0</v>
      </c>
      <c r="S2548" s="12">
        <v>0</v>
      </c>
      <c r="U2548" s="18" t="str">
        <f t="shared" si="213"/>
        <v>未勝利</v>
      </c>
      <c r="X2548" s="12" t="str">
        <f>IF(OR(C2548="櫃間牧場",C2548="特捜フジ"),"hit",IF(OR(C2548="土井牧場",C2548="土井ムギムギ牧場",C2548="むぎむぎ",C2548="むぎ"),"doi",IF(OR(C2548="阪神",C2548="タイガースファーム"),"han",IF(OR(C2548="健康牧場",C2548="ＯＫ牧場"),"oke",VLOOKUP(C2548,[1]Owner!$A:$B,2,FALSE)))))</f>
        <v>tod</v>
      </c>
    </row>
    <row r="2549" spans="1:24" ht="11.15" customHeight="1" x14ac:dyDescent="0.65">
      <c r="A2549" s="19" t="str">
        <f t="shared" si="212"/>
        <v>0203大類09</v>
      </c>
      <c r="B2549" s="10" t="s">
        <v>1480</v>
      </c>
      <c r="C2549" s="20" t="s">
        <v>91</v>
      </c>
      <c r="D2549" s="31">
        <v>9</v>
      </c>
      <c r="E2549" s="20" t="s">
        <v>1535</v>
      </c>
      <c r="F2549" s="10" t="s">
        <v>14</v>
      </c>
      <c r="G2549" s="10" t="s">
        <v>15</v>
      </c>
      <c r="H2549" s="20" t="s">
        <v>394</v>
      </c>
      <c r="I2549" s="20" t="s">
        <v>1258</v>
      </c>
      <c r="J2549" s="20" t="s">
        <v>1536</v>
      </c>
      <c r="N2549" s="22">
        <v>4</v>
      </c>
      <c r="O2549" s="23">
        <v>0</v>
      </c>
      <c r="P2549" s="24">
        <v>77</v>
      </c>
      <c r="Q2549" s="25" t="str">
        <f t="shared" si="217"/>
        <v/>
      </c>
      <c r="R2549" s="12">
        <v>0</v>
      </c>
      <c r="S2549" s="12">
        <v>0</v>
      </c>
      <c r="U2549" s="18" t="str">
        <f t="shared" si="213"/>
        <v>未勝利</v>
      </c>
      <c r="X2549" s="12" t="str">
        <f>IF(OR(C2549="櫃間牧場",C2549="特捜フジ"),"hit",IF(OR(C2549="土井牧場",C2549="土井ムギムギ牧場",C2549="むぎむぎ",C2549="むぎ"),"doi",IF(OR(C2549="阪神",C2549="タイガースファーム"),"han",IF(OR(C2549="健康牧場",C2549="ＯＫ牧場"),"oke",VLOOKUP(C2549,[1]Owner!$A:$B,2,FALSE)))))</f>
        <v>oru</v>
      </c>
    </row>
    <row r="2550" spans="1:24" ht="11.15" customHeight="1" x14ac:dyDescent="0.65">
      <c r="A2550" s="19" t="str">
        <f t="shared" si="212"/>
        <v>1920柏倉08</v>
      </c>
      <c r="B2550" s="10" t="s">
        <v>7651</v>
      </c>
      <c r="C2550" s="20" t="s">
        <v>7652</v>
      </c>
      <c r="D2550" s="11">
        <v>8</v>
      </c>
      <c r="E2550" s="20" t="s">
        <v>7666</v>
      </c>
      <c r="F2550" s="10" t="s">
        <v>4772</v>
      </c>
      <c r="G2550" s="10" t="s">
        <v>5335</v>
      </c>
      <c r="H2550" s="20" t="s">
        <v>7808</v>
      </c>
      <c r="I2550" s="20" t="s">
        <v>7302</v>
      </c>
      <c r="J2550" s="20" t="s">
        <v>7809</v>
      </c>
      <c r="K2550" s="20" t="s">
        <v>3066</v>
      </c>
      <c r="L2550" s="20" t="s">
        <v>7810</v>
      </c>
      <c r="M2550" s="32">
        <v>1</v>
      </c>
      <c r="N2550" s="22">
        <v>5</v>
      </c>
      <c r="O2550" s="23">
        <v>0</v>
      </c>
      <c r="P2550" s="24">
        <v>77</v>
      </c>
      <c r="Q2550" s="25">
        <v>3.5538461538461541</v>
      </c>
      <c r="R2550" s="12">
        <v>0</v>
      </c>
      <c r="S2550" s="12">
        <v>0</v>
      </c>
      <c r="T2550" s="12">
        <v>0</v>
      </c>
      <c r="U2550" s="18" t="str">
        <f t="shared" si="213"/>
        <v>未勝利</v>
      </c>
      <c r="V2550" s="12" t="s">
        <v>7943</v>
      </c>
      <c r="W2550" s="12" t="s">
        <v>8044</v>
      </c>
      <c r="X2550" s="12" t="str">
        <f>IF(OR(C2550="櫃間牧場",C2550="特捜フジ"),"hit",IF(OR(C2550="土井牧場",C2550="土井ムギムギ牧場",C2550="むぎむぎ",C2550="むぎ"),"doi",IF(OR(C2550="阪神",C2550="タイガースファーム"),"han",IF(OR(C2550="健康牧場",C2550="ＯＫ牧場"),"oke",VLOOKUP(C2550,[1]Owner!$A:$B,2,FALSE)))))</f>
        <v>kas</v>
      </c>
    </row>
    <row r="2551" spans="1:24" ht="11.15" customHeight="1" x14ac:dyDescent="0.65">
      <c r="A2551" s="19" t="str">
        <f t="shared" si="212"/>
        <v>9798岡田07</v>
      </c>
      <c r="B2551" s="10" t="s">
        <v>11</v>
      </c>
      <c r="C2551" s="20" t="s">
        <v>125</v>
      </c>
      <c r="D2551" s="31">
        <v>7</v>
      </c>
      <c r="E2551" s="20" t="s">
        <v>143</v>
      </c>
      <c r="F2551" s="10" t="s">
        <v>14</v>
      </c>
      <c r="G2551" s="10" t="s">
        <v>33</v>
      </c>
      <c r="H2551" s="20" t="s">
        <v>144</v>
      </c>
      <c r="I2551" s="20" t="s">
        <v>85</v>
      </c>
      <c r="J2551" s="20" t="s">
        <v>145</v>
      </c>
      <c r="N2551" s="22">
        <v>5</v>
      </c>
      <c r="O2551" s="23">
        <v>0</v>
      </c>
      <c r="P2551" s="24">
        <v>77</v>
      </c>
      <c r="Q2551" s="25" t="str">
        <f>IF(M2551="","",IF(M2551&lt;=0,P2551/10,P2551/M2551))</f>
        <v/>
      </c>
      <c r="R2551" s="12">
        <v>0</v>
      </c>
      <c r="S2551" s="12">
        <v>0</v>
      </c>
      <c r="U2551" s="18" t="str">
        <f t="shared" si="213"/>
        <v>未勝利</v>
      </c>
      <c r="X2551" s="12" t="str">
        <f>IF(OR(C2551="櫃間牧場",C2551="特捜フジ"),"hit",IF(OR(C2551="土井牧場",C2551="土井ムギムギ牧場",C2551="むぎむぎ",C2551="むぎ"),"doi",IF(OR(C2551="阪神",C2551="タイガースファーム"),"han",IF(OR(C2551="健康牧場",C2551="ＯＫ牧場"),"oke",VLOOKUP(C2551,[1]Owner!$A:$B,2,FALSE)))))</f>
        <v>oka</v>
      </c>
    </row>
    <row r="2552" spans="1:24" ht="11.15" customHeight="1" x14ac:dyDescent="0.65">
      <c r="A2552" s="19" t="str">
        <f t="shared" si="212"/>
        <v>0001山口10</v>
      </c>
      <c r="B2552" s="10" t="s">
        <v>963</v>
      </c>
      <c r="C2552" s="20" t="s">
        <v>1183</v>
      </c>
      <c r="D2552" s="31">
        <v>10</v>
      </c>
      <c r="E2552" s="20" t="s">
        <v>1203</v>
      </c>
      <c r="F2552" s="10" t="s">
        <v>14</v>
      </c>
      <c r="G2552" s="10" t="s">
        <v>33</v>
      </c>
      <c r="H2552" s="20" t="s">
        <v>1204</v>
      </c>
      <c r="I2552" s="20" t="s">
        <v>1171</v>
      </c>
      <c r="J2552" s="20" t="s">
        <v>1205</v>
      </c>
      <c r="N2552" s="22">
        <v>5</v>
      </c>
      <c r="O2552" s="23">
        <v>0</v>
      </c>
      <c r="P2552" s="24">
        <v>77</v>
      </c>
      <c r="Q2552" s="25" t="str">
        <f>IF(M2552="","",IF(M2552&lt;=0,P2552/10,P2552/M2552))</f>
        <v/>
      </c>
      <c r="R2552" s="12">
        <v>0</v>
      </c>
      <c r="S2552" s="12">
        <v>0</v>
      </c>
      <c r="U2552" s="18" t="str">
        <f t="shared" si="213"/>
        <v>未勝利</v>
      </c>
      <c r="X2552" s="12" t="str">
        <f>IF(OR(C2552="櫃間牧場",C2552="特捜フジ"),"hit",IF(OR(C2552="土井牧場",C2552="土井ムギムギ牧場",C2552="むぎむぎ",C2552="むぎ"),"doi",IF(OR(C2552="阪神",C2552="タイガースファーム"),"han",IF(OR(C2552="健康牧場",C2552="ＯＫ牧場"),"oke",VLOOKUP(C2552,[1]Owner!$A:$B,2,FALSE)))))</f>
        <v>yam</v>
      </c>
    </row>
    <row r="2553" spans="1:24" ht="11.15" customHeight="1" x14ac:dyDescent="0.65">
      <c r="A2553" s="19" t="str">
        <f t="shared" si="212"/>
        <v>2021健太10</v>
      </c>
      <c r="B2553" s="10" t="s">
        <v>8314</v>
      </c>
      <c r="C2553" s="20" t="s">
        <v>7654</v>
      </c>
      <c r="D2553" s="11">
        <v>10</v>
      </c>
      <c r="E2553" s="20" t="s">
        <v>8208</v>
      </c>
      <c r="F2553" s="10" t="s">
        <v>29</v>
      </c>
      <c r="G2553" s="10" t="s">
        <v>33</v>
      </c>
      <c r="H2553" s="20" t="s">
        <v>8357</v>
      </c>
      <c r="I2553" s="20" t="s">
        <v>6727</v>
      </c>
      <c r="J2553" s="20" t="s">
        <v>1023</v>
      </c>
      <c r="K2553" s="20" t="s">
        <v>4497</v>
      </c>
      <c r="L2553" s="20" t="s">
        <v>1913</v>
      </c>
      <c r="M2553" s="32">
        <v>2</v>
      </c>
      <c r="N2553" s="22">
        <v>6</v>
      </c>
      <c r="O2553" s="23">
        <v>0</v>
      </c>
      <c r="P2553" s="24">
        <v>77</v>
      </c>
      <c r="Q2553" s="25">
        <v>14.276923076923078</v>
      </c>
      <c r="R2553" s="12">
        <v>0</v>
      </c>
      <c r="S2553" s="12">
        <v>0</v>
      </c>
      <c r="T2553" s="12">
        <v>0</v>
      </c>
      <c r="U2553" s="18" t="str">
        <f t="shared" si="213"/>
        <v>未勝利</v>
      </c>
      <c r="V2553" s="12" t="s">
        <v>8632</v>
      </c>
      <c r="W2553" s="12" t="s">
        <v>8492</v>
      </c>
      <c r="X2553" s="12" t="str">
        <f>IF(OR(C2553="櫃間牧場",C2553="特捜フジ"),"hit",IF(OR(C2553="土井牧場",C2553="土井ムギムギ牧場",C2553="むぎむぎ",C2553="むぎ"),"doi",IF(OR(C2553="阪神",C2553="タイガースファーム"),"han",IF(OR(C2553="健康牧場",C2553="ＯＫ牧場"),"oke",VLOOKUP(C2553,[1]Owner!$A:$B,2,FALSE)))))</f>
        <v>tke</v>
      </c>
    </row>
    <row r="2554" spans="1:24" ht="11.15" customHeight="1" x14ac:dyDescent="0.65">
      <c r="A2554" s="19" t="str">
        <f t="shared" si="212"/>
        <v>0405大矢03</v>
      </c>
      <c r="B2554" s="10" t="s">
        <v>1951</v>
      </c>
      <c r="C2554" s="20" t="s">
        <v>964</v>
      </c>
      <c r="D2554" s="31">
        <v>3</v>
      </c>
      <c r="E2554" s="20" t="s">
        <v>1990</v>
      </c>
      <c r="F2554" s="10" t="s">
        <v>29</v>
      </c>
      <c r="G2554" s="10" t="s">
        <v>510</v>
      </c>
      <c r="H2554" s="20" t="s">
        <v>127</v>
      </c>
      <c r="I2554" s="20" t="s">
        <v>103</v>
      </c>
      <c r="J2554" s="20" t="s">
        <v>1991</v>
      </c>
      <c r="K2554" s="20" t="s">
        <v>1419</v>
      </c>
      <c r="L2554" s="20" t="s">
        <v>1992</v>
      </c>
      <c r="M2554" s="21">
        <v>0</v>
      </c>
      <c r="N2554" s="22">
        <v>1</v>
      </c>
      <c r="O2554" s="23">
        <v>0</v>
      </c>
      <c r="P2554" s="24">
        <v>75</v>
      </c>
      <c r="Q2554" s="25">
        <f t="shared" ref="Q2554:Q2597" si="218">IF(M2554="","",IF(M2554&lt;=0,P2554/10,P2554/M2554))</f>
        <v>7.5</v>
      </c>
      <c r="R2554" s="12">
        <v>0</v>
      </c>
      <c r="S2554" s="12">
        <v>0</v>
      </c>
      <c r="U2554" s="18" t="str">
        <f t="shared" si="213"/>
        <v>未勝利</v>
      </c>
      <c r="X2554" s="12" t="str">
        <f>IF(OR(C2554="櫃間牧場",C2554="特捜フジ"),"hit",IF(OR(C2554="土井牧場",C2554="土井ムギムギ牧場",C2554="むぎむぎ",C2554="むぎ"),"doi",IF(OR(C2554="阪神",C2554="タイガースファーム"),"han",IF(OR(C2554="健康牧場",C2554="ＯＫ牧場"),"oke",VLOOKUP(C2554,[1]Owner!$A:$B,2,FALSE)))))</f>
        <v>oya</v>
      </c>
    </row>
    <row r="2555" spans="1:24" ht="11.15" customHeight="1" x14ac:dyDescent="0.65">
      <c r="A2555" s="19" t="str">
        <f t="shared" si="212"/>
        <v>0910櫃間09</v>
      </c>
      <c r="B2555" s="10" t="s">
        <v>3418</v>
      </c>
      <c r="C2555" s="20" t="s">
        <v>3631</v>
      </c>
      <c r="D2555" s="11">
        <v>9</v>
      </c>
      <c r="E2555" s="20" t="s">
        <v>3646</v>
      </c>
      <c r="F2555" s="10" t="s">
        <v>14</v>
      </c>
      <c r="G2555" s="10" t="s">
        <v>510</v>
      </c>
      <c r="H2555" s="20" t="s">
        <v>694</v>
      </c>
      <c r="I2555" s="20" t="s">
        <v>395</v>
      </c>
      <c r="J2555" s="20" t="s">
        <v>2897</v>
      </c>
      <c r="K2555" s="20" t="s">
        <v>795</v>
      </c>
      <c r="L2555" s="20" t="s">
        <v>1913</v>
      </c>
      <c r="M2555" s="21">
        <v>150</v>
      </c>
      <c r="N2555" s="22">
        <v>1</v>
      </c>
      <c r="O2555" s="23">
        <v>0</v>
      </c>
      <c r="P2555" s="24">
        <v>75</v>
      </c>
      <c r="Q2555" s="25">
        <f t="shared" si="218"/>
        <v>0.5</v>
      </c>
      <c r="R2555" s="12">
        <v>0</v>
      </c>
      <c r="S2555" s="12">
        <v>0</v>
      </c>
      <c r="U2555" s="18" t="str">
        <f t="shared" si="213"/>
        <v>未勝利</v>
      </c>
      <c r="X2555" s="12" t="str">
        <f>IF(OR(C2555="櫃間牧場",C2555="特捜フジ"),"hit",IF(OR(C2555="土井牧場",C2555="土井ムギムギ牧場",C2555="むぎむぎ",C2555="むぎ"),"doi",IF(OR(C2555="阪神",C2555="タイガースファーム"),"han",IF(OR(C2555="健康牧場",C2555="ＯＫ牧場"),"oke",VLOOKUP(C2555,[1]Owner!$A:$B,2,FALSE)))))</f>
        <v>hit</v>
      </c>
    </row>
    <row r="2556" spans="1:24" ht="11.15" customHeight="1" x14ac:dyDescent="0.65">
      <c r="A2556" s="19" t="str">
        <f t="shared" si="212"/>
        <v>1617むぎ05</v>
      </c>
      <c r="B2556" s="10" t="s">
        <v>5840</v>
      </c>
      <c r="C2556" s="20" t="s">
        <v>4396</v>
      </c>
      <c r="D2556" s="11">
        <v>5</v>
      </c>
      <c r="E2556" s="20" t="s">
        <v>5970</v>
      </c>
      <c r="F2556" s="10" t="s">
        <v>5848</v>
      </c>
      <c r="G2556" s="10" t="s">
        <v>5996</v>
      </c>
      <c r="H2556" s="20" t="s">
        <v>6113</v>
      </c>
      <c r="I2556" s="20" t="s">
        <v>3165</v>
      </c>
      <c r="J2556" s="20" t="s">
        <v>4058</v>
      </c>
      <c r="K2556" s="20" t="s">
        <v>6131</v>
      </c>
      <c r="L2556" s="20" t="s">
        <v>6132</v>
      </c>
      <c r="M2556" s="21">
        <v>130</v>
      </c>
      <c r="N2556" s="22">
        <v>1</v>
      </c>
      <c r="O2556" s="23">
        <v>0</v>
      </c>
      <c r="P2556" s="24">
        <v>75</v>
      </c>
      <c r="Q2556" s="25">
        <f t="shared" si="218"/>
        <v>0.57692307692307687</v>
      </c>
      <c r="R2556" s="12">
        <v>0</v>
      </c>
      <c r="S2556" s="12">
        <v>0</v>
      </c>
      <c r="U2556" s="18" t="str">
        <f t="shared" si="213"/>
        <v>未勝利</v>
      </c>
      <c r="X2556" s="12" t="str">
        <f>IF(OR(C2556="櫃間牧場",C2556="特捜フジ"),"hit",IF(OR(C2556="土井牧場",C2556="土井ムギムギ牧場",C2556="むぎむぎ",C2556="むぎ"),"doi",IF(OR(C2556="阪神",C2556="タイガースファーム"),"han",IF(OR(C2556="健康牧場",C2556="ＯＫ牧場"),"oke",VLOOKUP(C2556,[1]Owner!$A:$B,2,FALSE)))))</f>
        <v>doi</v>
      </c>
    </row>
    <row r="2557" spans="1:24" ht="11.15" customHeight="1" x14ac:dyDescent="0.65">
      <c r="A2557" s="19" t="str">
        <f t="shared" si="212"/>
        <v>0304心平04</v>
      </c>
      <c r="B2557" s="10" t="s">
        <v>1713</v>
      </c>
      <c r="C2557" s="20" t="s">
        <v>186</v>
      </c>
      <c r="D2557" s="31">
        <v>4</v>
      </c>
      <c r="E2557" s="20" t="s">
        <v>1793</v>
      </c>
      <c r="F2557" s="10" t="s">
        <v>29</v>
      </c>
      <c r="G2557" s="10" t="s">
        <v>15</v>
      </c>
      <c r="H2557" s="20" t="s">
        <v>657</v>
      </c>
      <c r="I2557" s="20" t="s">
        <v>38</v>
      </c>
      <c r="J2557" s="20" t="s">
        <v>1329</v>
      </c>
      <c r="M2557" s="21">
        <v>0</v>
      </c>
      <c r="N2557" s="22">
        <v>2</v>
      </c>
      <c r="O2557" s="23">
        <v>0</v>
      </c>
      <c r="P2557" s="24">
        <v>75</v>
      </c>
      <c r="Q2557" s="25">
        <f t="shared" si="218"/>
        <v>7.5</v>
      </c>
      <c r="R2557" s="12">
        <v>0</v>
      </c>
      <c r="S2557" s="12">
        <v>0</v>
      </c>
      <c r="U2557" s="18" t="str">
        <f t="shared" si="213"/>
        <v>未勝利</v>
      </c>
      <c r="X2557" s="12" t="str">
        <f>IF(OR(C2557="櫃間牧場",C2557="特捜フジ"),"hit",IF(OR(C2557="土井牧場",C2557="土井ムギムギ牧場",C2557="むぎむぎ",C2557="むぎ"),"doi",IF(OR(C2557="阪神",C2557="タイガースファーム"),"han",IF(OR(C2557="健康牧場",C2557="ＯＫ牧場"),"oke",VLOOKUP(C2557,[1]Owner!$A:$B,2,FALSE)))))</f>
        <v>hsi</v>
      </c>
    </row>
    <row r="2558" spans="1:24" ht="11.15" customHeight="1" x14ac:dyDescent="0.65">
      <c r="A2558" s="19" t="str">
        <f t="shared" si="212"/>
        <v>0304健太01</v>
      </c>
      <c r="B2558" s="10" t="s">
        <v>1713</v>
      </c>
      <c r="C2558" s="20" t="s">
        <v>156</v>
      </c>
      <c r="D2558" s="31">
        <v>1</v>
      </c>
      <c r="E2558" s="20" t="s">
        <v>1754</v>
      </c>
      <c r="F2558" s="10" t="s">
        <v>14</v>
      </c>
      <c r="G2558" s="10" t="s">
        <v>33</v>
      </c>
      <c r="H2558" s="20" t="s">
        <v>172</v>
      </c>
      <c r="I2558" s="20" t="s">
        <v>38</v>
      </c>
      <c r="J2558" s="20" t="s">
        <v>917</v>
      </c>
      <c r="M2558" s="21">
        <v>0</v>
      </c>
      <c r="N2558" s="22">
        <v>2</v>
      </c>
      <c r="O2558" s="23">
        <v>0</v>
      </c>
      <c r="P2558" s="24">
        <v>75</v>
      </c>
      <c r="Q2558" s="25">
        <f t="shared" si="218"/>
        <v>7.5</v>
      </c>
      <c r="R2558" s="12">
        <v>0</v>
      </c>
      <c r="S2558" s="12">
        <v>0</v>
      </c>
      <c r="U2558" s="18" t="str">
        <f t="shared" si="213"/>
        <v>未勝利</v>
      </c>
      <c r="X2558" s="12" t="str">
        <f>IF(OR(C2558="櫃間牧場",C2558="特捜フジ"),"hit",IF(OR(C2558="土井牧場",C2558="土井ムギムギ牧場",C2558="むぎむぎ",C2558="むぎ"),"doi",IF(OR(C2558="阪神",C2558="タイガースファーム"),"han",IF(OR(C2558="健康牧場",C2558="ＯＫ牧場"),"oke",VLOOKUP(C2558,[1]Owner!$A:$B,2,FALSE)))))</f>
        <v>tke</v>
      </c>
    </row>
    <row r="2559" spans="1:24" ht="11.15" customHeight="1" x14ac:dyDescent="0.65">
      <c r="A2559" s="19" t="str">
        <f t="shared" si="212"/>
        <v>0405大類05</v>
      </c>
      <c r="B2559" s="10" t="s">
        <v>1951</v>
      </c>
      <c r="C2559" s="20" t="s">
        <v>91</v>
      </c>
      <c r="D2559" s="31">
        <v>5</v>
      </c>
      <c r="E2559" s="20" t="s">
        <v>2027</v>
      </c>
      <c r="F2559" s="10" t="s">
        <v>29</v>
      </c>
      <c r="G2559" s="10" t="s">
        <v>520</v>
      </c>
      <c r="H2559" s="20" t="s">
        <v>995</v>
      </c>
      <c r="I2559" s="20" t="s">
        <v>38</v>
      </c>
      <c r="J2559" s="20" t="s">
        <v>1874</v>
      </c>
      <c r="K2559" s="20" t="s">
        <v>2028</v>
      </c>
      <c r="L2559" s="20" t="s">
        <v>2029</v>
      </c>
      <c r="M2559" s="21">
        <v>90</v>
      </c>
      <c r="N2559" s="22">
        <v>2</v>
      </c>
      <c r="O2559" s="23">
        <v>0</v>
      </c>
      <c r="P2559" s="24">
        <v>75</v>
      </c>
      <c r="Q2559" s="25">
        <f t="shared" si="218"/>
        <v>0.83333333333333337</v>
      </c>
      <c r="R2559" s="12">
        <v>0</v>
      </c>
      <c r="S2559" s="12">
        <v>0</v>
      </c>
      <c r="U2559" s="18" t="str">
        <f t="shared" si="213"/>
        <v>未勝利</v>
      </c>
      <c r="X2559" s="12" t="str">
        <f>IF(OR(C2559="櫃間牧場",C2559="特捜フジ"),"hit",IF(OR(C2559="土井牧場",C2559="土井ムギムギ牧場",C2559="むぎむぎ",C2559="むぎ"),"doi",IF(OR(C2559="阪神",C2559="タイガースファーム"),"han",IF(OR(C2559="健康牧場",C2559="ＯＫ牧場"),"oke",VLOOKUP(C2559,[1]Owner!$A:$B,2,FALSE)))))</f>
        <v>oru</v>
      </c>
    </row>
    <row r="2560" spans="1:24" ht="11.15" customHeight="1" x14ac:dyDescent="0.65">
      <c r="A2560" s="19" t="str">
        <f t="shared" si="212"/>
        <v>0405西原06</v>
      </c>
      <c r="B2560" s="10" t="s">
        <v>1951</v>
      </c>
      <c r="C2560" s="20" t="s">
        <v>2175</v>
      </c>
      <c r="D2560" s="31">
        <v>6</v>
      </c>
      <c r="E2560" s="20" t="s">
        <v>2189</v>
      </c>
      <c r="F2560" s="10" t="s">
        <v>29</v>
      </c>
      <c r="G2560" s="10" t="s">
        <v>520</v>
      </c>
      <c r="H2560" s="20" t="s">
        <v>2190</v>
      </c>
      <c r="I2560" s="20" t="s">
        <v>1292</v>
      </c>
      <c r="J2560" s="20" t="s">
        <v>2191</v>
      </c>
      <c r="K2560" s="20" t="s">
        <v>846</v>
      </c>
      <c r="L2560" s="20" t="s">
        <v>515</v>
      </c>
      <c r="M2560" s="21">
        <v>30</v>
      </c>
      <c r="N2560" s="22">
        <v>2</v>
      </c>
      <c r="O2560" s="23">
        <v>0</v>
      </c>
      <c r="P2560" s="24">
        <v>75</v>
      </c>
      <c r="Q2560" s="25">
        <f t="shared" si="218"/>
        <v>2.5</v>
      </c>
      <c r="R2560" s="12">
        <v>0</v>
      </c>
      <c r="S2560" s="12">
        <v>0</v>
      </c>
      <c r="U2560" s="18" t="str">
        <f t="shared" si="213"/>
        <v>未勝利</v>
      </c>
      <c r="X2560" s="12" t="str">
        <f>IF(OR(C2560="櫃間牧場",C2560="特捜フジ"),"hit",IF(OR(C2560="土井牧場",C2560="土井ムギムギ牧場",C2560="むぎむぎ",C2560="むぎ"),"doi",IF(OR(C2560="阪神",C2560="タイガースファーム"),"han",IF(OR(C2560="健康牧場",C2560="ＯＫ牧場"),"oke",VLOOKUP(C2560,[1]Owner!$A:$B,2,FALSE)))))</f>
        <v>nis</v>
      </c>
    </row>
    <row r="2561" spans="1:24" ht="11.15" customHeight="1" x14ac:dyDescent="0.65">
      <c r="A2561" s="19" t="str">
        <f t="shared" si="212"/>
        <v>0506羽田08</v>
      </c>
      <c r="B2561" s="10" t="s">
        <v>2274</v>
      </c>
      <c r="C2561" s="20" t="s">
        <v>2482</v>
      </c>
      <c r="D2561" s="11">
        <v>8</v>
      </c>
      <c r="E2561" s="20" t="s">
        <v>2496</v>
      </c>
      <c r="F2561" s="10" t="s">
        <v>14</v>
      </c>
      <c r="G2561" s="10" t="s">
        <v>510</v>
      </c>
      <c r="H2561" s="20" t="s">
        <v>2368</v>
      </c>
      <c r="I2561" s="20" t="s">
        <v>2129</v>
      </c>
      <c r="J2561" s="20" t="s">
        <v>2497</v>
      </c>
      <c r="K2561" s="20" t="s">
        <v>2498</v>
      </c>
      <c r="L2561" s="20" t="s">
        <v>2375</v>
      </c>
      <c r="M2561" s="21">
        <v>0</v>
      </c>
      <c r="N2561" s="22">
        <v>2</v>
      </c>
      <c r="O2561" s="23">
        <v>0</v>
      </c>
      <c r="P2561" s="24">
        <v>75</v>
      </c>
      <c r="Q2561" s="25">
        <f t="shared" si="218"/>
        <v>7.5</v>
      </c>
      <c r="R2561" s="12">
        <v>0</v>
      </c>
      <c r="S2561" s="12">
        <v>0</v>
      </c>
      <c r="U2561" s="18" t="str">
        <f t="shared" si="213"/>
        <v>未勝利</v>
      </c>
      <c r="X2561" s="12" t="str">
        <f>IF(OR(C2561="櫃間牧場",C2561="特捜フジ"),"hit",IF(OR(C2561="土井牧場",C2561="土井ムギムギ牧場",C2561="むぎむぎ",C2561="むぎ"),"doi",IF(OR(C2561="阪神",C2561="タイガースファーム"),"han",IF(OR(C2561="健康牧場",C2561="ＯＫ牧場"),"oke",VLOOKUP(C2561,[1]Owner!$A:$B,2,FALSE)))))</f>
        <v>had</v>
      </c>
    </row>
    <row r="2562" spans="1:24" ht="11.15" customHeight="1" x14ac:dyDescent="0.65">
      <c r="A2562" s="19" t="str">
        <f t="shared" ref="A2562:A2625" si="219">MID(B2562,3,2)&amp;MID(B2562,8,2)&amp;MID(C2562,1,2)&amp;TEXT(D2562,"00")</f>
        <v>0910櫃間07</v>
      </c>
      <c r="B2562" s="10" t="s">
        <v>3418</v>
      </c>
      <c r="C2562" s="20" t="s">
        <v>3631</v>
      </c>
      <c r="D2562" s="11">
        <v>7</v>
      </c>
      <c r="E2562" s="20" t="s">
        <v>3642</v>
      </c>
      <c r="F2562" s="10" t="s">
        <v>14</v>
      </c>
      <c r="G2562" s="10" t="s">
        <v>510</v>
      </c>
      <c r="H2562" s="20" t="s">
        <v>2590</v>
      </c>
      <c r="I2562" s="20" t="s">
        <v>436</v>
      </c>
      <c r="J2562" s="20" t="s">
        <v>3643</v>
      </c>
      <c r="K2562" s="20" t="s">
        <v>3153</v>
      </c>
      <c r="L2562" s="20" t="s">
        <v>1913</v>
      </c>
      <c r="M2562" s="21">
        <v>120</v>
      </c>
      <c r="N2562" s="22">
        <v>2</v>
      </c>
      <c r="O2562" s="23">
        <v>0</v>
      </c>
      <c r="P2562" s="24">
        <v>75</v>
      </c>
      <c r="Q2562" s="25">
        <f t="shared" si="218"/>
        <v>0.625</v>
      </c>
      <c r="R2562" s="12">
        <v>0</v>
      </c>
      <c r="S2562" s="12">
        <v>0</v>
      </c>
      <c r="U2562" s="18" t="str">
        <f t="shared" ref="U2562:U2625" si="220">IF(S2562&gt;=1,"G1",IF(R2562&gt;=1,"重賞",IF(O2562&gt;=2,"二勝",IF(O2562=1,"一勝",IF(AND(O2562=0,N2562&gt;=1),"未勝利","未出走")))))</f>
        <v>未勝利</v>
      </c>
      <c r="X2562" s="12" t="str">
        <f>IF(OR(C2562="櫃間牧場",C2562="特捜フジ"),"hit",IF(OR(C2562="土井牧場",C2562="土井ムギムギ牧場",C2562="むぎむぎ",C2562="むぎ"),"doi",IF(OR(C2562="阪神",C2562="タイガースファーム"),"han",IF(OR(C2562="健康牧場",C2562="ＯＫ牧場"),"oke",VLOOKUP(C2562,[1]Owner!$A:$B,2,FALSE)))))</f>
        <v>hit</v>
      </c>
    </row>
    <row r="2563" spans="1:24" ht="11.15" customHeight="1" x14ac:dyDescent="0.65">
      <c r="A2563" s="19" t="str">
        <f t="shared" si="219"/>
        <v>1213西原06</v>
      </c>
      <c r="B2563" s="10" t="s">
        <v>4405</v>
      </c>
      <c r="C2563" s="20" t="s">
        <v>4737</v>
      </c>
      <c r="D2563" s="11">
        <v>6</v>
      </c>
      <c r="E2563" s="20" t="s">
        <v>4641</v>
      </c>
      <c r="F2563" s="10" t="s">
        <v>4413</v>
      </c>
      <c r="G2563" s="10" t="s">
        <v>4408</v>
      </c>
      <c r="H2563" s="20" t="s">
        <v>4444</v>
      </c>
      <c r="I2563" s="20" t="s">
        <v>2276</v>
      </c>
      <c r="J2563" s="20" t="s">
        <v>4642</v>
      </c>
      <c r="K2563" s="20" t="s">
        <v>4643</v>
      </c>
      <c r="L2563" s="20" t="s">
        <v>4644</v>
      </c>
      <c r="M2563" s="21">
        <v>60</v>
      </c>
      <c r="N2563" s="22">
        <v>2</v>
      </c>
      <c r="O2563" s="23">
        <v>0</v>
      </c>
      <c r="P2563" s="24">
        <v>75</v>
      </c>
      <c r="Q2563" s="25">
        <f t="shared" si="218"/>
        <v>1.25</v>
      </c>
      <c r="R2563" s="12">
        <v>0</v>
      </c>
      <c r="S2563" s="12">
        <v>0</v>
      </c>
      <c r="U2563" s="18" t="str">
        <f t="shared" si="220"/>
        <v>未勝利</v>
      </c>
      <c r="X2563" s="12" t="str">
        <f>IF(OR(C2563="櫃間牧場",C2563="特捜フジ"),"hit",IF(OR(C2563="土井牧場",C2563="土井ムギムギ牧場",C2563="むぎむぎ",C2563="むぎ"),"doi",IF(OR(C2563="阪神",C2563="タイガースファーム"),"han",IF(OR(C2563="健康牧場",C2563="ＯＫ牧場"),"oke",VLOOKUP(C2563,[1]Owner!$A:$B,2,FALSE)))))</f>
        <v>nis</v>
      </c>
    </row>
    <row r="2564" spans="1:24" ht="11.15" customHeight="1" x14ac:dyDescent="0.65">
      <c r="A2564" s="19" t="str">
        <f t="shared" si="219"/>
        <v>1213若井09</v>
      </c>
      <c r="B2564" s="10" t="s">
        <v>4405</v>
      </c>
      <c r="C2564" s="20" t="s">
        <v>4731</v>
      </c>
      <c r="D2564" s="11">
        <v>9</v>
      </c>
      <c r="E2564" s="20" t="s">
        <v>4501</v>
      </c>
      <c r="F2564" s="10" t="s">
        <v>29</v>
      </c>
      <c r="G2564" s="10" t="s">
        <v>4421</v>
      </c>
      <c r="H2564" s="20" t="s">
        <v>4502</v>
      </c>
      <c r="I2564" s="20" t="s">
        <v>2280</v>
      </c>
      <c r="J2564" s="20" t="s">
        <v>52</v>
      </c>
      <c r="K2564" s="20" t="s">
        <v>4503</v>
      </c>
      <c r="L2564" s="20" t="s">
        <v>4484</v>
      </c>
      <c r="M2564" s="21">
        <v>200</v>
      </c>
      <c r="N2564" s="22">
        <v>2</v>
      </c>
      <c r="O2564" s="23">
        <v>0</v>
      </c>
      <c r="P2564" s="24">
        <v>75</v>
      </c>
      <c r="Q2564" s="25">
        <f t="shared" si="218"/>
        <v>0.375</v>
      </c>
      <c r="R2564" s="12">
        <v>0</v>
      </c>
      <c r="S2564" s="12">
        <v>0</v>
      </c>
      <c r="U2564" s="18" t="str">
        <f t="shared" si="220"/>
        <v>未勝利</v>
      </c>
      <c r="X2564" s="12" t="str">
        <f>IF(OR(C2564="櫃間牧場",C2564="特捜フジ"),"hit",IF(OR(C2564="土井牧場",C2564="土井ムギムギ牧場",C2564="むぎむぎ",C2564="むぎ"),"doi",IF(OR(C2564="阪神",C2564="タイガースファーム"),"han",IF(OR(C2564="健康牧場",C2564="ＯＫ牧場"),"oke",VLOOKUP(C2564,[1]Owner!$A:$B,2,FALSE)))))</f>
        <v>wak</v>
      </c>
    </row>
    <row r="2565" spans="1:24" ht="11.15" customHeight="1" x14ac:dyDescent="0.65">
      <c r="A2565" s="19" t="str">
        <f t="shared" si="219"/>
        <v>1516成田07</v>
      </c>
      <c r="B2565" s="10" t="s">
        <v>5510</v>
      </c>
      <c r="C2565" s="20" t="s">
        <v>5512</v>
      </c>
      <c r="D2565" s="11">
        <v>7</v>
      </c>
      <c r="E2565" s="20" t="s">
        <v>5541</v>
      </c>
      <c r="F2565" s="10" t="s">
        <v>3905</v>
      </c>
      <c r="G2565" s="10" t="s">
        <v>3906</v>
      </c>
      <c r="H2565" s="20" t="s">
        <v>5679</v>
      </c>
      <c r="I2565" s="20" t="s">
        <v>2276</v>
      </c>
      <c r="J2565" s="20" t="s">
        <v>1582</v>
      </c>
      <c r="K2565" s="20" t="s">
        <v>3929</v>
      </c>
      <c r="L2565" s="20" t="s">
        <v>3959</v>
      </c>
      <c r="M2565" s="21">
        <v>20</v>
      </c>
      <c r="N2565" s="22">
        <v>2</v>
      </c>
      <c r="O2565" s="23">
        <v>0</v>
      </c>
      <c r="P2565" s="24">
        <v>75</v>
      </c>
      <c r="Q2565" s="25">
        <f t="shared" si="218"/>
        <v>3.75</v>
      </c>
      <c r="R2565" s="12">
        <v>0</v>
      </c>
      <c r="S2565" s="12">
        <v>0</v>
      </c>
      <c r="U2565" s="18" t="str">
        <f t="shared" si="220"/>
        <v>未勝利</v>
      </c>
      <c r="X2565" s="12" t="str">
        <f>IF(OR(C2565="櫃間牧場",C2565="特捜フジ"),"hit",IF(OR(C2565="土井牧場",C2565="土井ムギムギ牧場",C2565="むぎむぎ",C2565="むぎ"),"doi",IF(OR(C2565="阪神",C2565="タイガースファーム"),"han",IF(OR(C2565="健康牧場",C2565="ＯＫ牧場"),"oke",VLOOKUP(C2565,[1]Owner!$A:$B,2,FALSE)))))</f>
        <v>nar</v>
      </c>
    </row>
    <row r="2566" spans="1:24" ht="11.15" customHeight="1" x14ac:dyDescent="0.65">
      <c r="A2566" s="19" t="str">
        <f t="shared" si="219"/>
        <v>1617松山01</v>
      </c>
      <c r="B2566" s="10" t="s">
        <v>5840</v>
      </c>
      <c r="C2566" s="20" t="s">
        <v>4762</v>
      </c>
      <c r="D2566" s="11">
        <v>1</v>
      </c>
      <c r="E2566" s="20" t="s">
        <v>5936</v>
      </c>
      <c r="F2566" s="10" t="s">
        <v>5848</v>
      </c>
      <c r="G2566" s="10" t="s">
        <v>5996</v>
      </c>
      <c r="H2566" s="20" t="s">
        <v>6002</v>
      </c>
      <c r="I2566" s="20" t="s">
        <v>2231</v>
      </c>
      <c r="J2566" s="20" t="s">
        <v>6092</v>
      </c>
      <c r="K2566" s="20" t="s">
        <v>6135</v>
      </c>
      <c r="L2566" s="20" t="s">
        <v>1913</v>
      </c>
      <c r="M2566" s="21">
        <v>160</v>
      </c>
      <c r="N2566" s="22">
        <v>2</v>
      </c>
      <c r="O2566" s="23">
        <v>0</v>
      </c>
      <c r="P2566" s="24">
        <v>75</v>
      </c>
      <c r="Q2566" s="25">
        <f t="shared" si="218"/>
        <v>0.46875</v>
      </c>
      <c r="R2566" s="12">
        <v>0</v>
      </c>
      <c r="S2566" s="12">
        <v>0</v>
      </c>
      <c r="U2566" s="18" t="str">
        <f t="shared" si="220"/>
        <v>未勝利</v>
      </c>
      <c r="X2566" s="12" t="str">
        <f>IF(OR(C2566="櫃間牧場",C2566="特捜フジ"),"hit",IF(OR(C2566="土井牧場",C2566="土井ムギムギ牧場",C2566="むぎむぎ",C2566="むぎ"),"doi",IF(OR(C2566="阪神",C2566="タイガースファーム"),"han",IF(OR(C2566="健康牧場",C2566="ＯＫ牧場"),"oke",VLOOKUP(C2566,[1]Owner!$A:$B,2,FALSE)))))</f>
        <v>mat</v>
      </c>
    </row>
    <row r="2567" spans="1:24" ht="11.15" customHeight="1" x14ac:dyDescent="0.65">
      <c r="A2567" s="19" t="str">
        <f t="shared" si="219"/>
        <v>1718播磨02</v>
      </c>
      <c r="B2567" s="10" t="s">
        <v>6476</v>
      </c>
      <c r="C2567" s="20" t="s">
        <v>4371</v>
      </c>
      <c r="D2567" s="11">
        <v>2</v>
      </c>
      <c r="E2567" s="20" t="s">
        <v>6498</v>
      </c>
      <c r="F2567" s="10" t="s">
        <v>5142</v>
      </c>
      <c r="G2567" s="10" t="s">
        <v>5293</v>
      </c>
      <c r="H2567" s="20" t="s">
        <v>6648</v>
      </c>
      <c r="I2567" s="20" t="s">
        <v>2438</v>
      </c>
      <c r="J2567" s="20" t="s">
        <v>6050</v>
      </c>
      <c r="K2567" s="20" t="s">
        <v>6721</v>
      </c>
      <c r="L2567" s="20" t="s">
        <v>6649</v>
      </c>
      <c r="M2567" s="21">
        <v>0</v>
      </c>
      <c r="N2567" s="22">
        <v>2</v>
      </c>
      <c r="O2567" s="23">
        <v>0</v>
      </c>
      <c r="P2567" s="24">
        <v>75</v>
      </c>
      <c r="Q2567" s="25">
        <f t="shared" si="218"/>
        <v>7.5</v>
      </c>
      <c r="R2567" s="12">
        <v>0</v>
      </c>
      <c r="S2567" s="12">
        <v>0</v>
      </c>
      <c r="U2567" s="18" t="str">
        <f t="shared" si="220"/>
        <v>未勝利</v>
      </c>
      <c r="V2567" s="12" t="s">
        <v>6938</v>
      </c>
      <c r="W2567" s="12" t="s">
        <v>6787</v>
      </c>
      <c r="X2567" s="12" t="str">
        <f>IF(OR(C2567="櫃間牧場",C2567="特捜フジ"),"hit",IF(OR(C2567="土井牧場",C2567="土井ムギムギ牧場",C2567="むぎむぎ",C2567="むぎ"),"doi",IF(OR(C2567="阪神",C2567="タイガースファーム"),"han",IF(OR(C2567="健康牧場",C2567="ＯＫ牧場"),"oke",VLOOKUP(C2567,[1]Owner!$A:$B,2,FALSE)))))</f>
        <v>har</v>
      </c>
    </row>
    <row r="2568" spans="1:24" ht="11.15" customHeight="1" x14ac:dyDescent="0.65">
      <c r="A2568" s="19" t="str">
        <f t="shared" si="219"/>
        <v>0708福石06</v>
      </c>
      <c r="B2568" s="10" t="s">
        <v>2844</v>
      </c>
      <c r="C2568" s="20" t="s">
        <v>913</v>
      </c>
      <c r="D2568" s="11">
        <v>6</v>
      </c>
      <c r="E2568" s="20" t="s">
        <v>3097</v>
      </c>
      <c r="F2568" s="10" t="s">
        <v>14</v>
      </c>
      <c r="G2568" s="10" t="s">
        <v>520</v>
      </c>
      <c r="H2568" s="20" t="s">
        <v>2899</v>
      </c>
      <c r="I2568" s="20" t="s">
        <v>2814</v>
      </c>
      <c r="J2568" s="20" t="s">
        <v>3098</v>
      </c>
      <c r="K2568" s="20" t="s">
        <v>1261</v>
      </c>
      <c r="L2568" s="20" t="s">
        <v>3099</v>
      </c>
      <c r="M2568" s="21">
        <v>70</v>
      </c>
      <c r="N2568" s="22">
        <v>3</v>
      </c>
      <c r="O2568" s="23">
        <v>0</v>
      </c>
      <c r="P2568" s="24">
        <v>75</v>
      </c>
      <c r="Q2568" s="25">
        <f t="shared" si="218"/>
        <v>1.0714285714285714</v>
      </c>
      <c r="R2568" s="12">
        <v>0</v>
      </c>
      <c r="S2568" s="12">
        <v>0</v>
      </c>
      <c r="U2568" s="18" t="str">
        <f t="shared" si="220"/>
        <v>未勝利</v>
      </c>
      <c r="X2568" s="12" t="str">
        <f>IF(OR(C2568="櫃間牧場",C2568="特捜フジ"),"hit",IF(OR(C2568="土井牧場",C2568="土井ムギムギ牧場",C2568="むぎむぎ",C2568="むぎ"),"doi",IF(OR(C2568="阪神",C2568="タイガースファーム"),"han",IF(OR(C2568="健康牧場",C2568="ＯＫ牧場"),"oke",VLOOKUP(C2568,[1]Owner!$A:$B,2,FALSE)))))</f>
        <v>fuk</v>
      </c>
    </row>
    <row r="2569" spans="1:24" ht="11.15" customHeight="1" x14ac:dyDescent="0.65">
      <c r="A2569" s="19" t="str">
        <f t="shared" si="219"/>
        <v>0809松山07</v>
      </c>
      <c r="B2569" s="10" t="s">
        <v>3162</v>
      </c>
      <c r="C2569" s="20" t="s">
        <v>3226</v>
      </c>
      <c r="D2569" s="11">
        <v>7</v>
      </c>
      <c r="E2569" s="20" t="s">
        <v>3243</v>
      </c>
      <c r="F2569" s="10" t="s">
        <v>3231</v>
      </c>
      <c r="G2569" s="10" t="s">
        <v>520</v>
      </c>
      <c r="H2569" s="20" t="s">
        <v>2484</v>
      </c>
      <c r="I2569" s="20" t="s">
        <v>3165</v>
      </c>
      <c r="J2569" s="20" t="s">
        <v>2473</v>
      </c>
      <c r="K2569" s="20" t="s">
        <v>795</v>
      </c>
      <c r="L2569" s="20" t="s">
        <v>1913</v>
      </c>
      <c r="M2569" s="21">
        <v>120</v>
      </c>
      <c r="N2569" s="22">
        <v>3</v>
      </c>
      <c r="O2569" s="23">
        <v>0</v>
      </c>
      <c r="P2569" s="24">
        <v>75</v>
      </c>
      <c r="Q2569" s="25">
        <f t="shared" si="218"/>
        <v>0.625</v>
      </c>
      <c r="R2569" s="12">
        <v>0</v>
      </c>
      <c r="S2569" s="12">
        <v>0</v>
      </c>
      <c r="U2569" s="18" t="str">
        <f t="shared" si="220"/>
        <v>未勝利</v>
      </c>
      <c r="X2569" s="12" t="str">
        <f>IF(OR(C2569="櫃間牧場",C2569="特捜フジ"),"hit",IF(OR(C2569="土井牧場",C2569="土井ムギムギ牧場",C2569="むぎむぎ",C2569="むぎ"),"doi",IF(OR(C2569="阪神",C2569="タイガースファーム"),"han",IF(OR(C2569="健康牧場",C2569="ＯＫ牧場"),"oke",VLOOKUP(C2569,[1]Owner!$A:$B,2,FALSE)))))</f>
        <v>mat</v>
      </c>
    </row>
    <row r="2570" spans="1:24" ht="11.15" customHeight="1" x14ac:dyDescent="0.65">
      <c r="A2570" s="19" t="str">
        <f t="shared" si="219"/>
        <v>0910阪神08</v>
      </c>
      <c r="B2570" s="10" t="s">
        <v>3418</v>
      </c>
      <c r="C2570" s="20" t="s">
        <v>3460</v>
      </c>
      <c r="D2570" s="11">
        <v>8</v>
      </c>
      <c r="E2570" s="20" t="s">
        <v>3475</v>
      </c>
      <c r="F2570" s="10" t="s">
        <v>14</v>
      </c>
      <c r="G2570" s="10" t="s">
        <v>520</v>
      </c>
      <c r="H2570" s="20" t="s">
        <v>2023</v>
      </c>
      <c r="I2570" s="20" t="s">
        <v>1260</v>
      </c>
      <c r="J2570" s="20" t="s">
        <v>3476</v>
      </c>
      <c r="K2570" s="20" t="s">
        <v>1261</v>
      </c>
      <c r="L2570" s="20" t="s">
        <v>1913</v>
      </c>
      <c r="M2570" s="21">
        <v>130</v>
      </c>
      <c r="N2570" s="22">
        <v>3</v>
      </c>
      <c r="O2570" s="23">
        <v>0</v>
      </c>
      <c r="P2570" s="24">
        <v>75</v>
      </c>
      <c r="Q2570" s="25">
        <f t="shared" si="218"/>
        <v>0.57692307692307687</v>
      </c>
      <c r="R2570" s="12">
        <v>0</v>
      </c>
      <c r="S2570" s="12">
        <v>0</v>
      </c>
      <c r="U2570" s="18" t="str">
        <f t="shared" si="220"/>
        <v>未勝利</v>
      </c>
      <c r="X2570" s="12" t="str">
        <f>IF(OR(C2570="櫃間牧場",C2570="特捜フジ"),"hit",IF(OR(C2570="土井牧場",C2570="土井ムギムギ牧場",C2570="むぎむぎ",C2570="むぎ"),"doi",IF(OR(C2570="阪神",C2570="タイガースファーム"),"han",IF(OR(C2570="健康牧場",C2570="ＯＫ牧場"),"oke",VLOOKUP(C2570,[1]Owner!$A:$B,2,FALSE)))))</f>
        <v>han</v>
      </c>
    </row>
    <row r="2571" spans="1:24" ht="11.15" customHeight="1" x14ac:dyDescent="0.65">
      <c r="A2571" s="19" t="str">
        <f t="shared" si="219"/>
        <v>1213藤田05</v>
      </c>
      <c r="B2571" s="10" t="s">
        <v>4405</v>
      </c>
      <c r="C2571" s="20" t="s">
        <v>4739</v>
      </c>
      <c r="D2571" s="11">
        <v>5</v>
      </c>
      <c r="E2571" s="20" t="s">
        <v>4679</v>
      </c>
      <c r="F2571" s="10" t="s">
        <v>4407</v>
      </c>
      <c r="G2571" s="10" t="s">
        <v>4408</v>
      </c>
      <c r="H2571" s="20" t="s">
        <v>4564</v>
      </c>
      <c r="I2571" s="20" t="s">
        <v>2276</v>
      </c>
      <c r="J2571" s="20" t="s">
        <v>3314</v>
      </c>
      <c r="K2571" s="20" t="s">
        <v>4680</v>
      </c>
      <c r="L2571" s="20" t="s">
        <v>4681</v>
      </c>
      <c r="M2571" s="21">
        <v>0</v>
      </c>
      <c r="N2571" s="22">
        <v>3</v>
      </c>
      <c r="O2571" s="23">
        <v>0</v>
      </c>
      <c r="P2571" s="24">
        <v>75</v>
      </c>
      <c r="Q2571" s="25">
        <f t="shared" si="218"/>
        <v>7.5</v>
      </c>
      <c r="R2571" s="12">
        <v>0</v>
      </c>
      <c r="S2571" s="12">
        <v>0</v>
      </c>
      <c r="U2571" s="18" t="str">
        <f t="shared" si="220"/>
        <v>未勝利</v>
      </c>
      <c r="X2571" s="12" t="str">
        <f>IF(OR(C2571="櫃間牧場",C2571="特捜フジ"),"hit",IF(OR(C2571="土井牧場",C2571="土井ムギムギ牧場",C2571="むぎむぎ",C2571="むぎ"),"doi",IF(OR(C2571="阪神",C2571="タイガースファーム"),"han",IF(OR(C2571="健康牧場",C2571="ＯＫ牧場"),"oke",VLOOKUP(C2571,[1]Owner!$A:$B,2,FALSE)))))</f>
        <v>fut</v>
      </c>
    </row>
    <row r="2572" spans="1:24" ht="11.15" customHeight="1" x14ac:dyDescent="0.65">
      <c r="A2572" s="19" t="str">
        <f t="shared" si="219"/>
        <v>1314藤田03</v>
      </c>
      <c r="B2572" s="10" t="s">
        <v>5133</v>
      </c>
      <c r="C2572" s="20" t="s">
        <v>4400</v>
      </c>
      <c r="D2572" s="11">
        <v>3</v>
      </c>
      <c r="E2572" s="20" t="s">
        <v>5038</v>
      </c>
      <c r="F2572" s="10" t="s">
        <v>4766</v>
      </c>
      <c r="G2572" s="10" t="s">
        <v>4774</v>
      </c>
      <c r="H2572" s="20" t="s">
        <v>4896</v>
      </c>
      <c r="I2572" s="20" t="s">
        <v>3165</v>
      </c>
      <c r="J2572" s="20" t="s">
        <v>5039</v>
      </c>
      <c r="K2572" s="20" t="s">
        <v>4880</v>
      </c>
      <c r="L2572" s="20" t="s">
        <v>1913</v>
      </c>
      <c r="M2572" s="21">
        <v>200</v>
      </c>
      <c r="N2572" s="22">
        <v>3</v>
      </c>
      <c r="O2572" s="23">
        <v>0</v>
      </c>
      <c r="P2572" s="24">
        <v>75</v>
      </c>
      <c r="Q2572" s="25">
        <f t="shared" si="218"/>
        <v>0.375</v>
      </c>
      <c r="R2572" s="12">
        <v>0</v>
      </c>
      <c r="S2572" s="12">
        <v>0</v>
      </c>
      <c r="U2572" s="18" t="str">
        <f t="shared" si="220"/>
        <v>未勝利</v>
      </c>
      <c r="X2572" s="12" t="str">
        <f>IF(OR(C2572="櫃間牧場",C2572="特捜フジ"),"hit",IF(OR(C2572="土井牧場",C2572="土井ムギムギ牧場",C2572="むぎむぎ",C2572="むぎ"),"doi",IF(OR(C2572="阪神",C2572="タイガースファーム"),"han",IF(OR(C2572="健康牧場",C2572="ＯＫ牧場"),"oke",VLOOKUP(C2572,[1]Owner!$A:$B,2,FALSE)))))</f>
        <v>fut</v>
      </c>
    </row>
    <row r="2573" spans="1:24" ht="11.15" customHeight="1" x14ac:dyDescent="0.65">
      <c r="A2573" s="19" t="str">
        <f t="shared" si="219"/>
        <v>1718成田07</v>
      </c>
      <c r="B2573" s="10" t="s">
        <v>6476</v>
      </c>
      <c r="C2573" s="20" t="s">
        <v>6621</v>
      </c>
      <c r="D2573" s="11">
        <v>7</v>
      </c>
      <c r="E2573" s="20" t="s">
        <v>6628</v>
      </c>
      <c r="F2573" s="10" t="s">
        <v>5142</v>
      </c>
      <c r="G2573" s="10" t="s">
        <v>5295</v>
      </c>
      <c r="H2573" s="20" t="s">
        <v>5345</v>
      </c>
      <c r="I2573" s="20" t="s">
        <v>6718</v>
      </c>
      <c r="J2573" s="20" t="s">
        <v>4031</v>
      </c>
      <c r="K2573" s="20" t="s">
        <v>5446</v>
      </c>
      <c r="L2573" s="20" t="s">
        <v>7060</v>
      </c>
      <c r="M2573" s="21">
        <v>30</v>
      </c>
      <c r="N2573" s="22">
        <v>3</v>
      </c>
      <c r="O2573" s="23">
        <v>0</v>
      </c>
      <c r="P2573" s="24">
        <v>75</v>
      </c>
      <c r="Q2573" s="25">
        <f t="shared" si="218"/>
        <v>2.5</v>
      </c>
      <c r="R2573" s="12">
        <v>0</v>
      </c>
      <c r="S2573" s="12">
        <v>0</v>
      </c>
      <c r="U2573" s="18" t="str">
        <f t="shared" si="220"/>
        <v>未勝利</v>
      </c>
      <c r="V2573" s="12" t="s">
        <v>7045</v>
      </c>
      <c r="W2573" s="12" t="s">
        <v>6912</v>
      </c>
      <c r="X2573" s="12" t="str">
        <f>IF(OR(C2573="櫃間牧場",C2573="特捜フジ"),"hit",IF(OR(C2573="土井牧場",C2573="土井ムギムギ牧場",C2573="むぎむぎ",C2573="むぎ"),"doi",IF(OR(C2573="阪神",C2573="タイガースファーム"),"han",IF(OR(C2573="健康牧場",C2573="ＯＫ牧場"),"oke",VLOOKUP(C2573,[1]Owner!$A:$B,2,FALSE)))))</f>
        <v>nar</v>
      </c>
    </row>
    <row r="2574" spans="1:24" ht="11.15" customHeight="1" x14ac:dyDescent="0.65">
      <c r="A2574" s="19" t="str">
        <f t="shared" si="219"/>
        <v>0910心平09</v>
      </c>
      <c r="B2574" s="10" t="s">
        <v>3418</v>
      </c>
      <c r="C2574" s="20" t="s">
        <v>2649</v>
      </c>
      <c r="D2574" s="11">
        <v>9</v>
      </c>
      <c r="E2574" s="20" t="s">
        <v>3515</v>
      </c>
      <c r="F2574" s="10" t="s">
        <v>14</v>
      </c>
      <c r="G2574" s="10" t="s">
        <v>510</v>
      </c>
      <c r="H2574" s="20" t="s">
        <v>2756</v>
      </c>
      <c r="I2574" s="20" t="s">
        <v>2847</v>
      </c>
      <c r="J2574" s="20" t="s">
        <v>686</v>
      </c>
      <c r="K2574" s="20" t="s">
        <v>3516</v>
      </c>
      <c r="L2574" s="20" t="s">
        <v>515</v>
      </c>
      <c r="M2574" s="21">
        <v>90</v>
      </c>
      <c r="N2574" s="22">
        <v>4</v>
      </c>
      <c r="O2574" s="23">
        <v>0</v>
      </c>
      <c r="P2574" s="24">
        <v>75</v>
      </c>
      <c r="Q2574" s="25">
        <f t="shared" si="218"/>
        <v>0.83333333333333337</v>
      </c>
      <c r="R2574" s="12">
        <v>0</v>
      </c>
      <c r="S2574" s="12">
        <v>0</v>
      </c>
      <c r="U2574" s="18" t="str">
        <f t="shared" si="220"/>
        <v>未勝利</v>
      </c>
      <c r="X2574" s="12" t="str">
        <f>IF(OR(C2574="櫃間牧場",C2574="特捜フジ"),"hit",IF(OR(C2574="土井牧場",C2574="土井ムギムギ牧場",C2574="むぎむぎ",C2574="むぎ"),"doi",IF(OR(C2574="阪神",C2574="タイガースファーム"),"han",IF(OR(C2574="健康牧場",C2574="ＯＫ牧場"),"oke",VLOOKUP(C2574,[1]Owner!$A:$B,2,FALSE)))))</f>
        <v>hsi</v>
      </c>
    </row>
    <row r="2575" spans="1:24" ht="11.15" customHeight="1" x14ac:dyDescent="0.65">
      <c r="A2575" s="19" t="str">
        <f t="shared" si="219"/>
        <v>0708播磨07</v>
      </c>
      <c r="B2575" s="10" t="s">
        <v>2844</v>
      </c>
      <c r="C2575" s="20" t="s">
        <v>626</v>
      </c>
      <c r="D2575" s="11">
        <v>7</v>
      </c>
      <c r="E2575" s="20" t="s">
        <v>3080</v>
      </c>
      <c r="F2575" s="10" t="s">
        <v>14</v>
      </c>
      <c r="G2575" s="10" t="s">
        <v>510</v>
      </c>
      <c r="H2575" s="20" t="s">
        <v>3005</v>
      </c>
      <c r="I2575" s="20" t="s">
        <v>3081</v>
      </c>
      <c r="J2575" s="20" t="s">
        <v>3082</v>
      </c>
      <c r="K2575" s="20" t="s">
        <v>3083</v>
      </c>
      <c r="L2575" s="20" t="s">
        <v>2941</v>
      </c>
      <c r="M2575" s="21">
        <v>20</v>
      </c>
      <c r="N2575" s="22">
        <v>4</v>
      </c>
      <c r="O2575" s="23">
        <v>0</v>
      </c>
      <c r="P2575" s="24">
        <v>75</v>
      </c>
      <c r="Q2575" s="25">
        <f t="shared" si="218"/>
        <v>3.75</v>
      </c>
      <c r="R2575" s="12">
        <v>0</v>
      </c>
      <c r="S2575" s="12">
        <v>0</v>
      </c>
      <c r="U2575" s="18" t="str">
        <f t="shared" si="220"/>
        <v>未勝利</v>
      </c>
      <c r="X2575" s="12" t="str">
        <f>IF(OR(C2575="櫃間牧場",C2575="特捜フジ"),"hit",IF(OR(C2575="土井牧場",C2575="土井ムギムギ牧場",C2575="むぎむぎ",C2575="むぎ"),"doi",IF(OR(C2575="阪神",C2575="タイガースファーム"),"han",IF(OR(C2575="健康牧場",C2575="ＯＫ牧場"),"oke",VLOOKUP(C2575,[1]Owner!$A:$B,2,FALSE)))))</f>
        <v>har</v>
      </c>
    </row>
    <row r="2576" spans="1:24" ht="11.15" customHeight="1" x14ac:dyDescent="0.65">
      <c r="A2576" s="19" t="str">
        <f t="shared" si="219"/>
        <v>0910光生07</v>
      </c>
      <c r="B2576" s="10" t="s">
        <v>3418</v>
      </c>
      <c r="C2576" s="20" t="s">
        <v>2608</v>
      </c>
      <c r="D2576" s="11">
        <v>7</v>
      </c>
      <c r="E2576" s="20" t="s">
        <v>3453</v>
      </c>
      <c r="F2576" s="10" t="s">
        <v>2319</v>
      </c>
      <c r="G2576" s="10" t="s">
        <v>510</v>
      </c>
      <c r="H2576" s="20" t="s">
        <v>992</v>
      </c>
      <c r="I2576" s="20" t="s">
        <v>2280</v>
      </c>
      <c r="J2576" s="20" t="s">
        <v>3454</v>
      </c>
      <c r="K2576" s="20" t="s">
        <v>3269</v>
      </c>
      <c r="L2576" s="20" t="s">
        <v>2174</v>
      </c>
      <c r="M2576" s="21">
        <v>60</v>
      </c>
      <c r="N2576" s="22">
        <v>4</v>
      </c>
      <c r="O2576" s="23">
        <v>0</v>
      </c>
      <c r="P2576" s="24">
        <v>75</v>
      </c>
      <c r="Q2576" s="25">
        <f t="shared" si="218"/>
        <v>1.25</v>
      </c>
      <c r="R2576" s="12">
        <v>0</v>
      </c>
      <c r="S2576" s="12">
        <v>0</v>
      </c>
      <c r="U2576" s="18" t="str">
        <f t="shared" si="220"/>
        <v>未勝利</v>
      </c>
      <c r="X2576" s="12" t="str">
        <f>IF(OR(C2576="櫃間牧場",C2576="特捜フジ"),"hit",IF(OR(C2576="土井牧場",C2576="土井ムギムギ牧場",C2576="むぎむぎ",C2576="むぎ"),"doi",IF(OR(C2576="阪神",C2576="タイガースファーム"),"han",IF(OR(C2576="健康牧場",C2576="ＯＫ牧場"),"oke",VLOOKUP(C2576,[1]Owner!$A:$B,2,FALSE)))))</f>
        <v>ymi</v>
      </c>
    </row>
    <row r="2577" spans="1:24" ht="11.15" customHeight="1" x14ac:dyDescent="0.65">
      <c r="A2577" s="19" t="str">
        <f t="shared" si="219"/>
        <v>1415むぎ01</v>
      </c>
      <c r="B2577" s="10" t="s">
        <v>5140</v>
      </c>
      <c r="C2577" s="28" t="s">
        <v>5138</v>
      </c>
      <c r="D2577" s="29">
        <v>1</v>
      </c>
      <c r="E2577" s="20" t="s">
        <v>5263</v>
      </c>
      <c r="F2577" s="10" t="s">
        <v>5142</v>
      </c>
      <c r="G2577" s="10" t="s">
        <v>5295</v>
      </c>
      <c r="H2577" s="20" t="s">
        <v>5314</v>
      </c>
      <c r="I2577" s="20" t="s">
        <v>2231</v>
      </c>
      <c r="J2577" s="20" t="s">
        <v>2999</v>
      </c>
      <c r="K2577" s="20" t="s">
        <v>791</v>
      </c>
      <c r="L2577" s="20" t="s">
        <v>1913</v>
      </c>
      <c r="M2577" s="21">
        <v>140</v>
      </c>
      <c r="N2577" s="22">
        <v>4</v>
      </c>
      <c r="O2577" s="23">
        <v>0</v>
      </c>
      <c r="P2577" s="24">
        <v>75</v>
      </c>
      <c r="Q2577" s="25">
        <f t="shared" si="218"/>
        <v>0.5357142857142857</v>
      </c>
      <c r="R2577" s="12">
        <v>0</v>
      </c>
      <c r="S2577" s="12">
        <v>0</v>
      </c>
      <c r="U2577" s="18" t="str">
        <f t="shared" si="220"/>
        <v>未勝利</v>
      </c>
      <c r="X2577" s="12" t="str">
        <f>IF(OR(C2577="櫃間牧場",C2577="特捜フジ"),"hit",IF(OR(C2577="土井牧場",C2577="土井ムギムギ牧場",C2577="むぎむぎ",C2577="むぎ"),"doi",IF(OR(C2577="阪神",C2577="タイガースファーム"),"han",IF(OR(C2577="健康牧場",C2577="ＯＫ牧場"),"oke",VLOOKUP(C2577,[1]Owner!$A:$B,2,FALSE)))))</f>
        <v>doi</v>
      </c>
    </row>
    <row r="2578" spans="1:24" ht="11.15" customHeight="1" x14ac:dyDescent="0.65">
      <c r="A2578" s="19" t="str">
        <f t="shared" si="219"/>
        <v>1516光生02</v>
      </c>
      <c r="B2578" s="10" t="s">
        <v>5510</v>
      </c>
      <c r="C2578" s="20" t="s">
        <v>4264</v>
      </c>
      <c r="D2578" s="11">
        <v>2</v>
      </c>
      <c r="E2578" s="20" t="s">
        <v>5616</v>
      </c>
      <c r="F2578" s="10" t="s">
        <v>3910</v>
      </c>
      <c r="G2578" s="10" t="s">
        <v>3906</v>
      </c>
      <c r="H2578" s="20" t="s">
        <v>4018</v>
      </c>
      <c r="I2578" s="20" t="s">
        <v>3165</v>
      </c>
      <c r="J2578" s="20" t="s">
        <v>4482</v>
      </c>
      <c r="K2578" s="20" t="s">
        <v>3925</v>
      </c>
      <c r="L2578" s="20" t="s">
        <v>3922</v>
      </c>
      <c r="M2578" s="21">
        <v>120</v>
      </c>
      <c r="N2578" s="22">
        <v>4</v>
      </c>
      <c r="O2578" s="23">
        <v>0</v>
      </c>
      <c r="P2578" s="24">
        <v>75</v>
      </c>
      <c r="Q2578" s="25">
        <f t="shared" si="218"/>
        <v>0.625</v>
      </c>
      <c r="R2578" s="12">
        <v>0</v>
      </c>
      <c r="S2578" s="12">
        <v>0</v>
      </c>
      <c r="U2578" s="18" t="str">
        <f t="shared" si="220"/>
        <v>未勝利</v>
      </c>
      <c r="X2578" s="12" t="str">
        <f>IF(OR(C2578="櫃間牧場",C2578="特捜フジ"),"hit",IF(OR(C2578="土井牧場",C2578="土井ムギムギ牧場",C2578="むぎむぎ",C2578="むぎ"),"doi",IF(OR(C2578="阪神",C2578="タイガースファーム"),"han",IF(OR(C2578="健康牧場",C2578="ＯＫ牧場"),"oke",VLOOKUP(C2578,[1]Owner!$A:$B,2,FALSE)))))</f>
        <v>ymi</v>
      </c>
    </row>
    <row r="2579" spans="1:24" ht="11.15" customHeight="1" x14ac:dyDescent="0.65">
      <c r="A2579" s="19" t="str">
        <f t="shared" si="219"/>
        <v>1617福石08</v>
      </c>
      <c r="B2579" s="10" t="s">
        <v>5840</v>
      </c>
      <c r="C2579" s="20" t="s">
        <v>4757</v>
      </c>
      <c r="D2579" s="11">
        <v>8</v>
      </c>
      <c r="E2579" s="20" t="s">
        <v>5923</v>
      </c>
      <c r="F2579" s="10" t="s">
        <v>5848</v>
      </c>
      <c r="G2579" s="10" t="s">
        <v>5996</v>
      </c>
      <c r="H2579" s="20" t="s">
        <v>6080</v>
      </c>
      <c r="I2579" s="20" t="s">
        <v>3553</v>
      </c>
      <c r="J2579" s="20" t="s">
        <v>2751</v>
      </c>
      <c r="K2579" s="20" t="s">
        <v>6164</v>
      </c>
      <c r="L2579" s="20" t="s">
        <v>6165</v>
      </c>
      <c r="M2579" s="21">
        <v>40</v>
      </c>
      <c r="N2579" s="22">
        <v>4</v>
      </c>
      <c r="O2579" s="23">
        <v>0</v>
      </c>
      <c r="P2579" s="24">
        <v>75</v>
      </c>
      <c r="Q2579" s="25">
        <f t="shared" si="218"/>
        <v>1.875</v>
      </c>
      <c r="R2579" s="12">
        <v>0</v>
      </c>
      <c r="S2579" s="12">
        <v>0</v>
      </c>
      <c r="U2579" s="18" t="str">
        <f t="shared" si="220"/>
        <v>未勝利</v>
      </c>
      <c r="X2579" s="12" t="str">
        <f>IF(OR(C2579="櫃間牧場",C2579="特捜フジ"),"hit",IF(OR(C2579="土井牧場",C2579="土井ムギムギ牧場",C2579="むぎむぎ",C2579="むぎ"),"doi",IF(OR(C2579="阪神",C2579="タイガースファーム"),"han",IF(OR(C2579="健康牧場",C2579="ＯＫ牧場"),"oke",VLOOKUP(C2579,[1]Owner!$A:$B,2,FALSE)))))</f>
        <v>fuk</v>
      </c>
    </row>
    <row r="2580" spans="1:24" ht="11.15" customHeight="1" x14ac:dyDescent="0.65">
      <c r="A2580" s="19" t="str">
        <f t="shared" si="219"/>
        <v>1718阪神09</v>
      </c>
      <c r="B2580" s="10" t="s">
        <v>6476</v>
      </c>
      <c r="C2580" s="20" t="s">
        <v>4373</v>
      </c>
      <c r="D2580" s="11">
        <v>9</v>
      </c>
      <c r="E2580" s="20" t="s">
        <v>6485</v>
      </c>
      <c r="F2580" s="10" t="s">
        <v>5142</v>
      </c>
      <c r="G2580" s="10" t="s">
        <v>5295</v>
      </c>
      <c r="H2580" s="20" t="s">
        <v>5348</v>
      </c>
      <c r="I2580" s="20" t="s">
        <v>3881</v>
      </c>
      <c r="J2580" s="20" t="s">
        <v>6710</v>
      </c>
      <c r="K2580" s="20" t="s">
        <v>6637</v>
      </c>
      <c r="L2580" s="20" t="s">
        <v>1913</v>
      </c>
      <c r="M2580" s="21">
        <v>60</v>
      </c>
      <c r="N2580" s="22">
        <v>4</v>
      </c>
      <c r="O2580" s="23">
        <v>0</v>
      </c>
      <c r="P2580" s="24">
        <v>75</v>
      </c>
      <c r="Q2580" s="25">
        <f t="shared" si="218"/>
        <v>1.25</v>
      </c>
      <c r="R2580" s="12">
        <v>0</v>
      </c>
      <c r="S2580" s="12">
        <v>0</v>
      </c>
      <c r="U2580" s="18" t="str">
        <f t="shared" si="220"/>
        <v>未勝利</v>
      </c>
      <c r="V2580" s="12" t="s">
        <v>6925</v>
      </c>
      <c r="W2580" s="12" t="s">
        <v>6776</v>
      </c>
      <c r="X2580" s="12" t="str">
        <f>IF(OR(C2580="櫃間牧場",C2580="特捜フジ"),"hit",IF(OR(C2580="土井牧場",C2580="土井ムギムギ牧場",C2580="むぎむぎ",C2580="むぎ"),"doi",IF(OR(C2580="阪神",C2580="タイガースファーム"),"han",IF(OR(C2580="健康牧場",C2580="ＯＫ牧場"),"oke",VLOOKUP(C2580,[1]Owner!$A:$B,2,FALSE)))))</f>
        <v>han</v>
      </c>
    </row>
    <row r="2581" spans="1:24" ht="11.15" customHeight="1" x14ac:dyDescent="0.65">
      <c r="A2581" s="19" t="str">
        <f t="shared" si="219"/>
        <v>1718永之04</v>
      </c>
      <c r="B2581" s="10" t="s">
        <v>6476</v>
      </c>
      <c r="C2581" s="20" t="s">
        <v>6517</v>
      </c>
      <c r="D2581" s="11">
        <v>4</v>
      </c>
      <c r="E2581" s="20" t="s">
        <v>6521</v>
      </c>
      <c r="F2581" s="10" t="s">
        <v>5144</v>
      </c>
      <c r="G2581" s="10" t="s">
        <v>5293</v>
      </c>
      <c r="H2581" s="20" t="s">
        <v>5359</v>
      </c>
      <c r="I2581" s="20" t="s">
        <v>3881</v>
      </c>
      <c r="J2581" s="20" t="s">
        <v>5736</v>
      </c>
      <c r="K2581" s="20" t="s">
        <v>791</v>
      </c>
      <c r="L2581" s="20" t="s">
        <v>1913</v>
      </c>
      <c r="M2581" s="21">
        <v>100</v>
      </c>
      <c r="N2581" s="22">
        <v>4</v>
      </c>
      <c r="O2581" s="23">
        <v>0</v>
      </c>
      <c r="P2581" s="24">
        <v>75</v>
      </c>
      <c r="Q2581" s="25">
        <f t="shared" si="218"/>
        <v>0.75</v>
      </c>
      <c r="R2581" s="12">
        <v>0</v>
      </c>
      <c r="S2581" s="12">
        <v>0</v>
      </c>
      <c r="U2581" s="18" t="str">
        <f t="shared" si="220"/>
        <v>未勝利</v>
      </c>
      <c r="V2581" s="12" t="s">
        <v>6957</v>
      </c>
      <c r="W2581" s="12" t="s">
        <v>6809</v>
      </c>
      <c r="X2581" s="12" t="str">
        <f>IF(OR(C2581="櫃間牧場",C2581="特捜フジ"),"hit",IF(OR(C2581="土井牧場",C2581="土井ムギムギ牧場",C2581="むぎむぎ",C2581="むぎ"),"doi",IF(OR(C2581="阪神",C2581="タイガースファーム"),"han",IF(OR(C2581="健康牧場",C2581="ＯＫ牧場"),"oke",VLOOKUP(C2581,[1]Owner!$A:$B,2,FALSE)))))</f>
        <v>yhi</v>
      </c>
    </row>
    <row r="2582" spans="1:24" ht="11.15" customHeight="1" x14ac:dyDescent="0.65">
      <c r="A2582" s="19" t="str">
        <f t="shared" si="219"/>
        <v>1617藤田08</v>
      </c>
      <c r="B2582" s="10" t="s">
        <v>5840</v>
      </c>
      <c r="C2582" s="20" t="s">
        <v>5136</v>
      </c>
      <c r="D2582" s="11">
        <v>8</v>
      </c>
      <c r="E2582" s="20" t="s">
        <v>5933</v>
      </c>
      <c r="F2582" s="10" t="s">
        <v>5848</v>
      </c>
      <c r="G2582" s="10" t="s">
        <v>5996</v>
      </c>
      <c r="H2582" s="20" t="s">
        <v>6006</v>
      </c>
      <c r="I2582" s="20" t="s">
        <v>2720</v>
      </c>
      <c r="J2582" s="20" t="s">
        <v>6086</v>
      </c>
      <c r="K2582" s="20" t="s">
        <v>4202</v>
      </c>
      <c r="L2582" s="20" t="s">
        <v>4202</v>
      </c>
      <c r="M2582" s="21">
        <v>20</v>
      </c>
      <c r="N2582" s="22">
        <v>5</v>
      </c>
      <c r="O2582" s="23">
        <v>0</v>
      </c>
      <c r="P2582" s="24">
        <v>75</v>
      </c>
      <c r="Q2582" s="25">
        <f t="shared" si="218"/>
        <v>3.75</v>
      </c>
      <c r="R2582" s="12">
        <v>0</v>
      </c>
      <c r="S2582" s="12">
        <v>0</v>
      </c>
      <c r="U2582" s="18" t="str">
        <f t="shared" si="220"/>
        <v>未勝利</v>
      </c>
      <c r="X2582" s="12" t="str">
        <f>IF(OR(C2582="櫃間牧場",C2582="特捜フジ"),"hit",IF(OR(C2582="土井牧場",C2582="土井ムギムギ牧場",C2582="むぎむぎ",C2582="むぎ"),"doi",IF(OR(C2582="阪神",C2582="タイガースファーム"),"han",IF(OR(C2582="健康牧場",C2582="ＯＫ牧場"),"oke",VLOOKUP(C2582,[1]Owner!$A:$B,2,FALSE)))))</f>
        <v>fut</v>
      </c>
    </row>
    <row r="2583" spans="1:24" ht="11.15" customHeight="1" x14ac:dyDescent="0.65">
      <c r="A2583" s="19" t="str">
        <f t="shared" si="219"/>
        <v>1718藤田10</v>
      </c>
      <c r="B2583" s="10" t="s">
        <v>6476</v>
      </c>
      <c r="C2583" s="20" t="s">
        <v>4374</v>
      </c>
      <c r="D2583" s="11">
        <v>10</v>
      </c>
      <c r="E2583" s="20" t="s">
        <v>6516</v>
      </c>
      <c r="F2583" s="10" t="s">
        <v>5142</v>
      </c>
      <c r="G2583" s="10" t="s">
        <v>5293</v>
      </c>
      <c r="H2583" s="20" t="s">
        <v>5320</v>
      </c>
      <c r="I2583" s="20" t="s">
        <v>3580</v>
      </c>
      <c r="J2583" s="20" t="s">
        <v>6733</v>
      </c>
      <c r="K2583" s="20" t="s">
        <v>5454</v>
      </c>
      <c r="L2583" s="20" t="s">
        <v>5484</v>
      </c>
      <c r="M2583" s="21">
        <v>20</v>
      </c>
      <c r="N2583" s="22">
        <v>5</v>
      </c>
      <c r="O2583" s="23">
        <v>0</v>
      </c>
      <c r="P2583" s="24">
        <v>75</v>
      </c>
      <c r="Q2583" s="25">
        <f t="shared" si="218"/>
        <v>3.75</v>
      </c>
      <c r="R2583" s="12">
        <v>0</v>
      </c>
      <c r="S2583" s="12">
        <v>0</v>
      </c>
      <c r="U2583" s="18" t="str">
        <f t="shared" si="220"/>
        <v>未勝利</v>
      </c>
      <c r="V2583" s="12" t="s">
        <v>6956</v>
      </c>
      <c r="W2583" s="12" t="s">
        <v>6805</v>
      </c>
      <c r="X2583" s="12" t="str">
        <f>IF(OR(C2583="櫃間牧場",C2583="特捜フジ"),"hit",IF(OR(C2583="土井牧場",C2583="土井ムギムギ牧場",C2583="むぎむぎ",C2583="むぎ"),"doi",IF(OR(C2583="阪神",C2583="タイガースファーム"),"han",IF(OR(C2583="健康牧場",C2583="ＯＫ牧場"),"oke",VLOOKUP(C2583,[1]Owner!$A:$B,2,FALSE)))))</f>
        <v>fut</v>
      </c>
    </row>
    <row r="2584" spans="1:24" ht="11.15" customHeight="1" x14ac:dyDescent="0.65">
      <c r="A2584" s="19" t="str">
        <f t="shared" si="219"/>
        <v>0304心平08</v>
      </c>
      <c r="B2584" s="10" t="s">
        <v>1713</v>
      </c>
      <c r="C2584" s="20" t="s">
        <v>186</v>
      </c>
      <c r="D2584" s="31">
        <v>8</v>
      </c>
      <c r="E2584" s="20" t="s">
        <v>1800</v>
      </c>
      <c r="F2584" s="10" t="s">
        <v>14</v>
      </c>
      <c r="G2584" s="10" t="s">
        <v>33</v>
      </c>
      <c r="H2584" s="20" t="s">
        <v>111</v>
      </c>
      <c r="I2584" s="20" t="s">
        <v>38</v>
      </c>
      <c r="J2584" s="20" t="s">
        <v>574</v>
      </c>
      <c r="M2584" s="21">
        <v>0</v>
      </c>
      <c r="N2584" s="22">
        <v>5</v>
      </c>
      <c r="O2584" s="23">
        <v>0</v>
      </c>
      <c r="P2584" s="24">
        <v>75</v>
      </c>
      <c r="Q2584" s="25">
        <f t="shared" si="218"/>
        <v>7.5</v>
      </c>
      <c r="R2584" s="12">
        <v>0</v>
      </c>
      <c r="S2584" s="12">
        <v>0</v>
      </c>
      <c r="U2584" s="18" t="str">
        <f t="shared" si="220"/>
        <v>未勝利</v>
      </c>
      <c r="X2584" s="12" t="str">
        <f>IF(OR(C2584="櫃間牧場",C2584="特捜フジ"),"hit",IF(OR(C2584="土井牧場",C2584="土井ムギムギ牧場",C2584="むぎむぎ",C2584="むぎ"),"doi",IF(OR(C2584="阪神",C2584="タイガースファーム"),"han",IF(OR(C2584="健康牧場",C2584="ＯＫ牧場"),"oke",VLOOKUP(C2584,[1]Owner!$A:$B,2,FALSE)))))</f>
        <v>hsi</v>
      </c>
    </row>
    <row r="2585" spans="1:24" ht="11.15" customHeight="1" x14ac:dyDescent="0.65">
      <c r="A2585" s="19" t="str">
        <f t="shared" si="219"/>
        <v>0708播磨09</v>
      </c>
      <c r="B2585" s="10" t="s">
        <v>2844</v>
      </c>
      <c r="C2585" s="20" t="s">
        <v>626</v>
      </c>
      <c r="D2585" s="11">
        <v>9</v>
      </c>
      <c r="E2585" s="20" t="s">
        <v>3085</v>
      </c>
      <c r="F2585" s="10" t="s">
        <v>2279</v>
      </c>
      <c r="G2585" s="10" t="s">
        <v>520</v>
      </c>
      <c r="H2585" s="20" t="s">
        <v>3086</v>
      </c>
      <c r="I2585" s="20" t="s">
        <v>1832</v>
      </c>
      <c r="J2585" s="20" t="s">
        <v>3087</v>
      </c>
      <c r="K2585" s="20" t="s">
        <v>3088</v>
      </c>
      <c r="L2585" s="20" t="s">
        <v>3089</v>
      </c>
      <c r="M2585" s="21">
        <v>70</v>
      </c>
      <c r="N2585" s="22">
        <v>6</v>
      </c>
      <c r="O2585" s="23">
        <v>0</v>
      </c>
      <c r="P2585" s="24">
        <v>75</v>
      </c>
      <c r="Q2585" s="25">
        <f t="shared" si="218"/>
        <v>1.0714285714285714</v>
      </c>
      <c r="R2585" s="12">
        <v>0</v>
      </c>
      <c r="S2585" s="12">
        <v>0</v>
      </c>
      <c r="U2585" s="18" t="str">
        <f t="shared" si="220"/>
        <v>未勝利</v>
      </c>
      <c r="X2585" s="12" t="str">
        <f>IF(OR(C2585="櫃間牧場",C2585="特捜フジ"),"hit",IF(OR(C2585="土井牧場",C2585="土井ムギムギ牧場",C2585="むぎむぎ",C2585="むぎ"),"doi",IF(OR(C2585="阪神",C2585="タイガースファーム"),"han",IF(OR(C2585="健康牧場",C2585="ＯＫ牧場"),"oke",VLOOKUP(C2585,[1]Owner!$A:$B,2,FALSE)))))</f>
        <v>har</v>
      </c>
    </row>
    <row r="2586" spans="1:24" ht="11.15" customHeight="1" x14ac:dyDescent="0.65">
      <c r="A2586" s="19" t="str">
        <f t="shared" si="219"/>
        <v>0304戸田05</v>
      </c>
      <c r="B2586" s="10" t="s">
        <v>1713</v>
      </c>
      <c r="C2586" s="20" t="s">
        <v>320</v>
      </c>
      <c r="D2586" s="31">
        <v>5</v>
      </c>
      <c r="E2586" s="20" t="s">
        <v>1876</v>
      </c>
      <c r="F2586" s="10" t="s">
        <v>14</v>
      </c>
      <c r="G2586" s="10" t="s">
        <v>15</v>
      </c>
      <c r="H2586" s="20" t="s">
        <v>1877</v>
      </c>
      <c r="I2586" s="20" t="s">
        <v>26</v>
      </c>
      <c r="J2586" s="20" t="s">
        <v>1878</v>
      </c>
      <c r="M2586" s="21">
        <v>0</v>
      </c>
      <c r="N2586" s="22">
        <v>7</v>
      </c>
      <c r="O2586" s="23">
        <v>0</v>
      </c>
      <c r="P2586" s="24">
        <v>75</v>
      </c>
      <c r="Q2586" s="25">
        <f t="shared" si="218"/>
        <v>7.5</v>
      </c>
      <c r="R2586" s="12">
        <v>0</v>
      </c>
      <c r="S2586" s="12">
        <v>0</v>
      </c>
      <c r="U2586" s="18" t="str">
        <f t="shared" si="220"/>
        <v>未勝利</v>
      </c>
      <c r="X2586" s="12" t="str">
        <f>IF(OR(C2586="櫃間牧場",C2586="特捜フジ"),"hit",IF(OR(C2586="土井牧場",C2586="土井ムギムギ牧場",C2586="むぎむぎ",C2586="むぎ"),"doi",IF(OR(C2586="阪神",C2586="タイガースファーム"),"han",IF(OR(C2586="健康牧場",C2586="ＯＫ牧場"),"oke",VLOOKUP(C2586,[1]Owner!$A:$B,2,FALSE)))))</f>
        <v>tod</v>
      </c>
    </row>
    <row r="2587" spans="1:24" ht="11.15" customHeight="1" x14ac:dyDescent="0.65">
      <c r="A2587" s="19" t="str">
        <f t="shared" si="219"/>
        <v>0910福石07</v>
      </c>
      <c r="B2587" s="10" t="s">
        <v>3418</v>
      </c>
      <c r="C2587" s="20" t="s">
        <v>2791</v>
      </c>
      <c r="D2587" s="11">
        <v>7</v>
      </c>
      <c r="E2587" s="20" t="s">
        <v>3623</v>
      </c>
      <c r="F2587" s="10" t="s">
        <v>2279</v>
      </c>
      <c r="G2587" s="10" t="s">
        <v>510</v>
      </c>
      <c r="H2587" s="20" t="s">
        <v>3624</v>
      </c>
      <c r="I2587" s="20" t="s">
        <v>2612</v>
      </c>
      <c r="J2587" s="20" t="s">
        <v>3625</v>
      </c>
      <c r="K2587" s="20" t="s">
        <v>3626</v>
      </c>
      <c r="L2587" s="20" t="s">
        <v>2174</v>
      </c>
      <c r="M2587" s="21">
        <v>60</v>
      </c>
      <c r="N2587" s="22">
        <v>7</v>
      </c>
      <c r="O2587" s="23">
        <v>0</v>
      </c>
      <c r="P2587" s="24">
        <v>75</v>
      </c>
      <c r="Q2587" s="25">
        <f t="shared" si="218"/>
        <v>1.25</v>
      </c>
      <c r="R2587" s="12">
        <v>0</v>
      </c>
      <c r="S2587" s="12">
        <v>0</v>
      </c>
      <c r="U2587" s="18" t="str">
        <f t="shared" si="220"/>
        <v>未勝利</v>
      </c>
      <c r="X2587" s="12" t="str">
        <f>IF(OR(C2587="櫃間牧場",C2587="特捜フジ"),"hit",IF(OR(C2587="土井牧場",C2587="土井ムギムギ牧場",C2587="むぎむぎ",C2587="むぎ"),"doi",IF(OR(C2587="阪神",C2587="タイガースファーム"),"han",IF(OR(C2587="健康牧場",C2587="ＯＫ牧場"),"oke",VLOOKUP(C2587,[1]Owner!$A:$B,2,FALSE)))))</f>
        <v>fuk</v>
      </c>
    </row>
    <row r="2588" spans="1:24" ht="11.15" customHeight="1" x14ac:dyDescent="0.65">
      <c r="A2588" s="19" t="str">
        <f t="shared" si="219"/>
        <v>0304大熊07</v>
      </c>
      <c r="B2588" s="10" t="s">
        <v>1713</v>
      </c>
      <c r="C2588" s="20" t="s">
        <v>1481</v>
      </c>
      <c r="D2588" s="31">
        <v>7</v>
      </c>
      <c r="E2588" s="20" t="s">
        <v>1728</v>
      </c>
      <c r="F2588" s="10" t="s">
        <v>14</v>
      </c>
      <c r="G2588" s="10" t="s">
        <v>33</v>
      </c>
      <c r="H2588" s="20" t="s">
        <v>111</v>
      </c>
      <c r="I2588" s="20" t="s">
        <v>1729</v>
      </c>
      <c r="J2588" s="20" t="s">
        <v>1730</v>
      </c>
      <c r="M2588" s="21">
        <v>0</v>
      </c>
      <c r="N2588" s="22">
        <v>8</v>
      </c>
      <c r="O2588" s="23">
        <v>0</v>
      </c>
      <c r="P2588" s="24">
        <v>75</v>
      </c>
      <c r="Q2588" s="25">
        <f t="shared" si="218"/>
        <v>7.5</v>
      </c>
      <c r="R2588" s="12">
        <v>0</v>
      </c>
      <c r="S2588" s="12">
        <v>0</v>
      </c>
      <c r="U2588" s="18" t="str">
        <f t="shared" si="220"/>
        <v>未勝利</v>
      </c>
      <c r="X2588" s="12" t="str">
        <f>IF(OR(C2588="櫃間牧場",C2588="特捜フジ"),"hit",IF(OR(C2588="土井牧場",C2588="土井ムギムギ牧場",C2588="むぎむぎ",C2588="むぎ"),"doi",IF(OR(C2588="阪神",C2588="タイガースファーム"),"han",IF(OR(C2588="健康牧場",C2588="ＯＫ牧場"),"oke",VLOOKUP(C2588,[1]Owner!$A:$B,2,FALSE)))))</f>
        <v>oku</v>
      </c>
    </row>
    <row r="2589" spans="1:24" ht="11.15" customHeight="1" x14ac:dyDescent="0.65">
      <c r="A2589" s="19" t="str">
        <f t="shared" si="219"/>
        <v>2324永之10</v>
      </c>
      <c r="B2589" s="10" t="s">
        <v>9878</v>
      </c>
      <c r="C2589" s="20" t="s">
        <v>9310</v>
      </c>
      <c r="D2589" s="11">
        <v>10</v>
      </c>
      <c r="E2589" s="20" t="s">
        <v>9867</v>
      </c>
      <c r="F2589" s="10" t="s">
        <v>4407</v>
      </c>
      <c r="G2589" s="10" t="s">
        <v>4421</v>
      </c>
      <c r="H2589" s="20" t="s">
        <v>7229</v>
      </c>
      <c r="I2589" s="20" t="s">
        <v>4547</v>
      </c>
      <c r="J2589" s="20" t="s">
        <v>9970</v>
      </c>
      <c r="K2589" s="20" t="s">
        <v>3023</v>
      </c>
      <c r="L2589" s="20" t="s">
        <v>1913</v>
      </c>
      <c r="M2589" s="37">
        <v>8</v>
      </c>
      <c r="N2589" s="22">
        <v>1</v>
      </c>
      <c r="O2589" s="23">
        <v>0</v>
      </c>
      <c r="P2589" s="24">
        <v>72</v>
      </c>
      <c r="Q2589" s="25">
        <f t="shared" si="218"/>
        <v>9</v>
      </c>
      <c r="U2589" s="18" t="str">
        <f t="shared" si="220"/>
        <v>未勝利</v>
      </c>
      <c r="V2589" s="12" t="s">
        <v>10208</v>
      </c>
      <c r="W2589" s="12" t="s">
        <v>10140</v>
      </c>
      <c r="X2589" s="12" t="str">
        <f>IF(OR(C2589="櫃間牧場",C2589="特捜フジ"),"hit",IF(OR(C2589="土井牧場",C2589="土井ムギムギ牧場",C2589="むぎむぎ",C2589="むぎ"),"doi",IF(OR(C2589="阪神",C2589="タイガースファーム"),"han",IF(OR(C2589="健康牧場",C2589="ＯＫ牧場"),"oke",VLOOKUP(C2589,[1]Owner!$A:$B,2,FALSE)))))</f>
        <v>yhi</v>
      </c>
    </row>
    <row r="2590" spans="1:24" ht="11.15" customHeight="1" x14ac:dyDescent="0.65">
      <c r="A2590" s="19" t="str">
        <f t="shared" si="219"/>
        <v>2324ＯＫ07</v>
      </c>
      <c r="B2590" s="10" t="s">
        <v>9878</v>
      </c>
      <c r="C2590" s="20" t="s">
        <v>9193</v>
      </c>
      <c r="D2590" s="11">
        <v>7</v>
      </c>
      <c r="E2590" s="20" t="s">
        <v>9755</v>
      </c>
      <c r="F2590" s="10" t="s">
        <v>4407</v>
      </c>
      <c r="G2590" s="10" t="s">
        <v>4421</v>
      </c>
      <c r="H2590" s="20" t="s">
        <v>4436</v>
      </c>
      <c r="I2590" s="20" t="s">
        <v>6718</v>
      </c>
      <c r="J2590" s="20" t="s">
        <v>9917</v>
      </c>
      <c r="K2590" s="20" t="s">
        <v>9978</v>
      </c>
      <c r="L2590" s="20" t="s">
        <v>7282</v>
      </c>
      <c r="M2590" s="37">
        <v>5</v>
      </c>
      <c r="N2590" s="22">
        <v>2</v>
      </c>
      <c r="O2590" s="23">
        <v>0</v>
      </c>
      <c r="P2590" s="24">
        <v>72</v>
      </c>
      <c r="Q2590" s="25">
        <f t="shared" si="218"/>
        <v>14.4</v>
      </c>
      <c r="U2590" s="18" t="str">
        <f t="shared" si="220"/>
        <v>未勝利</v>
      </c>
      <c r="V2590" s="12" t="s">
        <v>10008</v>
      </c>
      <c r="W2590" s="12" t="s">
        <v>10047</v>
      </c>
      <c r="X2590" s="12" t="str">
        <f>IF(OR(C2590="櫃間牧場",C2590="特捜フジ"),"hit",IF(OR(C2590="土井牧場",C2590="土井ムギムギ牧場",C2590="むぎむぎ",C2590="むぎ"),"doi",IF(OR(C2590="阪神",C2590="タイガースファーム"),"han",IF(OR(C2590="健康牧場",C2590="ＯＫ牧場"),"oke",VLOOKUP(C2590,[1]Owner!$A:$B,2,FALSE)))))</f>
        <v>oke</v>
      </c>
    </row>
    <row r="2591" spans="1:24" ht="11.15" customHeight="1" x14ac:dyDescent="0.65">
      <c r="A2591" s="19" t="str">
        <f t="shared" si="219"/>
        <v>1112羽田02</v>
      </c>
      <c r="B2591" s="10" t="s">
        <v>4369</v>
      </c>
      <c r="C2591" s="20" t="s">
        <v>4075</v>
      </c>
      <c r="D2591" s="11">
        <v>2</v>
      </c>
      <c r="E2591" s="20" t="s">
        <v>4078</v>
      </c>
      <c r="F2591" s="10" t="s">
        <v>3905</v>
      </c>
      <c r="G2591" s="10" t="s">
        <v>3906</v>
      </c>
      <c r="H2591" s="20" t="s">
        <v>4000</v>
      </c>
      <c r="I2591" s="20" t="s">
        <v>2850</v>
      </c>
      <c r="J2591" s="20" t="s">
        <v>2659</v>
      </c>
      <c r="K2591" s="20" t="s">
        <v>4079</v>
      </c>
      <c r="L2591" s="20" t="s">
        <v>1913</v>
      </c>
      <c r="M2591" s="21">
        <v>45</v>
      </c>
      <c r="N2591" s="22">
        <v>1</v>
      </c>
      <c r="O2591" s="23">
        <v>0</v>
      </c>
      <c r="P2591" s="24">
        <v>70</v>
      </c>
      <c r="Q2591" s="25">
        <f t="shared" si="218"/>
        <v>1.5555555555555556</v>
      </c>
      <c r="R2591" s="12">
        <v>0</v>
      </c>
      <c r="S2591" s="12">
        <v>0</v>
      </c>
      <c r="U2591" s="18" t="str">
        <f t="shared" si="220"/>
        <v>未勝利</v>
      </c>
      <c r="X2591" s="12" t="str">
        <f>IF(OR(C2591="櫃間牧場",C2591="特捜フジ"),"hit",IF(OR(C2591="土井牧場",C2591="土井ムギムギ牧場",C2591="むぎむぎ",C2591="むぎ"),"doi",IF(OR(C2591="阪神",C2591="タイガースファーム"),"han",IF(OR(C2591="健康牧場",C2591="ＯＫ牧場"),"oke",VLOOKUP(C2591,[1]Owner!$A:$B,2,FALSE)))))</f>
        <v>had</v>
      </c>
    </row>
    <row r="2592" spans="1:24" ht="11.15" customHeight="1" x14ac:dyDescent="0.65">
      <c r="A2592" s="19" t="str">
        <f t="shared" si="219"/>
        <v>1415阪神07</v>
      </c>
      <c r="B2592" s="10" t="s">
        <v>5140</v>
      </c>
      <c r="C2592" s="28" t="s">
        <v>4756</v>
      </c>
      <c r="D2592" s="29">
        <v>7</v>
      </c>
      <c r="E2592" s="20" t="s">
        <v>5199</v>
      </c>
      <c r="F2592" s="10" t="s">
        <v>5142</v>
      </c>
      <c r="G2592" s="10" t="s">
        <v>5295</v>
      </c>
      <c r="H2592" s="20" t="s">
        <v>5332</v>
      </c>
      <c r="I2592" s="20" t="s">
        <v>5368</v>
      </c>
      <c r="J2592" s="20" t="s">
        <v>5398</v>
      </c>
      <c r="K2592" s="20" t="s">
        <v>5460</v>
      </c>
      <c r="L2592" s="20" t="s">
        <v>5494</v>
      </c>
      <c r="M2592" s="21">
        <v>30</v>
      </c>
      <c r="N2592" s="22">
        <v>1</v>
      </c>
      <c r="O2592" s="23">
        <v>0</v>
      </c>
      <c r="P2592" s="24">
        <v>70</v>
      </c>
      <c r="Q2592" s="25">
        <f t="shared" si="218"/>
        <v>2.3333333333333335</v>
      </c>
      <c r="R2592" s="12">
        <v>0</v>
      </c>
      <c r="S2592" s="12">
        <v>0</v>
      </c>
      <c r="U2592" s="18" t="str">
        <f t="shared" si="220"/>
        <v>未勝利</v>
      </c>
      <c r="X2592" s="12" t="str">
        <f>IF(OR(C2592="櫃間牧場",C2592="特捜フジ"),"hit",IF(OR(C2592="土井牧場",C2592="土井ムギムギ牧場",C2592="むぎむぎ",C2592="むぎ"),"doi",IF(OR(C2592="阪神",C2592="タイガースファーム"),"han",IF(OR(C2592="健康牧場",C2592="ＯＫ牧場"),"oke",VLOOKUP(C2592,[1]Owner!$A:$B,2,FALSE)))))</f>
        <v>han</v>
      </c>
    </row>
    <row r="2593" spans="1:24" ht="11.15" customHeight="1" x14ac:dyDescent="0.65">
      <c r="A2593" s="19" t="str">
        <f t="shared" si="219"/>
        <v>0506大矢08</v>
      </c>
      <c r="B2593" s="10" t="s">
        <v>2274</v>
      </c>
      <c r="C2593" s="20" t="s">
        <v>964</v>
      </c>
      <c r="D2593" s="11">
        <v>8</v>
      </c>
      <c r="E2593" s="20" t="s">
        <v>2342</v>
      </c>
      <c r="F2593" s="10" t="s">
        <v>14</v>
      </c>
      <c r="G2593" s="10" t="s">
        <v>520</v>
      </c>
      <c r="H2593" s="20" t="s">
        <v>2138</v>
      </c>
      <c r="I2593" s="20" t="s">
        <v>424</v>
      </c>
      <c r="J2593" s="20" t="s">
        <v>2343</v>
      </c>
      <c r="K2593" s="20" t="s">
        <v>2344</v>
      </c>
      <c r="L2593" s="20" t="s">
        <v>2345</v>
      </c>
      <c r="M2593" s="21">
        <v>0</v>
      </c>
      <c r="N2593" s="22">
        <v>2</v>
      </c>
      <c r="O2593" s="23">
        <v>0</v>
      </c>
      <c r="P2593" s="24">
        <v>70</v>
      </c>
      <c r="Q2593" s="25">
        <f t="shared" si="218"/>
        <v>7</v>
      </c>
      <c r="R2593" s="12">
        <v>0</v>
      </c>
      <c r="S2593" s="12">
        <v>0</v>
      </c>
      <c r="U2593" s="18" t="str">
        <f t="shared" si="220"/>
        <v>未勝利</v>
      </c>
      <c r="X2593" s="12" t="str">
        <f>IF(OR(C2593="櫃間牧場",C2593="特捜フジ"),"hit",IF(OR(C2593="土井牧場",C2593="土井ムギムギ牧場",C2593="むぎむぎ",C2593="むぎ"),"doi",IF(OR(C2593="阪神",C2593="タイガースファーム"),"han",IF(OR(C2593="健康牧場",C2593="ＯＫ牧場"),"oke",VLOOKUP(C2593,[1]Owner!$A:$B,2,FALSE)))))</f>
        <v>oya</v>
      </c>
    </row>
    <row r="2594" spans="1:24" ht="11.15" customHeight="1" x14ac:dyDescent="0.65">
      <c r="A2594" s="19" t="str">
        <f t="shared" si="219"/>
        <v>1011光生04</v>
      </c>
      <c r="B2594" s="10" t="s">
        <v>3649</v>
      </c>
      <c r="C2594" s="20" t="s">
        <v>3144</v>
      </c>
      <c r="D2594" s="11">
        <v>4</v>
      </c>
      <c r="E2594" s="20" t="s">
        <v>3848</v>
      </c>
      <c r="F2594" s="10" t="s">
        <v>14</v>
      </c>
      <c r="G2594" s="10" t="s">
        <v>510</v>
      </c>
      <c r="H2594" s="20" t="s">
        <v>3845</v>
      </c>
      <c r="I2594" s="20" t="s">
        <v>3280</v>
      </c>
      <c r="J2594" s="20" t="s">
        <v>3849</v>
      </c>
      <c r="K2594" s="20" t="s">
        <v>3847</v>
      </c>
      <c r="L2594" s="20" t="s">
        <v>3850</v>
      </c>
      <c r="M2594" s="21">
        <v>25</v>
      </c>
      <c r="N2594" s="22">
        <v>2</v>
      </c>
      <c r="O2594" s="23">
        <v>0</v>
      </c>
      <c r="P2594" s="24">
        <v>70</v>
      </c>
      <c r="Q2594" s="25">
        <f t="shared" si="218"/>
        <v>2.8</v>
      </c>
      <c r="R2594" s="12">
        <v>0</v>
      </c>
      <c r="S2594" s="12">
        <v>0</v>
      </c>
      <c r="U2594" s="18" t="str">
        <f t="shared" si="220"/>
        <v>未勝利</v>
      </c>
      <c r="X2594" s="12" t="str">
        <f>IF(OR(C2594="櫃間牧場",C2594="特捜フジ"),"hit",IF(OR(C2594="土井牧場",C2594="土井ムギムギ牧場",C2594="むぎむぎ",C2594="むぎ"),"doi",IF(OR(C2594="阪神",C2594="タイガースファーム"),"han",IF(OR(C2594="健康牧場",C2594="ＯＫ牧場"),"oke",VLOOKUP(C2594,[1]Owner!$A:$B,2,FALSE)))))</f>
        <v>ymi</v>
      </c>
    </row>
    <row r="2595" spans="1:24" ht="11.15" customHeight="1" x14ac:dyDescent="0.65">
      <c r="A2595" s="19" t="str">
        <f t="shared" si="219"/>
        <v>1213光生04</v>
      </c>
      <c r="B2595" s="10" t="s">
        <v>4405</v>
      </c>
      <c r="C2595" s="20" t="s">
        <v>4733</v>
      </c>
      <c r="D2595" s="11">
        <v>4</v>
      </c>
      <c r="E2595" s="20" t="s">
        <v>4532</v>
      </c>
      <c r="F2595" s="10" t="s">
        <v>4413</v>
      </c>
      <c r="G2595" s="10" t="s">
        <v>4408</v>
      </c>
      <c r="H2595" s="20" t="s">
        <v>4409</v>
      </c>
      <c r="I2595" s="20" t="s">
        <v>2231</v>
      </c>
      <c r="J2595" s="20" t="s">
        <v>4533</v>
      </c>
      <c r="K2595" s="20" t="s">
        <v>4534</v>
      </c>
      <c r="L2595" s="20" t="s">
        <v>1913</v>
      </c>
      <c r="M2595" s="21">
        <v>30</v>
      </c>
      <c r="N2595" s="22">
        <v>2</v>
      </c>
      <c r="O2595" s="23">
        <v>0</v>
      </c>
      <c r="P2595" s="24">
        <v>70</v>
      </c>
      <c r="Q2595" s="25">
        <f t="shared" si="218"/>
        <v>2.3333333333333335</v>
      </c>
      <c r="R2595" s="12">
        <v>0</v>
      </c>
      <c r="S2595" s="12">
        <v>0</v>
      </c>
      <c r="U2595" s="18" t="str">
        <f t="shared" si="220"/>
        <v>未勝利</v>
      </c>
      <c r="X2595" s="12" t="str">
        <f>IF(OR(C2595="櫃間牧場",C2595="特捜フジ"),"hit",IF(OR(C2595="土井牧場",C2595="土井ムギムギ牧場",C2595="むぎむぎ",C2595="むぎ"),"doi",IF(OR(C2595="阪神",C2595="タイガースファーム"),"han",IF(OR(C2595="健康牧場",C2595="ＯＫ牧場"),"oke",VLOOKUP(C2595,[1]Owner!$A:$B,2,FALSE)))))</f>
        <v>ymi</v>
      </c>
    </row>
    <row r="2596" spans="1:24" ht="11.15" customHeight="1" x14ac:dyDescent="0.65">
      <c r="A2596" s="19" t="str">
        <f t="shared" si="219"/>
        <v>1415西原06</v>
      </c>
      <c r="B2596" s="10" t="s">
        <v>5140</v>
      </c>
      <c r="C2596" s="28" t="s">
        <v>4759</v>
      </c>
      <c r="D2596" s="29">
        <v>6</v>
      </c>
      <c r="E2596" s="20" t="s">
        <v>5178</v>
      </c>
      <c r="F2596" s="10" t="s">
        <v>5142</v>
      </c>
      <c r="G2596" s="10" t="s">
        <v>5293</v>
      </c>
      <c r="H2596" s="20" t="s">
        <v>5323</v>
      </c>
      <c r="I2596" s="20" t="s">
        <v>1551</v>
      </c>
      <c r="J2596" s="20" t="s">
        <v>4053</v>
      </c>
      <c r="K2596" s="20" t="s">
        <v>2378</v>
      </c>
      <c r="L2596" s="20" t="s">
        <v>1913</v>
      </c>
      <c r="M2596" s="21">
        <v>80</v>
      </c>
      <c r="N2596" s="22">
        <v>2</v>
      </c>
      <c r="O2596" s="23">
        <v>0</v>
      </c>
      <c r="P2596" s="24">
        <v>70</v>
      </c>
      <c r="Q2596" s="25">
        <f t="shared" si="218"/>
        <v>0.875</v>
      </c>
      <c r="R2596" s="12">
        <v>0</v>
      </c>
      <c r="S2596" s="12">
        <v>0</v>
      </c>
      <c r="U2596" s="18" t="str">
        <f t="shared" si="220"/>
        <v>未勝利</v>
      </c>
      <c r="X2596" s="12" t="str">
        <f>IF(OR(C2596="櫃間牧場",C2596="特捜フジ"),"hit",IF(OR(C2596="土井牧場",C2596="土井ムギムギ牧場",C2596="むぎむぎ",C2596="むぎ"),"doi",IF(OR(C2596="阪神",C2596="タイガースファーム"),"han",IF(OR(C2596="健康牧場",C2596="ＯＫ牧場"),"oke",VLOOKUP(C2596,[1]Owner!$A:$B,2,FALSE)))))</f>
        <v>nis</v>
      </c>
    </row>
    <row r="2597" spans="1:24" ht="11.15" customHeight="1" x14ac:dyDescent="0.65">
      <c r="A2597" s="19" t="str">
        <f t="shared" si="219"/>
        <v>1819みど02</v>
      </c>
      <c r="B2597" s="10" t="s">
        <v>7067</v>
      </c>
      <c r="C2597" s="20" t="s">
        <v>4754</v>
      </c>
      <c r="D2597" s="11">
        <v>2</v>
      </c>
      <c r="E2597" s="20" t="s">
        <v>7099</v>
      </c>
      <c r="F2597" s="10" t="s">
        <v>4407</v>
      </c>
      <c r="G2597" s="10" t="s">
        <v>4408</v>
      </c>
      <c r="H2597" s="20" t="s">
        <v>7227</v>
      </c>
      <c r="I2597" s="20" t="s">
        <v>2231</v>
      </c>
      <c r="J2597" s="20" t="s">
        <v>5750</v>
      </c>
      <c r="K2597" s="20" t="s">
        <v>4415</v>
      </c>
      <c r="L2597" s="20" t="s">
        <v>4416</v>
      </c>
      <c r="M2597" s="21">
        <v>130</v>
      </c>
      <c r="N2597" s="22">
        <v>2</v>
      </c>
      <c r="O2597" s="23">
        <v>0</v>
      </c>
      <c r="P2597" s="24">
        <v>70</v>
      </c>
      <c r="Q2597" s="25">
        <f t="shared" si="218"/>
        <v>0.53846153846153844</v>
      </c>
      <c r="R2597" s="12">
        <v>0</v>
      </c>
      <c r="S2597" s="12">
        <v>0</v>
      </c>
      <c r="T2597" s="12">
        <v>0</v>
      </c>
      <c r="U2597" s="18" t="str">
        <f t="shared" si="220"/>
        <v>未勝利</v>
      </c>
      <c r="V2597" s="12" t="s">
        <v>7480</v>
      </c>
      <c r="W2597" s="12" t="s">
        <v>7620</v>
      </c>
      <c r="X2597" s="12" t="str">
        <f>IF(OR(C2597="櫃間牧場",C2597="特捜フジ"),"hit",IF(OR(C2597="土井牧場",C2597="土井ムギムギ牧場",C2597="むぎむぎ",C2597="むぎ"),"doi",IF(OR(C2597="阪神",C2597="タイガースファーム"),"han",IF(OR(C2597="健康牧場",C2597="ＯＫ牧場"),"oke",VLOOKUP(C2597,[1]Owner!$A:$B,2,FALSE)))))</f>
        <v>mid</v>
      </c>
    </row>
    <row r="2598" spans="1:24" ht="11.15" customHeight="1" x14ac:dyDescent="0.65">
      <c r="A2598" s="19" t="str">
        <f t="shared" si="219"/>
        <v>1920小金10</v>
      </c>
      <c r="B2598" s="10" t="s">
        <v>7651</v>
      </c>
      <c r="C2598" s="20" t="s">
        <v>7655</v>
      </c>
      <c r="D2598" s="11">
        <v>10</v>
      </c>
      <c r="E2598" s="20" t="s">
        <v>7698</v>
      </c>
      <c r="F2598" s="10" t="s">
        <v>4766</v>
      </c>
      <c r="G2598" s="10" t="s">
        <v>4767</v>
      </c>
      <c r="H2598" s="20" t="s">
        <v>7802</v>
      </c>
      <c r="I2598" s="20" t="s">
        <v>5369</v>
      </c>
      <c r="J2598" s="20" t="s">
        <v>7842</v>
      </c>
      <c r="K2598" s="20" t="s">
        <v>4830</v>
      </c>
      <c r="L2598" s="20" t="s">
        <v>5042</v>
      </c>
      <c r="M2598" s="32">
        <v>3</v>
      </c>
      <c r="N2598" s="22">
        <v>2</v>
      </c>
      <c r="O2598" s="23">
        <v>0</v>
      </c>
      <c r="P2598" s="24">
        <v>70</v>
      </c>
      <c r="Q2598" s="25">
        <v>-5.5897435897435894</v>
      </c>
      <c r="R2598" s="12">
        <v>0</v>
      </c>
      <c r="S2598" s="12">
        <v>0</v>
      </c>
      <c r="T2598" s="12">
        <v>0</v>
      </c>
      <c r="U2598" s="18" t="str">
        <f t="shared" si="220"/>
        <v>未勝利</v>
      </c>
      <c r="V2598" s="12" t="s">
        <v>7460</v>
      </c>
      <c r="W2598" s="12" t="s">
        <v>8076</v>
      </c>
      <c r="X2598" s="12" t="str">
        <f>IF(OR(C2598="櫃間牧場",C2598="特捜フジ"),"hit",IF(OR(C2598="土井牧場",C2598="土井ムギムギ牧場",C2598="むぎむぎ",C2598="むぎ"),"doi",IF(OR(C2598="阪神",C2598="タイガースファーム"),"han",IF(OR(C2598="健康牧場",C2598="ＯＫ牧場"),"oke",VLOOKUP(C2598,[1]Owner!$A:$B,2,FALSE)))))</f>
        <v>kog</v>
      </c>
    </row>
    <row r="2599" spans="1:24" ht="11.15" customHeight="1" x14ac:dyDescent="0.65">
      <c r="A2599" s="19" t="str">
        <f t="shared" si="219"/>
        <v>2021阪神04</v>
      </c>
      <c r="B2599" s="10" t="s">
        <v>8314</v>
      </c>
      <c r="C2599" s="20" t="s">
        <v>4398</v>
      </c>
      <c r="D2599" s="11">
        <v>4</v>
      </c>
      <c r="E2599" s="20" t="s">
        <v>8261</v>
      </c>
      <c r="F2599" s="10" t="s">
        <v>4478</v>
      </c>
      <c r="G2599" s="10" t="s">
        <v>15</v>
      </c>
      <c r="H2599" s="20" t="s">
        <v>8409</v>
      </c>
      <c r="I2599" s="20" t="s">
        <v>4547</v>
      </c>
      <c r="J2599" s="20" t="s">
        <v>8410</v>
      </c>
      <c r="K2599" s="20" t="s">
        <v>8411</v>
      </c>
      <c r="L2599" s="20" t="s">
        <v>1913</v>
      </c>
      <c r="M2599" s="32">
        <v>5</v>
      </c>
      <c r="N2599" s="22">
        <v>2</v>
      </c>
      <c r="O2599" s="23">
        <v>0</v>
      </c>
      <c r="P2599" s="24">
        <v>70</v>
      </c>
      <c r="Q2599" s="25">
        <v>-1.3538461538461539</v>
      </c>
      <c r="R2599" s="12">
        <v>0</v>
      </c>
      <c r="S2599" s="12">
        <v>0</v>
      </c>
      <c r="T2599" s="12">
        <v>0</v>
      </c>
      <c r="U2599" s="18" t="str">
        <f t="shared" si="220"/>
        <v>未勝利</v>
      </c>
      <c r="V2599" s="12" t="s">
        <v>8657</v>
      </c>
      <c r="W2599" s="12" t="s">
        <v>8546</v>
      </c>
      <c r="X2599" s="12" t="str">
        <f>IF(OR(C2599="櫃間牧場",C2599="特捜フジ"),"hit",IF(OR(C2599="土井牧場",C2599="土井ムギムギ牧場",C2599="むぎむぎ",C2599="むぎ"),"doi",IF(OR(C2599="阪神",C2599="タイガースファーム"),"han",IF(OR(C2599="健康牧場",C2599="ＯＫ牧場"),"oke",VLOOKUP(C2599,[1]Owner!$A:$B,2,FALSE)))))</f>
        <v>han</v>
      </c>
    </row>
    <row r="2600" spans="1:24" ht="11.15" customHeight="1" x14ac:dyDescent="0.65">
      <c r="A2600" s="19" t="str">
        <f t="shared" si="219"/>
        <v>9899青木10</v>
      </c>
      <c r="B2600" s="10" t="s">
        <v>377</v>
      </c>
      <c r="C2600" s="20" t="s">
        <v>12</v>
      </c>
      <c r="D2600" s="31">
        <v>10</v>
      </c>
      <c r="E2600" s="20" t="s">
        <v>400</v>
      </c>
      <c r="F2600" s="10" t="s">
        <v>14</v>
      </c>
      <c r="G2600" s="10" t="s">
        <v>15</v>
      </c>
      <c r="H2600" s="20" t="s">
        <v>401</v>
      </c>
      <c r="I2600" s="20" t="s">
        <v>214</v>
      </c>
      <c r="J2600" s="20" t="s">
        <v>402</v>
      </c>
      <c r="N2600" s="22">
        <v>3</v>
      </c>
      <c r="O2600" s="23">
        <v>0</v>
      </c>
      <c r="P2600" s="24">
        <v>70</v>
      </c>
      <c r="Q2600" s="25" t="str">
        <f t="shared" ref="Q2600:Q2606" si="221">IF(M2600="","",IF(M2600&lt;=0,P2600/10,P2600/M2600))</f>
        <v/>
      </c>
      <c r="R2600" s="12">
        <v>0</v>
      </c>
      <c r="S2600" s="12">
        <v>0</v>
      </c>
      <c r="U2600" s="18" t="str">
        <f t="shared" si="220"/>
        <v>未勝利</v>
      </c>
      <c r="X2600" s="12" t="str">
        <f>IF(OR(C2600="櫃間牧場",C2600="特捜フジ"),"hit",IF(OR(C2600="土井牧場",C2600="土井ムギムギ牧場",C2600="むぎむぎ",C2600="むぎ"),"doi",IF(OR(C2600="阪神",C2600="タイガースファーム"),"han",IF(OR(C2600="健康牧場",C2600="ＯＫ牧場"),"oke",VLOOKUP(C2600,[1]Owner!$A:$B,2,FALSE)))))</f>
        <v>aok</v>
      </c>
    </row>
    <row r="2601" spans="1:24" ht="11.15" customHeight="1" x14ac:dyDescent="0.65">
      <c r="A2601" s="19" t="str">
        <f t="shared" si="219"/>
        <v>0304本木10</v>
      </c>
      <c r="B2601" s="10" t="s">
        <v>1713</v>
      </c>
      <c r="C2601" s="20" t="s">
        <v>1161</v>
      </c>
      <c r="D2601" s="31">
        <v>10</v>
      </c>
      <c r="E2601" s="20" t="s">
        <v>1949</v>
      </c>
      <c r="F2601" s="10" t="s">
        <v>14</v>
      </c>
      <c r="G2601" s="10" t="s">
        <v>15</v>
      </c>
      <c r="H2601" s="20" t="s">
        <v>280</v>
      </c>
      <c r="I2601" s="20" t="s">
        <v>1832</v>
      </c>
      <c r="J2601" s="20" t="s">
        <v>1950</v>
      </c>
      <c r="M2601" s="21">
        <v>0</v>
      </c>
      <c r="N2601" s="22">
        <v>3</v>
      </c>
      <c r="O2601" s="23">
        <v>0</v>
      </c>
      <c r="P2601" s="24">
        <v>70</v>
      </c>
      <c r="Q2601" s="25">
        <f t="shared" si="221"/>
        <v>7</v>
      </c>
      <c r="R2601" s="12">
        <v>0</v>
      </c>
      <c r="S2601" s="12">
        <v>0</v>
      </c>
      <c r="U2601" s="18" t="str">
        <f t="shared" si="220"/>
        <v>未勝利</v>
      </c>
      <c r="X2601" s="12" t="str">
        <f>IF(OR(C2601="櫃間牧場",C2601="特捜フジ"),"hit",IF(OR(C2601="土井牧場",C2601="土井ムギムギ牧場",C2601="むぎむぎ",C2601="むぎ"),"doi",IF(OR(C2601="阪神",C2601="タイガースファーム"),"han",IF(OR(C2601="健康牧場",C2601="ＯＫ牧場"),"oke",VLOOKUP(C2601,[1]Owner!$A:$B,2,FALSE)))))</f>
        <v>mot</v>
      </c>
    </row>
    <row r="2602" spans="1:24" ht="11.15" customHeight="1" x14ac:dyDescent="0.65">
      <c r="A2602" s="19" t="str">
        <f t="shared" si="219"/>
        <v>0607大熊01</v>
      </c>
      <c r="B2602" s="10" t="s">
        <v>2579</v>
      </c>
      <c r="C2602" s="20" t="s">
        <v>2694</v>
      </c>
      <c r="D2602" s="11">
        <v>1</v>
      </c>
      <c r="E2602" s="20" t="s">
        <v>2695</v>
      </c>
      <c r="F2602" s="10" t="s">
        <v>2279</v>
      </c>
      <c r="G2602" s="10" t="s">
        <v>520</v>
      </c>
      <c r="H2602" s="21" t="s">
        <v>1321</v>
      </c>
      <c r="I2602" s="20" t="s">
        <v>1995</v>
      </c>
      <c r="J2602" s="20" t="s">
        <v>2071</v>
      </c>
      <c r="K2602" s="20" t="s">
        <v>791</v>
      </c>
      <c r="L2602" s="20" t="s">
        <v>1913</v>
      </c>
      <c r="M2602" s="21">
        <v>70</v>
      </c>
      <c r="N2602" s="22">
        <v>3</v>
      </c>
      <c r="O2602" s="23">
        <v>0</v>
      </c>
      <c r="P2602" s="24">
        <v>70</v>
      </c>
      <c r="Q2602" s="25">
        <f t="shared" si="221"/>
        <v>1</v>
      </c>
      <c r="R2602" s="12">
        <v>0</v>
      </c>
      <c r="S2602" s="12">
        <v>0</v>
      </c>
      <c r="U2602" s="18" t="str">
        <f t="shared" si="220"/>
        <v>未勝利</v>
      </c>
      <c r="X2602" s="12" t="str">
        <f>IF(OR(C2602="櫃間牧場",C2602="特捜フジ"),"hit",IF(OR(C2602="土井牧場",C2602="土井ムギムギ牧場",C2602="むぎむぎ",C2602="むぎ"),"doi",IF(OR(C2602="阪神",C2602="タイガースファーム"),"han",IF(OR(C2602="健康牧場",C2602="ＯＫ牧場"),"oke",VLOOKUP(C2602,[1]Owner!$A:$B,2,FALSE)))))</f>
        <v>oku</v>
      </c>
    </row>
    <row r="2603" spans="1:24" ht="11.15" customHeight="1" x14ac:dyDescent="0.65">
      <c r="A2603" s="19" t="str">
        <f t="shared" si="219"/>
        <v>1112福石07</v>
      </c>
      <c r="B2603" s="10" t="s">
        <v>4369</v>
      </c>
      <c r="C2603" s="20" t="s">
        <v>4167</v>
      </c>
      <c r="D2603" s="11">
        <v>7</v>
      </c>
      <c r="E2603" s="20" t="s">
        <v>4185</v>
      </c>
      <c r="F2603" s="10" t="s">
        <v>3905</v>
      </c>
      <c r="G2603" s="10" t="s">
        <v>3906</v>
      </c>
      <c r="H2603" s="20" t="s">
        <v>4154</v>
      </c>
      <c r="I2603" s="20" t="s">
        <v>1755</v>
      </c>
      <c r="J2603" s="20" t="s">
        <v>4186</v>
      </c>
      <c r="K2603" s="20" t="s">
        <v>791</v>
      </c>
      <c r="L2603" s="20" t="s">
        <v>1913</v>
      </c>
      <c r="M2603" s="21">
        <v>70</v>
      </c>
      <c r="N2603" s="22">
        <v>3</v>
      </c>
      <c r="O2603" s="23">
        <v>0</v>
      </c>
      <c r="P2603" s="24">
        <v>70</v>
      </c>
      <c r="Q2603" s="25">
        <f t="shared" si="221"/>
        <v>1</v>
      </c>
      <c r="R2603" s="12">
        <v>0</v>
      </c>
      <c r="S2603" s="12">
        <v>0</v>
      </c>
      <c r="U2603" s="18" t="str">
        <f t="shared" si="220"/>
        <v>未勝利</v>
      </c>
      <c r="X2603" s="12" t="str">
        <f>IF(OR(C2603="櫃間牧場",C2603="特捜フジ"),"hit",IF(OR(C2603="土井牧場",C2603="土井ムギムギ牧場",C2603="むぎむぎ",C2603="むぎ"),"doi",IF(OR(C2603="阪神",C2603="タイガースファーム"),"han",IF(OR(C2603="健康牧場",C2603="ＯＫ牧場"),"oke",VLOOKUP(C2603,[1]Owner!$A:$B,2,FALSE)))))</f>
        <v>fuk</v>
      </c>
    </row>
    <row r="2604" spans="1:24" ht="11.15" customHeight="1" x14ac:dyDescent="0.65">
      <c r="A2604" s="19" t="str">
        <f t="shared" si="219"/>
        <v>1516成田09</v>
      </c>
      <c r="B2604" s="10" t="s">
        <v>5510</v>
      </c>
      <c r="C2604" s="20" t="s">
        <v>5512</v>
      </c>
      <c r="D2604" s="11">
        <v>9</v>
      </c>
      <c r="E2604" s="20" t="s">
        <v>5543</v>
      </c>
      <c r="F2604" s="10" t="s">
        <v>3910</v>
      </c>
      <c r="G2604" s="10" t="s">
        <v>3911</v>
      </c>
      <c r="H2604" s="20" t="s">
        <v>5681</v>
      </c>
      <c r="I2604" s="20" t="s">
        <v>5709</v>
      </c>
      <c r="J2604" s="20" t="s">
        <v>5731</v>
      </c>
      <c r="K2604" s="20" t="s">
        <v>2378</v>
      </c>
      <c r="L2604" s="20" t="s">
        <v>1913</v>
      </c>
      <c r="M2604" s="21">
        <v>50</v>
      </c>
      <c r="N2604" s="22">
        <v>3</v>
      </c>
      <c r="O2604" s="23">
        <v>0</v>
      </c>
      <c r="P2604" s="24">
        <v>70</v>
      </c>
      <c r="Q2604" s="25">
        <f t="shared" si="221"/>
        <v>1.4</v>
      </c>
      <c r="R2604" s="12">
        <v>0</v>
      </c>
      <c r="S2604" s="12">
        <v>0</v>
      </c>
      <c r="U2604" s="18" t="str">
        <f t="shared" si="220"/>
        <v>未勝利</v>
      </c>
      <c r="X2604" s="12" t="str">
        <f>IF(OR(C2604="櫃間牧場",C2604="特捜フジ"),"hit",IF(OR(C2604="土井牧場",C2604="土井ムギムギ牧場",C2604="むぎむぎ",C2604="むぎ"),"doi",IF(OR(C2604="阪神",C2604="タイガースファーム"),"han",IF(OR(C2604="健康牧場",C2604="ＯＫ牧場"),"oke",VLOOKUP(C2604,[1]Owner!$A:$B,2,FALSE)))))</f>
        <v>nar</v>
      </c>
    </row>
    <row r="2605" spans="1:24" ht="11.15" customHeight="1" x14ac:dyDescent="0.65">
      <c r="A2605" s="19" t="str">
        <f t="shared" si="219"/>
        <v>1617松山02</v>
      </c>
      <c r="B2605" s="10" t="s">
        <v>5840</v>
      </c>
      <c r="C2605" s="20" t="s">
        <v>4762</v>
      </c>
      <c r="D2605" s="11">
        <v>2</v>
      </c>
      <c r="E2605" s="20" t="s">
        <v>5937</v>
      </c>
      <c r="F2605" s="10" t="s">
        <v>5848</v>
      </c>
      <c r="G2605" s="10" t="s">
        <v>5996</v>
      </c>
      <c r="H2605" s="20" t="s">
        <v>5999</v>
      </c>
      <c r="I2605" s="20" t="s">
        <v>2231</v>
      </c>
      <c r="J2605" s="20" t="s">
        <v>6093</v>
      </c>
      <c r="K2605" s="20" t="s">
        <v>6172</v>
      </c>
      <c r="L2605" s="20" t="s">
        <v>1913</v>
      </c>
      <c r="M2605" s="21">
        <v>160</v>
      </c>
      <c r="N2605" s="22">
        <v>3</v>
      </c>
      <c r="O2605" s="23">
        <v>0</v>
      </c>
      <c r="P2605" s="24">
        <v>70</v>
      </c>
      <c r="Q2605" s="25">
        <f t="shared" si="221"/>
        <v>0.4375</v>
      </c>
      <c r="R2605" s="12">
        <v>0</v>
      </c>
      <c r="S2605" s="12">
        <v>0</v>
      </c>
      <c r="U2605" s="18" t="str">
        <f t="shared" si="220"/>
        <v>未勝利</v>
      </c>
      <c r="X2605" s="12" t="str">
        <f>IF(OR(C2605="櫃間牧場",C2605="特捜フジ"),"hit",IF(OR(C2605="土井牧場",C2605="土井ムギムギ牧場",C2605="むぎむぎ",C2605="むぎ"),"doi",IF(OR(C2605="阪神",C2605="タイガースファーム"),"han",IF(OR(C2605="健康牧場",C2605="ＯＫ牧場"),"oke",VLOOKUP(C2605,[1]Owner!$A:$B,2,FALSE)))))</f>
        <v>mat</v>
      </c>
    </row>
    <row r="2606" spans="1:24" ht="11.15" customHeight="1" x14ac:dyDescent="0.65">
      <c r="A2606" s="19" t="str">
        <f t="shared" si="219"/>
        <v>1819成田02</v>
      </c>
      <c r="B2606" s="10" t="s">
        <v>7067</v>
      </c>
      <c r="C2606" s="20" t="s">
        <v>5842</v>
      </c>
      <c r="D2606" s="11">
        <v>2</v>
      </c>
      <c r="E2606" s="20" t="s">
        <v>7210</v>
      </c>
      <c r="F2606" s="10" t="s">
        <v>4413</v>
      </c>
      <c r="G2606" s="10" t="s">
        <v>4408</v>
      </c>
      <c r="H2606" s="20" t="s">
        <v>4463</v>
      </c>
      <c r="I2606" s="20" t="s">
        <v>2231</v>
      </c>
      <c r="J2606" s="20" t="s">
        <v>7367</v>
      </c>
      <c r="K2606" s="20" t="s">
        <v>5446</v>
      </c>
      <c r="L2606" s="20" t="s">
        <v>1913</v>
      </c>
      <c r="M2606" s="21">
        <v>120</v>
      </c>
      <c r="N2606" s="22">
        <v>3</v>
      </c>
      <c r="O2606" s="23">
        <v>0</v>
      </c>
      <c r="P2606" s="24">
        <v>70</v>
      </c>
      <c r="Q2606" s="25">
        <f t="shared" si="221"/>
        <v>0.58333333333333337</v>
      </c>
      <c r="R2606" s="12">
        <v>0</v>
      </c>
      <c r="S2606" s="12">
        <v>0</v>
      </c>
      <c r="T2606" s="12">
        <v>0</v>
      </c>
      <c r="U2606" s="18" t="str">
        <f t="shared" si="220"/>
        <v>未勝利</v>
      </c>
      <c r="V2606" s="12" t="s">
        <v>7482</v>
      </c>
      <c r="W2606" s="12" t="s">
        <v>7622</v>
      </c>
      <c r="X2606" s="12" t="str">
        <f>IF(OR(C2606="櫃間牧場",C2606="特捜フジ"),"hit",IF(OR(C2606="土井牧場",C2606="土井ムギムギ牧場",C2606="むぎむぎ",C2606="むぎ"),"doi",IF(OR(C2606="阪神",C2606="タイガースファーム"),"han",IF(OR(C2606="健康牧場",C2606="ＯＫ牧場"),"oke",VLOOKUP(C2606,[1]Owner!$A:$B,2,FALSE)))))</f>
        <v>nar</v>
      </c>
    </row>
    <row r="2607" spans="1:24" ht="11.15" customHeight="1" x14ac:dyDescent="0.65">
      <c r="A2607" s="19" t="str">
        <f t="shared" si="219"/>
        <v>1920健康10</v>
      </c>
      <c r="B2607" s="10" t="s">
        <v>7651</v>
      </c>
      <c r="C2607" s="20" t="s">
        <v>7653</v>
      </c>
      <c r="D2607" s="11">
        <v>10</v>
      </c>
      <c r="E2607" s="20" t="s">
        <v>7678</v>
      </c>
      <c r="F2607" s="10" t="s">
        <v>4772</v>
      </c>
      <c r="G2607" s="10" t="s">
        <v>4774</v>
      </c>
      <c r="H2607" s="20" t="s">
        <v>7823</v>
      </c>
      <c r="I2607" s="20" t="s">
        <v>1739</v>
      </c>
      <c r="J2607" s="20" t="s">
        <v>7824</v>
      </c>
      <c r="K2607" s="20" t="s">
        <v>5452</v>
      </c>
      <c r="L2607" s="20" t="s">
        <v>1913</v>
      </c>
      <c r="M2607" s="32">
        <v>5</v>
      </c>
      <c r="N2607" s="22">
        <v>3</v>
      </c>
      <c r="O2607" s="23">
        <v>0</v>
      </c>
      <c r="P2607" s="24">
        <v>70</v>
      </c>
      <c r="Q2607" s="25">
        <v>-3.3538461538461535</v>
      </c>
      <c r="R2607" s="12">
        <v>0</v>
      </c>
      <c r="S2607" s="12">
        <v>0</v>
      </c>
      <c r="T2607" s="12">
        <v>0</v>
      </c>
      <c r="U2607" s="18" t="str">
        <f t="shared" si="220"/>
        <v>未勝利</v>
      </c>
      <c r="V2607" s="12" t="s">
        <v>7955</v>
      </c>
      <c r="W2607" s="12" t="s">
        <v>8056</v>
      </c>
      <c r="X2607" s="12" t="str">
        <f>IF(OR(C2607="櫃間牧場",C2607="特捜フジ"),"hit",IF(OR(C2607="土井牧場",C2607="土井ムギムギ牧場",C2607="むぎむぎ",C2607="むぎ"),"doi",IF(OR(C2607="阪神",C2607="タイガースファーム"),"han",IF(OR(C2607="健康牧場",C2607="ＯＫ牧場"),"oke",VLOOKUP(C2607,[1]Owner!$A:$B,2,FALSE)))))</f>
        <v>oke</v>
      </c>
    </row>
    <row r="2608" spans="1:24" ht="11.15" customHeight="1" x14ac:dyDescent="0.65">
      <c r="A2608" s="19" t="str">
        <f t="shared" si="219"/>
        <v>2122村山04</v>
      </c>
      <c r="B2608" s="10" t="s">
        <v>8826</v>
      </c>
      <c r="C2608" s="20" t="s">
        <v>7658</v>
      </c>
      <c r="D2608" s="11">
        <v>4</v>
      </c>
      <c r="E2608" s="20" t="s">
        <v>8819</v>
      </c>
      <c r="F2608" s="10" t="s">
        <v>4478</v>
      </c>
      <c r="G2608" s="10" t="s">
        <v>4421</v>
      </c>
      <c r="H2608" s="20" t="s">
        <v>1896</v>
      </c>
      <c r="I2608" s="20" t="s">
        <v>3881</v>
      </c>
      <c r="J2608" s="20" t="s">
        <v>5101</v>
      </c>
      <c r="K2608" s="20" t="s">
        <v>2443</v>
      </c>
      <c r="L2608" s="20" t="s">
        <v>3295</v>
      </c>
      <c r="M2608" s="32">
        <v>2</v>
      </c>
      <c r="N2608" s="22">
        <v>3</v>
      </c>
      <c r="O2608" s="23">
        <v>0</v>
      </c>
      <c r="P2608" s="24">
        <v>70</v>
      </c>
      <c r="Q2608" s="25">
        <v>-3.3846153846153846</v>
      </c>
      <c r="U2608" s="18" t="str">
        <f t="shared" si="220"/>
        <v>未勝利</v>
      </c>
      <c r="V2608" s="12" t="s">
        <v>9055</v>
      </c>
      <c r="W2608" s="12" t="s">
        <v>9180</v>
      </c>
      <c r="X2608" s="12" t="str">
        <f>IF(OR(C2608="櫃間牧場",C2608="特捜フジ"),"hit",IF(OR(C2608="土井牧場",C2608="土井ムギムギ牧場",C2608="むぎむぎ",C2608="むぎ"),"doi",IF(OR(C2608="阪神",C2608="タイガースファーム"),"han",IF(OR(C2608="健康牧場",C2608="ＯＫ牧場"),"oke",VLOOKUP(C2608,[1]Owner!$A:$B,2,FALSE)))))</f>
        <v>mur</v>
      </c>
    </row>
    <row r="2609" spans="1:24" ht="11.15" customHeight="1" x14ac:dyDescent="0.65">
      <c r="A2609" s="19" t="str">
        <f t="shared" si="219"/>
        <v>0607心平03</v>
      </c>
      <c r="B2609" s="10" t="s">
        <v>2579</v>
      </c>
      <c r="C2609" s="20" t="s">
        <v>2649</v>
      </c>
      <c r="D2609" s="11">
        <v>3</v>
      </c>
      <c r="E2609" s="20" t="s">
        <v>2654</v>
      </c>
      <c r="F2609" s="10" t="s">
        <v>14</v>
      </c>
      <c r="G2609" s="10" t="s">
        <v>520</v>
      </c>
      <c r="H2609" s="21" t="s">
        <v>1321</v>
      </c>
      <c r="I2609" s="20" t="s">
        <v>2276</v>
      </c>
      <c r="J2609" s="20" t="s">
        <v>2655</v>
      </c>
      <c r="K2609" s="20" t="s">
        <v>795</v>
      </c>
      <c r="L2609" s="20" t="s">
        <v>515</v>
      </c>
      <c r="M2609" s="21">
        <v>30</v>
      </c>
      <c r="N2609" s="22">
        <v>4</v>
      </c>
      <c r="O2609" s="23">
        <v>0</v>
      </c>
      <c r="P2609" s="24">
        <v>70</v>
      </c>
      <c r="Q2609" s="25">
        <f>IF(M2609="","",IF(M2609&lt;=0,P2609/10,P2609/M2609))</f>
        <v>2.3333333333333335</v>
      </c>
      <c r="R2609" s="12">
        <v>0</v>
      </c>
      <c r="S2609" s="12">
        <v>0</v>
      </c>
      <c r="U2609" s="18" t="str">
        <f t="shared" si="220"/>
        <v>未勝利</v>
      </c>
      <c r="X2609" s="12" t="str">
        <f>IF(OR(C2609="櫃間牧場",C2609="特捜フジ"),"hit",IF(OR(C2609="土井牧場",C2609="土井ムギムギ牧場",C2609="むぎむぎ",C2609="むぎ"),"doi",IF(OR(C2609="阪神",C2609="タイガースファーム"),"han",IF(OR(C2609="健康牧場",C2609="ＯＫ牧場"),"oke",VLOOKUP(C2609,[1]Owner!$A:$B,2,FALSE)))))</f>
        <v>hsi</v>
      </c>
    </row>
    <row r="2610" spans="1:24" ht="11.15" customHeight="1" x14ac:dyDescent="0.65">
      <c r="A2610" s="19" t="str">
        <f t="shared" si="219"/>
        <v>0708福石09</v>
      </c>
      <c r="B2610" s="10" t="s">
        <v>2844</v>
      </c>
      <c r="C2610" s="20" t="s">
        <v>913</v>
      </c>
      <c r="D2610" s="11">
        <v>9</v>
      </c>
      <c r="E2610" s="20" t="s">
        <v>3105</v>
      </c>
      <c r="F2610" s="10" t="s">
        <v>14</v>
      </c>
      <c r="G2610" s="10" t="s">
        <v>520</v>
      </c>
      <c r="H2610" s="20" t="s">
        <v>850</v>
      </c>
      <c r="I2610" s="20" t="s">
        <v>2850</v>
      </c>
      <c r="J2610" s="20" t="s">
        <v>3106</v>
      </c>
      <c r="K2610" s="20" t="s">
        <v>997</v>
      </c>
      <c r="L2610" s="20" t="s">
        <v>1913</v>
      </c>
      <c r="M2610" s="21">
        <v>150</v>
      </c>
      <c r="N2610" s="22">
        <v>4</v>
      </c>
      <c r="O2610" s="23">
        <v>0</v>
      </c>
      <c r="P2610" s="24">
        <v>70</v>
      </c>
      <c r="Q2610" s="25">
        <f>IF(M2610="","",IF(M2610&lt;=0,P2610/10,P2610/M2610))</f>
        <v>0.46666666666666667</v>
      </c>
      <c r="R2610" s="12">
        <v>0</v>
      </c>
      <c r="S2610" s="12">
        <v>0</v>
      </c>
      <c r="U2610" s="18" t="str">
        <f t="shared" si="220"/>
        <v>未勝利</v>
      </c>
      <c r="X2610" s="12" t="str">
        <f>IF(OR(C2610="櫃間牧場",C2610="特捜フジ"),"hit",IF(OR(C2610="土井牧場",C2610="土井ムギムギ牧場",C2610="むぎむぎ",C2610="むぎ"),"doi",IF(OR(C2610="阪神",C2610="タイガースファーム"),"han",IF(OR(C2610="健康牧場",C2610="ＯＫ牧場"),"oke",VLOOKUP(C2610,[1]Owner!$A:$B,2,FALSE)))))</f>
        <v>fuk</v>
      </c>
    </row>
    <row r="2611" spans="1:24" ht="11.15" customHeight="1" x14ac:dyDescent="0.65">
      <c r="A2611" s="19" t="str">
        <f t="shared" si="219"/>
        <v>1819小金10</v>
      </c>
      <c r="B2611" s="10" t="s">
        <v>7067</v>
      </c>
      <c r="C2611" s="20" t="s">
        <v>7149</v>
      </c>
      <c r="D2611" s="11">
        <v>10</v>
      </c>
      <c r="E2611" s="20" t="s">
        <v>7159</v>
      </c>
      <c r="F2611" s="10" t="s">
        <v>4407</v>
      </c>
      <c r="G2611" s="10" t="s">
        <v>4408</v>
      </c>
      <c r="H2611" s="20" t="s">
        <v>4418</v>
      </c>
      <c r="I2611" s="20" t="s">
        <v>1739</v>
      </c>
      <c r="J2611" s="20" t="s">
        <v>7330</v>
      </c>
      <c r="K2611" s="20" t="s">
        <v>7331</v>
      </c>
      <c r="L2611" s="20" t="s">
        <v>7332</v>
      </c>
      <c r="M2611" s="21">
        <v>0</v>
      </c>
      <c r="N2611" s="22">
        <v>4</v>
      </c>
      <c r="O2611" s="23">
        <v>0</v>
      </c>
      <c r="P2611" s="24">
        <v>70</v>
      </c>
      <c r="Q2611" s="25">
        <f>IF(M2611="","",IF(M2611&lt;=0,P2611/10,P2611/M2611))</f>
        <v>7</v>
      </c>
      <c r="R2611" s="12">
        <v>0</v>
      </c>
      <c r="S2611" s="12">
        <v>0</v>
      </c>
      <c r="T2611" s="12">
        <v>0</v>
      </c>
      <c r="U2611" s="18" t="str">
        <f t="shared" si="220"/>
        <v>未勝利</v>
      </c>
      <c r="V2611" s="12" t="s">
        <v>7481</v>
      </c>
      <c r="W2611" s="12" t="s">
        <v>7621</v>
      </c>
      <c r="X2611" s="12" t="str">
        <f>IF(OR(C2611="櫃間牧場",C2611="特捜フジ"),"hit",IF(OR(C2611="土井牧場",C2611="土井ムギムギ牧場",C2611="むぎむぎ",C2611="むぎ"),"doi",IF(OR(C2611="阪神",C2611="タイガースファーム"),"han",IF(OR(C2611="健康牧場",C2611="ＯＫ牧場"),"oke",VLOOKUP(C2611,[1]Owner!$A:$B,2,FALSE)))))</f>
        <v>kog</v>
      </c>
    </row>
    <row r="2612" spans="1:24" ht="11.15" customHeight="1" x14ac:dyDescent="0.65">
      <c r="A2612" s="19" t="str">
        <f t="shared" si="219"/>
        <v>1920村山08</v>
      </c>
      <c r="B2612" s="10" t="s">
        <v>7651</v>
      </c>
      <c r="C2612" s="20" t="s">
        <v>7658</v>
      </c>
      <c r="D2612" s="11">
        <v>8</v>
      </c>
      <c r="E2612" s="20" t="s">
        <v>7796</v>
      </c>
      <c r="F2612" s="10" t="s">
        <v>4766</v>
      </c>
      <c r="G2612" s="10" t="s">
        <v>4774</v>
      </c>
      <c r="H2612" s="20" t="s">
        <v>7932</v>
      </c>
      <c r="I2612" s="20" t="s">
        <v>3881</v>
      </c>
      <c r="J2612" s="20" t="s">
        <v>7933</v>
      </c>
      <c r="K2612" s="20" t="s">
        <v>2443</v>
      </c>
      <c r="L2612" s="20" t="s">
        <v>3295</v>
      </c>
      <c r="M2612" s="32">
        <v>1</v>
      </c>
      <c r="N2612" s="22">
        <v>4</v>
      </c>
      <c r="O2612" s="23">
        <v>0</v>
      </c>
      <c r="P2612" s="24">
        <v>70</v>
      </c>
      <c r="Q2612" s="25">
        <v>18.230769230769234</v>
      </c>
      <c r="R2612" s="12">
        <v>0</v>
      </c>
      <c r="S2612" s="12">
        <v>0</v>
      </c>
      <c r="T2612" s="12">
        <v>0</v>
      </c>
      <c r="U2612" s="18" t="str">
        <f t="shared" si="220"/>
        <v>未勝利</v>
      </c>
      <c r="V2612" s="12" t="s">
        <v>8034</v>
      </c>
      <c r="W2612" s="12" t="s">
        <v>8174</v>
      </c>
      <c r="X2612" s="12" t="str">
        <f>IF(OR(C2612="櫃間牧場",C2612="特捜フジ"),"hit",IF(OR(C2612="土井牧場",C2612="土井ムギムギ牧場",C2612="むぎむぎ",C2612="むぎ"),"doi",IF(OR(C2612="阪神",C2612="タイガースファーム"),"han",IF(OR(C2612="健康牧場",C2612="ＯＫ牧場"),"oke",VLOOKUP(C2612,[1]Owner!$A:$B,2,FALSE)))))</f>
        <v>mur</v>
      </c>
    </row>
    <row r="2613" spans="1:24" ht="11.15" customHeight="1" x14ac:dyDescent="0.65">
      <c r="A2613" s="19" t="str">
        <f t="shared" si="219"/>
        <v>2223心平09</v>
      </c>
      <c r="B2613" s="10" t="s">
        <v>9192</v>
      </c>
      <c r="C2613" s="20" t="s">
        <v>4736</v>
      </c>
      <c r="D2613" s="11">
        <v>9</v>
      </c>
      <c r="E2613" s="20" t="s">
        <v>9256</v>
      </c>
      <c r="F2613" s="10" t="s">
        <v>4413</v>
      </c>
      <c r="G2613" s="10" t="s">
        <v>4421</v>
      </c>
      <c r="H2613" s="20" t="s">
        <v>9359</v>
      </c>
      <c r="I2613" s="20" t="s">
        <v>9380</v>
      </c>
      <c r="J2613" s="20" t="s">
        <v>2918</v>
      </c>
      <c r="K2613" s="20" t="s">
        <v>9460</v>
      </c>
      <c r="L2613" s="20" t="s">
        <v>9480</v>
      </c>
      <c r="M2613" s="32">
        <v>0</v>
      </c>
      <c r="N2613" s="22">
        <v>4</v>
      </c>
      <c r="O2613" s="23">
        <v>0</v>
      </c>
      <c r="P2613" s="24">
        <v>70</v>
      </c>
      <c r="Q2613" s="25">
        <v>65</v>
      </c>
      <c r="U2613" s="18" t="str">
        <f t="shared" si="220"/>
        <v>未勝利</v>
      </c>
      <c r="V2613" s="12" t="s">
        <v>9675</v>
      </c>
      <c r="W2613" s="12" t="s">
        <v>9547</v>
      </c>
      <c r="X2613" s="12" t="str">
        <f>IF(OR(C2613="櫃間牧場",C2613="特捜フジ"),"hit",IF(OR(C2613="土井牧場",C2613="土井ムギムギ牧場",C2613="むぎむぎ",C2613="むぎ"),"doi",IF(OR(C2613="阪神",C2613="タイガースファーム"),"han",IF(OR(C2613="健康牧場",C2613="ＯＫ牧場"),"oke",VLOOKUP(C2613,[1]Owner!$A:$B,2,FALSE)))))</f>
        <v>hsi</v>
      </c>
    </row>
    <row r="2614" spans="1:24" ht="11.15" customHeight="1" x14ac:dyDescent="0.65">
      <c r="A2614" s="19" t="str">
        <f t="shared" si="219"/>
        <v>0405大矢08</v>
      </c>
      <c r="B2614" s="10" t="s">
        <v>1951</v>
      </c>
      <c r="C2614" s="20" t="s">
        <v>964</v>
      </c>
      <c r="D2614" s="31">
        <v>8</v>
      </c>
      <c r="E2614" s="20" t="s">
        <v>2003</v>
      </c>
      <c r="F2614" s="10" t="s">
        <v>14</v>
      </c>
      <c r="G2614" s="10" t="s">
        <v>510</v>
      </c>
      <c r="H2614" s="20" t="s">
        <v>2004</v>
      </c>
      <c r="I2614" s="20" t="s">
        <v>26</v>
      </c>
      <c r="J2614" s="20" t="s">
        <v>2005</v>
      </c>
      <c r="K2614" s="20" t="s">
        <v>2006</v>
      </c>
      <c r="L2614" s="20" t="s">
        <v>2007</v>
      </c>
      <c r="M2614" s="21">
        <v>0</v>
      </c>
      <c r="N2614" s="22">
        <v>5</v>
      </c>
      <c r="O2614" s="23">
        <v>0</v>
      </c>
      <c r="P2614" s="24">
        <v>70</v>
      </c>
      <c r="Q2614" s="25">
        <f t="shared" ref="Q2614:Q2636" si="222">IF(M2614="","",IF(M2614&lt;=0,P2614/10,P2614/M2614))</f>
        <v>7</v>
      </c>
      <c r="R2614" s="12">
        <v>0</v>
      </c>
      <c r="S2614" s="12">
        <v>0</v>
      </c>
      <c r="U2614" s="18" t="str">
        <f t="shared" si="220"/>
        <v>未勝利</v>
      </c>
      <c r="X2614" s="12" t="str">
        <f>IF(OR(C2614="櫃間牧場",C2614="特捜フジ"),"hit",IF(OR(C2614="土井牧場",C2614="土井ムギムギ牧場",C2614="むぎむぎ",C2614="むぎ"),"doi",IF(OR(C2614="阪神",C2614="タイガースファーム"),"han",IF(OR(C2614="健康牧場",C2614="ＯＫ牧場"),"oke",VLOOKUP(C2614,[1]Owner!$A:$B,2,FALSE)))))</f>
        <v>oya</v>
      </c>
    </row>
    <row r="2615" spans="1:24" ht="11.15" customHeight="1" x14ac:dyDescent="0.65">
      <c r="A2615" s="19" t="str">
        <f t="shared" si="219"/>
        <v>1112村山07</v>
      </c>
      <c r="B2615" s="10" t="s">
        <v>4369</v>
      </c>
      <c r="C2615" s="20" t="s">
        <v>4339</v>
      </c>
      <c r="D2615" s="11">
        <v>7</v>
      </c>
      <c r="E2615" s="20" t="s">
        <v>4353</v>
      </c>
      <c r="F2615" s="10" t="s">
        <v>3905</v>
      </c>
      <c r="G2615" s="10" t="s">
        <v>3906</v>
      </c>
      <c r="H2615" s="20" t="s">
        <v>4300</v>
      </c>
      <c r="I2615" s="20" t="s">
        <v>4354</v>
      </c>
      <c r="J2615" s="20" t="s">
        <v>4355</v>
      </c>
      <c r="K2615" s="20" t="s">
        <v>4356</v>
      </c>
      <c r="L2615" s="20" t="s">
        <v>4357</v>
      </c>
      <c r="M2615" s="21">
        <v>50</v>
      </c>
      <c r="N2615" s="22">
        <v>5</v>
      </c>
      <c r="O2615" s="23">
        <v>0</v>
      </c>
      <c r="P2615" s="24">
        <v>70</v>
      </c>
      <c r="Q2615" s="25">
        <f t="shared" si="222"/>
        <v>1.4</v>
      </c>
      <c r="R2615" s="12">
        <v>0</v>
      </c>
      <c r="S2615" s="12">
        <v>0</v>
      </c>
      <c r="U2615" s="18" t="str">
        <f t="shared" si="220"/>
        <v>未勝利</v>
      </c>
      <c r="X2615" s="12" t="str">
        <f>IF(OR(C2615="櫃間牧場",C2615="特捜フジ"),"hit",IF(OR(C2615="土井牧場",C2615="土井ムギムギ牧場",C2615="むぎむぎ",C2615="むぎ"),"doi",IF(OR(C2615="阪神",C2615="タイガースファーム"),"han",IF(OR(C2615="健康牧場",C2615="ＯＫ牧場"),"oke",VLOOKUP(C2615,[1]Owner!$A:$B,2,FALSE)))))</f>
        <v>mur</v>
      </c>
    </row>
    <row r="2616" spans="1:24" ht="11.15" customHeight="1" x14ac:dyDescent="0.65">
      <c r="A2616" s="19" t="str">
        <f t="shared" si="219"/>
        <v>1617成田06</v>
      </c>
      <c r="B2616" s="10" t="s">
        <v>5840</v>
      </c>
      <c r="C2616" s="20" t="s">
        <v>5842</v>
      </c>
      <c r="D2616" s="11">
        <v>6</v>
      </c>
      <c r="E2616" s="20" t="s">
        <v>5871</v>
      </c>
      <c r="F2616" s="10" t="s">
        <v>5845</v>
      </c>
      <c r="G2616" s="10" t="s">
        <v>6012</v>
      </c>
      <c r="H2616" s="20" t="s">
        <v>6026</v>
      </c>
      <c r="I2616" s="20" t="s">
        <v>5709</v>
      </c>
      <c r="J2616" s="20" t="s">
        <v>6027</v>
      </c>
      <c r="K2616" s="20" t="s">
        <v>6146</v>
      </c>
      <c r="L2616" s="20" t="s">
        <v>6147</v>
      </c>
      <c r="M2616" s="21">
        <v>0</v>
      </c>
      <c r="N2616" s="22">
        <v>5</v>
      </c>
      <c r="O2616" s="23">
        <v>0</v>
      </c>
      <c r="P2616" s="24">
        <v>70</v>
      </c>
      <c r="Q2616" s="25">
        <f t="shared" si="222"/>
        <v>7</v>
      </c>
      <c r="R2616" s="12">
        <v>0</v>
      </c>
      <c r="S2616" s="12">
        <v>0</v>
      </c>
      <c r="U2616" s="18" t="str">
        <f t="shared" si="220"/>
        <v>未勝利</v>
      </c>
      <c r="X2616" s="12" t="str">
        <f>IF(OR(C2616="櫃間牧場",C2616="特捜フジ"),"hit",IF(OR(C2616="土井牧場",C2616="土井ムギムギ牧場",C2616="むぎむぎ",C2616="むぎ"),"doi",IF(OR(C2616="阪神",C2616="タイガースファーム"),"han",IF(OR(C2616="健康牧場",C2616="ＯＫ牧場"),"oke",VLOOKUP(C2616,[1]Owner!$A:$B,2,FALSE)))))</f>
        <v>nar</v>
      </c>
    </row>
    <row r="2617" spans="1:24" ht="11.15" customHeight="1" x14ac:dyDescent="0.65">
      <c r="A2617" s="19" t="str">
        <f t="shared" si="219"/>
        <v>1819西原06</v>
      </c>
      <c r="B2617" s="10" t="s">
        <v>7067</v>
      </c>
      <c r="C2617" s="20" t="s">
        <v>4759</v>
      </c>
      <c r="D2617" s="11">
        <v>6</v>
      </c>
      <c r="E2617" s="20" t="s">
        <v>7083</v>
      </c>
      <c r="F2617" s="10" t="s">
        <v>4413</v>
      </c>
      <c r="G2617" s="10" t="s">
        <v>4408</v>
      </c>
      <c r="H2617" s="20" t="s">
        <v>7220</v>
      </c>
      <c r="I2617" s="20" t="s">
        <v>2231</v>
      </c>
      <c r="J2617" s="20" t="s">
        <v>7272</v>
      </c>
      <c r="K2617" s="20" t="s">
        <v>7273</v>
      </c>
      <c r="L2617" s="20" t="s">
        <v>7263</v>
      </c>
      <c r="M2617" s="21">
        <v>110</v>
      </c>
      <c r="N2617" s="22">
        <v>5</v>
      </c>
      <c r="O2617" s="23">
        <v>0</v>
      </c>
      <c r="P2617" s="24">
        <v>70</v>
      </c>
      <c r="Q2617" s="25">
        <f t="shared" si="222"/>
        <v>0.63636363636363635</v>
      </c>
      <c r="R2617" s="12">
        <v>0</v>
      </c>
      <c r="S2617" s="12">
        <v>0</v>
      </c>
      <c r="T2617" s="12">
        <v>0</v>
      </c>
      <c r="U2617" s="18" t="str">
        <f t="shared" si="220"/>
        <v>未勝利</v>
      </c>
      <c r="V2617" s="12" t="s">
        <v>7479</v>
      </c>
      <c r="W2617" s="12" t="s">
        <v>7619</v>
      </c>
      <c r="X2617" s="12" t="str">
        <f>IF(OR(C2617="櫃間牧場",C2617="特捜フジ"),"hit",IF(OR(C2617="土井牧場",C2617="土井ムギムギ牧場",C2617="むぎむぎ",C2617="むぎ"),"doi",IF(OR(C2617="阪神",C2617="タイガースファーム"),"han",IF(OR(C2617="健康牧場",C2617="ＯＫ牧場"),"oke",VLOOKUP(C2617,[1]Owner!$A:$B,2,FALSE)))))</f>
        <v>nis</v>
      </c>
    </row>
    <row r="2618" spans="1:24" ht="11.15" customHeight="1" x14ac:dyDescent="0.65">
      <c r="A2618" s="19" t="str">
        <f t="shared" si="219"/>
        <v>1011大類01</v>
      </c>
      <c r="B2618" s="10" t="s">
        <v>3649</v>
      </c>
      <c r="C2618" s="20" t="s">
        <v>91</v>
      </c>
      <c r="D2618" s="11">
        <v>1</v>
      </c>
      <c r="E2618" s="20" t="s">
        <v>3650</v>
      </c>
      <c r="F2618" s="10" t="s">
        <v>14</v>
      </c>
      <c r="G2618" s="10" t="s">
        <v>510</v>
      </c>
      <c r="H2618" s="20" t="s">
        <v>1291</v>
      </c>
      <c r="I2618" s="20" t="s">
        <v>2231</v>
      </c>
      <c r="J2618" s="20" t="s">
        <v>52</v>
      </c>
      <c r="K2618" s="20" t="s">
        <v>2859</v>
      </c>
      <c r="L2618" s="20" t="s">
        <v>515</v>
      </c>
      <c r="M2618" s="21">
        <v>85</v>
      </c>
      <c r="N2618" s="22">
        <v>2</v>
      </c>
      <c r="O2618" s="23">
        <v>0</v>
      </c>
      <c r="P2618" s="24">
        <v>65</v>
      </c>
      <c r="Q2618" s="25">
        <f t="shared" si="222"/>
        <v>0.76470588235294112</v>
      </c>
      <c r="R2618" s="12">
        <v>0</v>
      </c>
      <c r="S2618" s="12">
        <v>0</v>
      </c>
      <c r="U2618" s="18" t="str">
        <f t="shared" si="220"/>
        <v>未勝利</v>
      </c>
      <c r="X2618" s="12" t="str">
        <f>IF(OR(C2618="櫃間牧場",C2618="特捜フジ"),"hit",IF(OR(C2618="土井牧場",C2618="土井ムギムギ牧場",C2618="むぎむぎ",C2618="むぎ"),"doi",IF(OR(C2618="阪神",C2618="タイガースファーム"),"han",IF(OR(C2618="健康牧場",C2618="ＯＫ牧場"),"oke",VLOOKUP(C2618,[1]Owner!$A:$B,2,FALSE)))))</f>
        <v>oru</v>
      </c>
    </row>
    <row r="2619" spans="1:24" ht="11.15" customHeight="1" x14ac:dyDescent="0.65">
      <c r="A2619" s="19" t="str">
        <f t="shared" si="219"/>
        <v>9900心平08</v>
      </c>
      <c r="B2619" s="10" t="s">
        <v>683</v>
      </c>
      <c r="C2619" s="20" t="s">
        <v>186</v>
      </c>
      <c r="D2619" s="31">
        <v>8</v>
      </c>
      <c r="E2619" s="20" t="s">
        <v>811</v>
      </c>
      <c r="F2619" s="10" t="s">
        <v>14</v>
      </c>
      <c r="G2619" s="10" t="s">
        <v>33</v>
      </c>
      <c r="H2619" s="20" t="s">
        <v>766</v>
      </c>
      <c r="I2619" s="20" t="s">
        <v>17</v>
      </c>
      <c r="J2619" s="20" t="s">
        <v>812</v>
      </c>
      <c r="N2619" s="22">
        <v>1</v>
      </c>
      <c r="O2619" s="23">
        <v>0</v>
      </c>
      <c r="P2619" s="24">
        <v>60</v>
      </c>
      <c r="Q2619" s="25" t="str">
        <f t="shared" si="222"/>
        <v/>
      </c>
      <c r="R2619" s="12">
        <v>0</v>
      </c>
      <c r="S2619" s="12">
        <v>0</v>
      </c>
      <c r="U2619" s="18" t="str">
        <f t="shared" si="220"/>
        <v>未勝利</v>
      </c>
      <c r="X2619" s="12" t="str">
        <f>IF(OR(C2619="櫃間牧場",C2619="特捜フジ"),"hit",IF(OR(C2619="土井牧場",C2619="土井ムギムギ牧場",C2619="むぎむぎ",C2619="むぎ"),"doi",IF(OR(C2619="阪神",C2619="タイガースファーム"),"han",IF(OR(C2619="健康牧場",C2619="ＯＫ牧場"),"oke",VLOOKUP(C2619,[1]Owner!$A:$B,2,FALSE)))))</f>
        <v>hsi</v>
      </c>
    </row>
    <row r="2620" spans="1:24" ht="11.15" customHeight="1" x14ac:dyDescent="0.65">
      <c r="A2620" s="19" t="str">
        <f t="shared" si="219"/>
        <v>9798大類10</v>
      </c>
      <c r="B2620" s="10" t="s">
        <v>11</v>
      </c>
      <c r="C2620" s="20" t="s">
        <v>91</v>
      </c>
      <c r="D2620" s="31">
        <v>10</v>
      </c>
      <c r="E2620" s="20" t="s">
        <v>121</v>
      </c>
      <c r="F2620" s="10" t="s">
        <v>29</v>
      </c>
      <c r="G2620" s="10" t="s">
        <v>33</v>
      </c>
      <c r="H2620" s="20" t="s">
        <v>122</v>
      </c>
      <c r="I2620" s="20" t="s">
        <v>123</v>
      </c>
      <c r="J2620" s="20" t="s">
        <v>124</v>
      </c>
      <c r="N2620" s="22">
        <v>1</v>
      </c>
      <c r="O2620" s="23">
        <v>0</v>
      </c>
      <c r="P2620" s="24">
        <v>60</v>
      </c>
      <c r="Q2620" s="25" t="str">
        <f t="shared" si="222"/>
        <v/>
      </c>
      <c r="R2620" s="12">
        <v>0</v>
      </c>
      <c r="S2620" s="12">
        <v>0</v>
      </c>
      <c r="U2620" s="18" t="str">
        <f t="shared" si="220"/>
        <v>未勝利</v>
      </c>
      <c r="X2620" s="12" t="str">
        <f>IF(OR(C2620="櫃間牧場",C2620="特捜フジ"),"hit",IF(OR(C2620="土井牧場",C2620="土井ムギムギ牧場",C2620="むぎむぎ",C2620="むぎ"),"doi",IF(OR(C2620="阪神",C2620="タイガースファーム"),"han",IF(OR(C2620="健康牧場",C2620="ＯＫ牧場"),"oke",VLOOKUP(C2620,[1]Owner!$A:$B,2,FALSE)))))</f>
        <v>oru</v>
      </c>
    </row>
    <row r="2621" spans="1:24" ht="11.15" customHeight="1" x14ac:dyDescent="0.65">
      <c r="A2621" s="19" t="str">
        <f t="shared" si="219"/>
        <v>9798田中02</v>
      </c>
      <c r="B2621" s="10" t="s">
        <v>11</v>
      </c>
      <c r="C2621" s="20" t="s">
        <v>286</v>
      </c>
      <c r="D2621" s="31">
        <v>2</v>
      </c>
      <c r="E2621" s="20" t="s">
        <v>290</v>
      </c>
      <c r="F2621" s="10" t="s">
        <v>29</v>
      </c>
      <c r="G2621" s="10" t="s">
        <v>33</v>
      </c>
      <c r="H2621" s="20" t="s">
        <v>291</v>
      </c>
      <c r="I2621" s="20" t="s">
        <v>26</v>
      </c>
      <c r="J2621" s="20" t="s">
        <v>292</v>
      </c>
      <c r="N2621" s="22">
        <v>1</v>
      </c>
      <c r="O2621" s="23">
        <v>0</v>
      </c>
      <c r="P2621" s="24">
        <v>60</v>
      </c>
      <c r="Q2621" s="25" t="str">
        <f t="shared" si="222"/>
        <v/>
      </c>
      <c r="R2621" s="12">
        <v>0</v>
      </c>
      <c r="S2621" s="12">
        <v>0</v>
      </c>
      <c r="U2621" s="18" t="str">
        <f t="shared" si="220"/>
        <v>未勝利</v>
      </c>
      <c r="X2621" s="12" t="str">
        <f>IF(OR(C2621="櫃間牧場",C2621="特捜フジ"),"hit",IF(OR(C2621="土井牧場",C2621="土井ムギムギ牧場",C2621="むぎむぎ",C2621="むぎ"),"doi",IF(OR(C2621="阪神",C2621="タイガースファーム"),"han",IF(OR(C2621="健康牧場",C2621="ＯＫ牧場"),"oke",VLOOKUP(C2621,[1]Owner!$A:$B,2,FALSE)))))</f>
        <v>tan</v>
      </c>
    </row>
    <row r="2622" spans="1:24" ht="11.15" customHeight="1" x14ac:dyDescent="0.65">
      <c r="A2622" s="19" t="str">
        <f t="shared" si="219"/>
        <v>9899真下02</v>
      </c>
      <c r="B2622" s="10" t="s">
        <v>377</v>
      </c>
      <c r="C2622" s="20" t="s">
        <v>346</v>
      </c>
      <c r="D2622" s="31">
        <v>2</v>
      </c>
      <c r="E2622" s="20" t="s">
        <v>656</v>
      </c>
      <c r="F2622" s="10" t="s">
        <v>14</v>
      </c>
      <c r="G2622" s="10" t="s">
        <v>15</v>
      </c>
      <c r="H2622" s="20" t="s">
        <v>657</v>
      </c>
      <c r="I2622" s="20" t="s">
        <v>658</v>
      </c>
      <c r="J2622" s="20" t="s">
        <v>659</v>
      </c>
      <c r="N2622" s="22">
        <v>1</v>
      </c>
      <c r="O2622" s="23">
        <v>0</v>
      </c>
      <c r="P2622" s="24">
        <v>60</v>
      </c>
      <c r="Q2622" s="25" t="str">
        <f t="shared" si="222"/>
        <v/>
      </c>
      <c r="R2622" s="12">
        <v>0</v>
      </c>
      <c r="S2622" s="12">
        <v>0</v>
      </c>
      <c r="U2622" s="18" t="str">
        <f t="shared" si="220"/>
        <v>未勝利</v>
      </c>
      <c r="X2622" s="12" t="str">
        <f>IF(OR(C2622="櫃間牧場",C2622="特捜フジ"),"hit",IF(OR(C2622="土井牧場",C2622="土井ムギムギ牧場",C2622="むぎむぎ",C2622="むぎ"),"doi",IF(OR(C2622="阪神",C2622="タイガースファーム"),"han",IF(OR(C2622="健康牧場",C2622="ＯＫ牧場"),"oke",VLOOKUP(C2622,[1]Owner!$A:$B,2,FALSE)))))</f>
        <v>mas</v>
      </c>
    </row>
    <row r="2623" spans="1:24" ht="11.15" customHeight="1" x14ac:dyDescent="0.65">
      <c r="A2623" s="19" t="str">
        <f t="shared" si="219"/>
        <v>1112むぎ03</v>
      </c>
      <c r="B2623" s="10" t="s">
        <v>4369</v>
      </c>
      <c r="C2623" s="20" t="s">
        <v>4316</v>
      </c>
      <c r="D2623" s="11">
        <v>3</v>
      </c>
      <c r="E2623" s="20" t="s">
        <v>4321</v>
      </c>
      <c r="F2623" s="10" t="s">
        <v>3910</v>
      </c>
      <c r="G2623" s="10" t="s">
        <v>3906</v>
      </c>
      <c r="H2623" s="20" t="s">
        <v>4283</v>
      </c>
      <c r="I2623" s="20" t="s">
        <v>2280</v>
      </c>
      <c r="J2623" s="20" t="s">
        <v>4322</v>
      </c>
      <c r="K2623" s="20" t="s">
        <v>4285</v>
      </c>
      <c r="L2623" s="20" t="s">
        <v>4286</v>
      </c>
      <c r="M2623" s="21">
        <v>20</v>
      </c>
      <c r="N2623" s="22">
        <v>1</v>
      </c>
      <c r="O2623" s="23">
        <v>0</v>
      </c>
      <c r="P2623" s="24">
        <v>60</v>
      </c>
      <c r="Q2623" s="25">
        <f t="shared" si="222"/>
        <v>3</v>
      </c>
      <c r="R2623" s="12">
        <v>0</v>
      </c>
      <c r="S2623" s="12">
        <v>0</v>
      </c>
      <c r="U2623" s="18" t="str">
        <f t="shared" si="220"/>
        <v>未勝利</v>
      </c>
      <c r="X2623" s="12" t="str">
        <f>IF(OR(C2623="櫃間牧場",C2623="特捜フジ"),"hit",IF(OR(C2623="土井牧場",C2623="土井ムギムギ牧場",C2623="むぎむぎ",C2623="むぎ"),"doi",IF(OR(C2623="阪神",C2623="タイガースファーム"),"han",IF(OR(C2623="健康牧場",C2623="ＯＫ牧場"),"oke",VLOOKUP(C2623,[1]Owner!$A:$B,2,FALSE)))))</f>
        <v>doi</v>
      </c>
    </row>
    <row r="2624" spans="1:24" ht="11.15" customHeight="1" x14ac:dyDescent="0.65">
      <c r="A2624" s="19" t="str">
        <f t="shared" si="219"/>
        <v>9798貴仁07</v>
      </c>
      <c r="B2624" s="10" t="s">
        <v>11</v>
      </c>
      <c r="C2624" s="20" t="s">
        <v>216</v>
      </c>
      <c r="D2624" s="31">
        <v>7</v>
      </c>
      <c r="E2624" s="20" t="s">
        <v>235</v>
      </c>
      <c r="F2624" s="10" t="s">
        <v>14</v>
      </c>
      <c r="G2624" s="10" t="s">
        <v>15</v>
      </c>
      <c r="H2624" s="20" t="s">
        <v>236</v>
      </c>
      <c r="I2624" s="20" t="s">
        <v>237</v>
      </c>
      <c r="J2624" s="20" t="s">
        <v>238</v>
      </c>
      <c r="N2624" s="22">
        <v>2</v>
      </c>
      <c r="O2624" s="23">
        <v>0</v>
      </c>
      <c r="P2624" s="24">
        <v>60</v>
      </c>
      <c r="Q2624" s="25" t="str">
        <f t="shared" si="222"/>
        <v/>
      </c>
      <c r="R2624" s="12">
        <v>0</v>
      </c>
      <c r="S2624" s="12">
        <v>0</v>
      </c>
      <c r="U2624" s="18" t="str">
        <f t="shared" si="220"/>
        <v>未勝利</v>
      </c>
      <c r="X2624" s="12" t="str">
        <f>IF(OR(C2624="櫃間牧場",C2624="特捜フジ"),"hit",IF(OR(C2624="土井牧場",C2624="土井ムギムギ牧場",C2624="むぎむぎ",C2624="むぎ"),"doi",IF(OR(C2624="阪神",C2624="タイガースファーム"),"han",IF(OR(C2624="健康牧場",C2624="ＯＫ牧場"),"oke",VLOOKUP(C2624,[1]Owner!$A:$B,2,FALSE)))))</f>
        <v>hta</v>
      </c>
    </row>
    <row r="2625" spans="1:24" ht="11.15" customHeight="1" x14ac:dyDescent="0.65">
      <c r="A2625" s="19" t="str">
        <f t="shared" si="219"/>
        <v>0102播磨07</v>
      </c>
      <c r="B2625" s="10" t="s">
        <v>1206</v>
      </c>
      <c r="C2625" s="20" t="s">
        <v>626</v>
      </c>
      <c r="D2625" s="31">
        <v>7</v>
      </c>
      <c r="E2625" s="20" t="s">
        <v>1431</v>
      </c>
      <c r="F2625" s="10" t="s">
        <v>29</v>
      </c>
      <c r="G2625" s="10" t="s">
        <v>33</v>
      </c>
      <c r="H2625" s="20" t="s">
        <v>517</v>
      </c>
      <c r="I2625" s="20" t="s">
        <v>17</v>
      </c>
      <c r="J2625" s="20" t="s">
        <v>1432</v>
      </c>
      <c r="N2625" s="22">
        <v>2</v>
      </c>
      <c r="O2625" s="23">
        <v>0</v>
      </c>
      <c r="P2625" s="24">
        <v>60</v>
      </c>
      <c r="Q2625" s="25" t="str">
        <f t="shared" si="222"/>
        <v/>
      </c>
      <c r="R2625" s="12">
        <v>0</v>
      </c>
      <c r="S2625" s="12">
        <v>0</v>
      </c>
      <c r="U2625" s="18" t="str">
        <f t="shared" si="220"/>
        <v>未勝利</v>
      </c>
      <c r="X2625" s="12" t="str">
        <f>IF(OR(C2625="櫃間牧場",C2625="特捜フジ"),"hit",IF(OR(C2625="土井牧場",C2625="土井ムギムギ牧場",C2625="むぎむぎ",C2625="むぎ"),"doi",IF(OR(C2625="阪神",C2625="タイガースファーム"),"han",IF(OR(C2625="健康牧場",C2625="ＯＫ牧場"),"oke",VLOOKUP(C2625,[1]Owner!$A:$B,2,FALSE)))))</f>
        <v>har</v>
      </c>
    </row>
    <row r="2626" spans="1:24" ht="11.15" customHeight="1" x14ac:dyDescent="0.65">
      <c r="A2626" s="19" t="str">
        <f t="shared" ref="A2626:A2689" si="223">MID(B2626,3,2)&amp;MID(B2626,8,2)&amp;MID(C2626,1,2)&amp;TEXT(D2626,"00")</f>
        <v>1516西原07</v>
      </c>
      <c r="B2626" s="10" t="s">
        <v>5510</v>
      </c>
      <c r="C2626" s="20" t="s">
        <v>4049</v>
      </c>
      <c r="D2626" s="11">
        <v>7</v>
      </c>
      <c r="E2626" s="20" t="s">
        <v>5551</v>
      </c>
      <c r="F2626" s="10" t="s">
        <v>3910</v>
      </c>
      <c r="G2626" s="10" t="s">
        <v>3906</v>
      </c>
      <c r="H2626" s="20" t="s">
        <v>4015</v>
      </c>
      <c r="I2626" s="20" t="s">
        <v>2231</v>
      </c>
      <c r="J2626" s="20" t="s">
        <v>5734</v>
      </c>
      <c r="K2626" s="20" t="s">
        <v>4356</v>
      </c>
      <c r="L2626" s="20" t="s">
        <v>3922</v>
      </c>
      <c r="M2626" s="21">
        <v>80</v>
      </c>
      <c r="N2626" s="22">
        <v>2</v>
      </c>
      <c r="O2626" s="23">
        <v>0</v>
      </c>
      <c r="P2626" s="24">
        <v>60</v>
      </c>
      <c r="Q2626" s="25">
        <f t="shared" si="222"/>
        <v>0.75</v>
      </c>
      <c r="R2626" s="12">
        <v>0</v>
      </c>
      <c r="S2626" s="12">
        <v>0</v>
      </c>
      <c r="U2626" s="18" t="str">
        <f t="shared" ref="U2626:U2689" si="224">IF(S2626&gt;=1,"G1",IF(R2626&gt;=1,"重賞",IF(O2626&gt;=2,"二勝",IF(O2626=1,"一勝",IF(AND(O2626=0,N2626&gt;=1),"未勝利","未出走")))))</f>
        <v>未勝利</v>
      </c>
      <c r="X2626" s="12" t="str">
        <f>IF(OR(C2626="櫃間牧場",C2626="特捜フジ"),"hit",IF(OR(C2626="土井牧場",C2626="土井ムギムギ牧場",C2626="むぎむぎ",C2626="むぎ"),"doi",IF(OR(C2626="阪神",C2626="タイガースファーム"),"han",IF(OR(C2626="健康牧場",C2626="ＯＫ牧場"),"oke",VLOOKUP(C2626,[1]Owner!$A:$B,2,FALSE)))))</f>
        <v>nis</v>
      </c>
    </row>
    <row r="2627" spans="1:24" ht="11.15" customHeight="1" x14ac:dyDescent="0.65">
      <c r="A2627" s="19" t="str">
        <f t="shared" si="223"/>
        <v>0102伸吾03</v>
      </c>
      <c r="B2627" s="10" t="s">
        <v>1206</v>
      </c>
      <c r="C2627" s="20" t="s">
        <v>768</v>
      </c>
      <c r="D2627" s="31">
        <v>3</v>
      </c>
      <c r="E2627" s="20" t="s">
        <v>1301</v>
      </c>
      <c r="F2627" s="10" t="s">
        <v>29</v>
      </c>
      <c r="G2627" s="10" t="s">
        <v>15</v>
      </c>
      <c r="H2627" s="20" t="s">
        <v>715</v>
      </c>
      <c r="I2627" s="20" t="s">
        <v>38</v>
      </c>
      <c r="J2627" s="20" t="s">
        <v>1302</v>
      </c>
      <c r="N2627" s="22">
        <v>3</v>
      </c>
      <c r="O2627" s="23">
        <v>0</v>
      </c>
      <c r="P2627" s="24">
        <v>60</v>
      </c>
      <c r="Q2627" s="25" t="str">
        <f t="shared" si="222"/>
        <v/>
      </c>
      <c r="R2627" s="12">
        <v>0</v>
      </c>
      <c r="S2627" s="12">
        <v>0</v>
      </c>
      <c r="U2627" s="18" t="str">
        <f t="shared" si="224"/>
        <v>未勝利</v>
      </c>
      <c r="X2627" s="12" t="str">
        <f>IF(OR(C2627="櫃間牧場",C2627="特捜フジ"),"hit",IF(OR(C2627="土井牧場",C2627="土井ムギムギ牧場",C2627="むぎむぎ",C2627="むぎ"),"doi",IF(OR(C2627="阪神",C2627="タイガースファーム"),"han",IF(OR(C2627="健康牧場",C2627="ＯＫ牧場"),"oke",VLOOKUP(C2627,[1]Owner!$A:$B,2,FALSE)))))</f>
        <v>tsi</v>
      </c>
    </row>
    <row r="2628" spans="1:24" ht="11.15" customHeight="1" x14ac:dyDescent="0.65">
      <c r="A2628" s="19" t="str">
        <f t="shared" si="223"/>
        <v>0001大矢06</v>
      </c>
      <c r="B2628" s="10" t="s">
        <v>963</v>
      </c>
      <c r="C2628" s="20" t="s">
        <v>964</v>
      </c>
      <c r="D2628" s="31">
        <v>6</v>
      </c>
      <c r="E2628" s="20" t="s">
        <v>978</v>
      </c>
      <c r="F2628" s="10" t="s">
        <v>14</v>
      </c>
      <c r="G2628" s="10" t="s">
        <v>33</v>
      </c>
      <c r="H2628" s="20" t="s">
        <v>979</v>
      </c>
      <c r="I2628" s="20" t="s">
        <v>807</v>
      </c>
      <c r="J2628" s="20" t="s">
        <v>39</v>
      </c>
      <c r="N2628" s="22">
        <v>4</v>
      </c>
      <c r="O2628" s="23">
        <v>0</v>
      </c>
      <c r="P2628" s="24">
        <v>60</v>
      </c>
      <c r="Q2628" s="25" t="str">
        <f t="shared" si="222"/>
        <v/>
      </c>
      <c r="R2628" s="12">
        <v>0</v>
      </c>
      <c r="S2628" s="12">
        <v>0</v>
      </c>
      <c r="U2628" s="18" t="str">
        <f t="shared" si="224"/>
        <v>未勝利</v>
      </c>
      <c r="X2628" s="12" t="str">
        <f>IF(OR(C2628="櫃間牧場",C2628="特捜フジ"),"hit",IF(OR(C2628="土井牧場",C2628="土井ムギムギ牧場",C2628="むぎむぎ",C2628="むぎ"),"doi",IF(OR(C2628="阪神",C2628="タイガースファーム"),"han",IF(OR(C2628="健康牧場",C2628="ＯＫ牧場"),"oke",VLOOKUP(C2628,[1]Owner!$A:$B,2,FALSE)))))</f>
        <v>oya</v>
      </c>
    </row>
    <row r="2629" spans="1:24" ht="11.15" customHeight="1" x14ac:dyDescent="0.65">
      <c r="A2629" s="19" t="str">
        <f t="shared" si="223"/>
        <v>9798青木04</v>
      </c>
      <c r="B2629" s="10" t="s">
        <v>11</v>
      </c>
      <c r="C2629" s="20" t="s">
        <v>12</v>
      </c>
      <c r="D2629" s="31">
        <v>4</v>
      </c>
      <c r="E2629" s="20" t="s">
        <v>28</v>
      </c>
      <c r="F2629" s="10" t="s">
        <v>29</v>
      </c>
      <c r="G2629" s="10" t="s">
        <v>15</v>
      </c>
      <c r="H2629" s="20" t="s">
        <v>16</v>
      </c>
      <c r="I2629" s="20" t="s">
        <v>30</v>
      </c>
      <c r="J2629" s="20" t="s">
        <v>31</v>
      </c>
      <c r="N2629" s="22">
        <v>6</v>
      </c>
      <c r="O2629" s="23">
        <v>0</v>
      </c>
      <c r="P2629" s="24">
        <v>60</v>
      </c>
      <c r="Q2629" s="25" t="str">
        <f t="shared" si="222"/>
        <v/>
      </c>
      <c r="R2629" s="12">
        <v>0</v>
      </c>
      <c r="S2629" s="12">
        <v>0</v>
      </c>
      <c r="U2629" s="18" t="str">
        <f t="shared" si="224"/>
        <v>未勝利</v>
      </c>
      <c r="X2629" s="12" t="str">
        <f>IF(OR(C2629="櫃間牧場",C2629="特捜フジ"),"hit",IF(OR(C2629="土井牧場",C2629="土井ムギムギ牧場",C2629="むぎむぎ",C2629="むぎ"),"doi",IF(OR(C2629="阪神",C2629="タイガースファーム"),"han",IF(OR(C2629="健康牧場",C2629="ＯＫ牧場"),"oke",VLOOKUP(C2629,[1]Owner!$A:$B,2,FALSE)))))</f>
        <v>aok</v>
      </c>
    </row>
    <row r="2630" spans="1:24" ht="11.15" customHeight="1" x14ac:dyDescent="0.65">
      <c r="A2630" s="19" t="str">
        <f t="shared" si="223"/>
        <v>9899播磨09</v>
      </c>
      <c r="B2630" s="10" t="s">
        <v>377</v>
      </c>
      <c r="C2630" s="20" t="s">
        <v>626</v>
      </c>
      <c r="D2630" s="31">
        <v>9</v>
      </c>
      <c r="E2630" s="20" t="s">
        <v>647</v>
      </c>
      <c r="F2630" s="10" t="s">
        <v>14</v>
      </c>
      <c r="G2630" s="10" t="s">
        <v>15</v>
      </c>
      <c r="H2630" s="20" t="s">
        <v>404</v>
      </c>
      <c r="I2630" s="20" t="s">
        <v>485</v>
      </c>
      <c r="J2630" s="20" t="s">
        <v>648</v>
      </c>
      <c r="N2630" s="22">
        <v>9</v>
      </c>
      <c r="O2630" s="23">
        <v>0</v>
      </c>
      <c r="P2630" s="24">
        <v>60</v>
      </c>
      <c r="Q2630" s="25" t="str">
        <f t="shared" si="222"/>
        <v/>
      </c>
      <c r="R2630" s="12">
        <v>0</v>
      </c>
      <c r="S2630" s="12">
        <v>0</v>
      </c>
      <c r="U2630" s="18" t="str">
        <f t="shared" si="224"/>
        <v>未勝利</v>
      </c>
      <c r="X2630" s="12" t="str">
        <f>IF(OR(C2630="櫃間牧場",C2630="特捜フジ"),"hit",IF(OR(C2630="土井牧場",C2630="土井ムギムギ牧場",C2630="むぎむぎ",C2630="むぎ"),"doi",IF(OR(C2630="阪神",C2630="タイガースファーム"),"han",IF(OR(C2630="健康牧場",C2630="ＯＫ牧場"),"oke",VLOOKUP(C2630,[1]Owner!$A:$B,2,FALSE)))))</f>
        <v>har</v>
      </c>
    </row>
    <row r="2631" spans="1:24" ht="11.15" customHeight="1" x14ac:dyDescent="0.65">
      <c r="A2631" s="19" t="str">
        <f t="shared" si="223"/>
        <v>2324阪神06</v>
      </c>
      <c r="B2631" s="10" t="s">
        <v>9878</v>
      </c>
      <c r="C2631" s="20" t="s">
        <v>4734</v>
      </c>
      <c r="D2631" s="11">
        <v>6</v>
      </c>
      <c r="E2631" s="20" t="s">
        <v>9853</v>
      </c>
      <c r="F2631" s="10" t="s">
        <v>4407</v>
      </c>
      <c r="G2631" s="10" t="s">
        <v>4408</v>
      </c>
      <c r="H2631" s="20" t="s">
        <v>9890</v>
      </c>
      <c r="I2631" s="20" t="s">
        <v>1755</v>
      </c>
      <c r="J2631" s="20" t="s">
        <v>7296</v>
      </c>
      <c r="K2631" s="20" t="s">
        <v>823</v>
      </c>
      <c r="L2631" s="20" t="s">
        <v>3283</v>
      </c>
      <c r="M2631" s="37">
        <v>5</v>
      </c>
      <c r="N2631" s="22">
        <v>1</v>
      </c>
      <c r="O2631" s="23">
        <v>0</v>
      </c>
      <c r="P2631" s="24">
        <v>55</v>
      </c>
      <c r="Q2631" s="25">
        <f t="shared" si="222"/>
        <v>11</v>
      </c>
      <c r="U2631" s="18" t="str">
        <f t="shared" si="224"/>
        <v>未勝利</v>
      </c>
      <c r="V2631" s="12" t="s">
        <v>10203</v>
      </c>
      <c r="W2631" s="12" t="s">
        <v>10129</v>
      </c>
      <c r="X2631" s="12" t="str">
        <f>IF(OR(C2631="櫃間牧場",C2631="特捜フジ"),"hit",IF(OR(C2631="土井牧場",C2631="土井ムギムギ牧場",C2631="むぎむぎ",C2631="むぎ"),"doi",IF(OR(C2631="阪神",C2631="タイガースファーム"),"han",IF(OR(C2631="健康牧場",C2631="ＯＫ牧場"),"oke",VLOOKUP(C2631,[1]Owner!$A:$B,2,FALSE)))))</f>
        <v>han</v>
      </c>
    </row>
    <row r="2632" spans="1:24" ht="11.15" customHeight="1" x14ac:dyDescent="0.65">
      <c r="A2632" s="19" t="str">
        <f t="shared" si="223"/>
        <v>2324小金02</v>
      </c>
      <c r="B2632" s="10" t="s">
        <v>9878</v>
      </c>
      <c r="C2632" s="20" t="s">
        <v>9237</v>
      </c>
      <c r="D2632" s="11">
        <v>2</v>
      </c>
      <c r="E2632" s="20" t="s">
        <v>9789</v>
      </c>
      <c r="F2632" s="10" t="s">
        <v>4407</v>
      </c>
      <c r="G2632" s="10" t="s">
        <v>4408</v>
      </c>
      <c r="H2632" s="20" t="s">
        <v>9890</v>
      </c>
      <c r="I2632" s="20" t="s">
        <v>1755</v>
      </c>
      <c r="J2632" s="20" t="s">
        <v>9936</v>
      </c>
      <c r="K2632" s="20" t="s">
        <v>9452</v>
      </c>
      <c r="L2632" s="20" t="s">
        <v>4432</v>
      </c>
      <c r="M2632" s="37">
        <v>6</v>
      </c>
      <c r="N2632" s="22">
        <v>2</v>
      </c>
      <c r="O2632" s="23">
        <v>0</v>
      </c>
      <c r="P2632" s="24">
        <v>55</v>
      </c>
      <c r="Q2632" s="25">
        <f t="shared" si="222"/>
        <v>9.1666666666666661</v>
      </c>
      <c r="U2632" s="18" t="str">
        <f t="shared" si="224"/>
        <v>未勝利</v>
      </c>
      <c r="W2632" s="12" t="s">
        <v>10074</v>
      </c>
      <c r="X2632" s="12" t="str">
        <f>IF(OR(C2632="櫃間牧場",C2632="特捜フジ"),"hit",IF(OR(C2632="土井牧場",C2632="土井ムギムギ牧場",C2632="むぎむぎ",C2632="むぎ"),"doi",IF(OR(C2632="阪神",C2632="タイガースファーム"),"han",IF(OR(C2632="健康牧場",C2632="ＯＫ牧場"),"oke",VLOOKUP(C2632,[1]Owner!$A:$B,2,FALSE)))))</f>
        <v>kog</v>
      </c>
    </row>
    <row r="2633" spans="1:24" ht="11.15" customHeight="1" x14ac:dyDescent="0.65">
      <c r="A2633" s="19" t="str">
        <f t="shared" si="223"/>
        <v>2324寺本09</v>
      </c>
      <c r="B2633" s="10" t="s">
        <v>9878</v>
      </c>
      <c r="C2633" s="20" t="s">
        <v>9269</v>
      </c>
      <c r="D2633" s="11">
        <v>9</v>
      </c>
      <c r="E2633" s="20" t="s">
        <v>9826</v>
      </c>
      <c r="F2633" s="10" t="s">
        <v>4413</v>
      </c>
      <c r="G2633" s="10" t="s">
        <v>4408</v>
      </c>
      <c r="H2633" s="20" t="s">
        <v>8868</v>
      </c>
      <c r="I2633" s="20" t="s">
        <v>4547</v>
      </c>
      <c r="J2633" s="20" t="s">
        <v>9955</v>
      </c>
      <c r="K2633" s="20" t="s">
        <v>4415</v>
      </c>
      <c r="L2633" s="20" t="s">
        <v>4416</v>
      </c>
      <c r="M2633" s="37">
        <v>8</v>
      </c>
      <c r="N2633" s="22">
        <v>2</v>
      </c>
      <c r="O2633" s="23">
        <v>0</v>
      </c>
      <c r="P2633" s="24">
        <v>55</v>
      </c>
      <c r="Q2633" s="25">
        <f t="shared" si="222"/>
        <v>6.875</v>
      </c>
      <c r="U2633" s="18" t="str">
        <f t="shared" si="224"/>
        <v>未勝利</v>
      </c>
      <c r="V2633" s="12" t="s">
        <v>10176</v>
      </c>
      <c r="W2633" s="12" t="s">
        <v>10106</v>
      </c>
      <c r="X2633" s="12" t="str">
        <f>IF(OR(C2633="櫃間牧場",C2633="特捜フジ"),"hit",IF(OR(C2633="土井牧場",C2633="土井ムギムギ牧場",C2633="むぎむぎ",C2633="むぎ"),"doi",IF(OR(C2633="阪神",C2633="タイガースファーム"),"han",IF(OR(C2633="健康牧場",C2633="ＯＫ牧場"),"oke",VLOOKUP(C2633,[1]Owner!$A:$B,2,FALSE)))))</f>
        <v>ter</v>
      </c>
    </row>
    <row r="2634" spans="1:24" ht="11.15" customHeight="1" x14ac:dyDescent="0.65">
      <c r="A2634" s="19" t="str">
        <f t="shared" si="223"/>
        <v>2324西原01</v>
      </c>
      <c r="B2634" s="10" t="s">
        <v>9878</v>
      </c>
      <c r="C2634" s="20" t="s">
        <v>4737</v>
      </c>
      <c r="D2634" s="11">
        <v>1</v>
      </c>
      <c r="E2634" s="20" t="s">
        <v>9828</v>
      </c>
      <c r="F2634" s="10" t="s">
        <v>4407</v>
      </c>
      <c r="G2634" s="10" t="s">
        <v>4408</v>
      </c>
      <c r="H2634" s="20" t="s">
        <v>4414</v>
      </c>
      <c r="I2634" s="20" t="s">
        <v>5235</v>
      </c>
      <c r="J2634" s="20" t="s">
        <v>6035</v>
      </c>
      <c r="K2634" s="20" t="s">
        <v>791</v>
      </c>
      <c r="L2634" s="20" t="s">
        <v>1913</v>
      </c>
      <c r="M2634" s="37">
        <v>10</v>
      </c>
      <c r="N2634" s="22">
        <v>2</v>
      </c>
      <c r="O2634" s="23">
        <v>0</v>
      </c>
      <c r="P2634" s="24">
        <v>55</v>
      </c>
      <c r="Q2634" s="25">
        <f t="shared" si="222"/>
        <v>5.5</v>
      </c>
      <c r="U2634" s="18" t="str">
        <f t="shared" si="224"/>
        <v>未勝利</v>
      </c>
      <c r="V2634" s="12" t="s">
        <v>10178</v>
      </c>
      <c r="W2634" s="12" t="s">
        <v>10108</v>
      </c>
      <c r="X2634" s="12" t="str">
        <f>IF(OR(C2634="櫃間牧場",C2634="特捜フジ"),"hit",IF(OR(C2634="土井牧場",C2634="土井ムギムギ牧場",C2634="むぎむぎ",C2634="むぎ"),"doi",IF(OR(C2634="阪神",C2634="タイガースファーム"),"han",IF(OR(C2634="健康牧場",C2634="ＯＫ牧場"),"oke",VLOOKUP(C2634,[1]Owner!$A:$B,2,FALSE)))))</f>
        <v>nis</v>
      </c>
    </row>
    <row r="2635" spans="1:24" ht="11.15" customHeight="1" x14ac:dyDescent="0.65">
      <c r="A2635" s="19" t="str">
        <f t="shared" si="223"/>
        <v>2324寺本08</v>
      </c>
      <c r="B2635" s="10" t="s">
        <v>9878</v>
      </c>
      <c r="C2635" s="20" t="s">
        <v>9269</v>
      </c>
      <c r="D2635" s="11">
        <v>8</v>
      </c>
      <c r="E2635" s="20" t="s">
        <v>9825</v>
      </c>
      <c r="F2635" s="10" t="s">
        <v>4407</v>
      </c>
      <c r="G2635" s="10" t="s">
        <v>4408</v>
      </c>
      <c r="H2635" s="20" t="s">
        <v>9374</v>
      </c>
      <c r="I2635" s="20" t="s">
        <v>5638</v>
      </c>
      <c r="J2635" s="20" t="s">
        <v>9417</v>
      </c>
      <c r="K2635" s="20" t="s">
        <v>9984</v>
      </c>
      <c r="L2635" s="20" t="s">
        <v>1913</v>
      </c>
      <c r="M2635" s="37">
        <v>7</v>
      </c>
      <c r="N2635" s="22">
        <v>3</v>
      </c>
      <c r="O2635" s="23">
        <v>0</v>
      </c>
      <c r="P2635" s="24">
        <v>55</v>
      </c>
      <c r="Q2635" s="25">
        <f t="shared" si="222"/>
        <v>7.8571428571428568</v>
      </c>
      <c r="U2635" s="18" t="str">
        <f t="shared" si="224"/>
        <v>未勝利</v>
      </c>
      <c r="V2635" s="12" t="s">
        <v>10175</v>
      </c>
      <c r="W2635" s="12" t="s">
        <v>10105</v>
      </c>
      <c r="X2635" s="12" t="str">
        <f>IF(OR(C2635="櫃間牧場",C2635="特捜フジ"),"hit",IF(OR(C2635="土井牧場",C2635="土井ムギムギ牧場",C2635="むぎむぎ",C2635="むぎ"),"doi",IF(OR(C2635="阪神",C2635="タイガースファーム"),"han",IF(OR(C2635="健康牧場",C2635="ＯＫ牧場"),"oke",VLOOKUP(C2635,[1]Owner!$A:$B,2,FALSE)))))</f>
        <v>ter</v>
      </c>
    </row>
    <row r="2636" spans="1:24" ht="11.15" customHeight="1" x14ac:dyDescent="0.65">
      <c r="A2636" s="19" t="str">
        <f t="shared" si="223"/>
        <v>2324西原05</v>
      </c>
      <c r="B2636" s="10" t="s">
        <v>9878</v>
      </c>
      <c r="C2636" s="20" t="s">
        <v>4737</v>
      </c>
      <c r="D2636" s="11">
        <v>5</v>
      </c>
      <c r="E2636" s="20" t="s">
        <v>9832</v>
      </c>
      <c r="F2636" s="10" t="s">
        <v>2319</v>
      </c>
      <c r="G2636" s="10" t="s">
        <v>4408</v>
      </c>
      <c r="H2636" s="20" t="s">
        <v>9374</v>
      </c>
      <c r="I2636" s="20" t="s">
        <v>5876</v>
      </c>
      <c r="J2636" s="20" t="s">
        <v>9958</v>
      </c>
      <c r="K2636" s="20" t="s">
        <v>791</v>
      </c>
      <c r="L2636" s="20" t="s">
        <v>1913</v>
      </c>
      <c r="M2636" s="37">
        <v>2</v>
      </c>
      <c r="N2636" s="22">
        <v>4</v>
      </c>
      <c r="O2636" s="23">
        <v>0</v>
      </c>
      <c r="P2636" s="24">
        <v>55</v>
      </c>
      <c r="Q2636" s="25">
        <f t="shared" si="222"/>
        <v>27.5</v>
      </c>
      <c r="U2636" s="18" t="str">
        <f t="shared" si="224"/>
        <v>未勝利</v>
      </c>
      <c r="V2636" s="12" t="s">
        <v>10182</v>
      </c>
      <c r="W2636" s="12" t="s">
        <v>10112</v>
      </c>
      <c r="X2636" s="12" t="str">
        <f>IF(OR(C2636="櫃間牧場",C2636="特捜フジ"),"hit",IF(OR(C2636="土井牧場",C2636="土井ムギムギ牧場",C2636="むぎむぎ",C2636="むぎ"),"doi",IF(OR(C2636="阪神",C2636="タイガースファーム"),"han",IF(OR(C2636="健康牧場",C2636="ＯＫ牧場"),"oke",VLOOKUP(C2636,[1]Owner!$A:$B,2,FALSE)))))</f>
        <v>nis</v>
      </c>
    </row>
    <row r="2637" spans="1:24" ht="11.15" customHeight="1" x14ac:dyDescent="0.65">
      <c r="A2637" s="19" t="str">
        <f t="shared" si="223"/>
        <v>2223柏倉04</v>
      </c>
      <c r="B2637" s="10" t="s">
        <v>9192</v>
      </c>
      <c r="C2637" s="20" t="s">
        <v>9205</v>
      </c>
      <c r="D2637" s="11">
        <v>4</v>
      </c>
      <c r="E2637" s="20" t="s">
        <v>9209</v>
      </c>
      <c r="F2637" s="10" t="s">
        <v>4407</v>
      </c>
      <c r="G2637" s="10" t="s">
        <v>4408</v>
      </c>
      <c r="H2637" s="20" t="s">
        <v>8868</v>
      </c>
      <c r="I2637" s="20" t="s">
        <v>1755</v>
      </c>
      <c r="J2637" s="20" t="s">
        <v>8869</v>
      </c>
      <c r="K2637" s="20" t="s">
        <v>9451</v>
      </c>
      <c r="L2637" s="20" t="s">
        <v>4202</v>
      </c>
      <c r="M2637" s="32">
        <v>7</v>
      </c>
      <c r="N2637" s="22">
        <v>5</v>
      </c>
      <c r="O2637" s="23">
        <v>0</v>
      </c>
      <c r="P2637" s="24">
        <v>55</v>
      </c>
      <c r="Q2637" s="25">
        <v>57.295918367346935</v>
      </c>
      <c r="U2637" s="18" t="str">
        <f t="shared" si="224"/>
        <v>未勝利</v>
      </c>
      <c r="V2637" s="12" t="s">
        <v>9641</v>
      </c>
      <c r="W2637" s="12" t="s">
        <v>9503</v>
      </c>
      <c r="X2637" s="12" t="str">
        <f>IF(OR(C2637="櫃間牧場",C2637="特捜フジ"),"hit",IF(OR(C2637="土井牧場",C2637="土井ムギムギ牧場",C2637="むぎむぎ",C2637="むぎ"),"doi",IF(OR(C2637="阪神",C2637="タイガースファーム"),"han",IF(OR(C2637="健康牧場",C2637="ＯＫ牧場"),"oke",VLOOKUP(C2637,[1]Owner!$A:$B,2,FALSE)))))</f>
        <v>kas</v>
      </c>
    </row>
    <row r="2638" spans="1:24" ht="11.15" customHeight="1" x14ac:dyDescent="0.65">
      <c r="A2638" s="19" t="str">
        <f t="shared" si="223"/>
        <v>2223ＯＫ03</v>
      </c>
      <c r="B2638" s="10" t="s">
        <v>9192</v>
      </c>
      <c r="C2638" s="20" t="s">
        <v>9193</v>
      </c>
      <c r="D2638" s="11">
        <v>3</v>
      </c>
      <c r="E2638" s="20" t="s">
        <v>9196</v>
      </c>
      <c r="F2638" s="10" t="s">
        <v>4407</v>
      </c>
      <c r="G2638" s="10" t="s">
        <v>4408</v>
      </c>
      <c r="H2638" s="20" t="s">
        <v>9342</v>
      </c>
      <c r="I2638" s="20" t="s">
        <v>1755</v>
      </c>
      <c r="J2638" s="20" t="s">
        <v>9387</v>
      </c>
      <c r="K2638" s="20" t="s">
        <v>9448</v>
      </c>
      <c r="L2638" s="20" t="s">
        <v>1913</v>
      </c>
      <c r="M2638" s="32">
        <v>7</v>
      </c>
      <c r="N2638" s="22">
        <v>4</v>
      </c>
      <c r="O2638" s="23">
        <v>0</v>
      </c>
      <c r="P2638" s="24">
        <v>52</v>
      </c>
      <c r="Q2638" s="25">
        <v>21.183673469387752</v>
      </c>
      <c r="U2638" s="18" t="str">
        <f t="shared" si="224"/>
        <v>未勝利</v>
      </c>
      <c r="V2638" s="12" t="s">
        <v>9630</v>
      </c>
      <c r="W2638" s="12" t="s">
        <v>9492</v>
      </c>
      <c r="X2638" s="12" t="str">
        <f>IF(OR(C2638="櫃間牧場",C2638="特捜フジ"),"hit",IF(OR(C2638="土井牧場",C2638="土井ムギムギ牧場",C2638="むぎむぎ",C2638="むぎ"),"doi",IF(OR(C2638="阪神",C2638="タイガースファーム"),"han",IF(OR(C2638="健康牧場",C2638="ＯＫ牧場"),"oke",VLOOKUP(C2638,[1]Owner!$A:$B,2,FALSE)))))</f>
        <v>oke</v>
      </c>
    </row>
    <row r="2639" spans="1:24" ht="11.15" customHeight="1" x14ac:dyDescent="0.65">
      <c r="A2639" s="19" t="str">
        <f t="shared" si="223"/>
        <v>9798板谷07</v>
      </c>
      <c r="B2639" s="10" t="s">
        <v>11</v>
      </c>
      <c r="C2639" s="20" t="s">
        <v>53</v>
      </c>
      <c r="D2639" s="31">
        <v>7</v>
      </c>
      <c r="E2639" s="20" t="s">
        <v>75</v>
      </c>
      <c r="F2639" s="10" t="s">
        <v>29</v>
      </c>
      <c r="G2639" s="10" t="s">
        <v>33</v>
      </c>
      <c r="H2639" s="20" t="s">
        <v>76</v>
      </c>
      <c r="I2639" s="20" t="s">
        <v>38</v>
      </c>
      <c r="J2639" s="20" t="s">
        <v>77</v>
      </c>
      <c r="N2639" s="22">
        <v>1</v>
      </c>
      <c r="O2639" s="23">
        <v>0</v>
      </c>
      <c r="P2639" s="24">
        <v>51</v>
      </c>
      <c r="Q2639" s="25" t="str">
        <f>IF(M2639="","",IF(M2639&lt;=0,P2639/10,P2639/M2639))</f>
        <v/>
      </c>
      <c r="R2639" s="12">
        <v>0</v>
      </c>
      <c r="S2639" s="12">
        <v>0</v>
      </c>
      <c r="U2639" s="18" t="str">
        <f t="shared" si="224"/>
        <v>未勝利</v>
      </c>
      <c r="X2639" s="12" t="str">
        <f>IF(OR(C2639="櫃間牧場",C2639="特捜フジ"),"hit",IF(OR(C2639="土井牧場",C2639="土井ムギムギ牧場",C2639="むぎむぎ",C2639="むぎ"),"doi",IF(OR(C2639="阪神",C2639="タイガースファーム"),"han",IF(OR(C2639="健康牧場",C2639="ＯＫ牧場"),"oke",VLOOKUP(C2639,[1]Owner!$A:$B,2,FALSE)))))</f>
        <v>ita</v>
      </c>
    </row>
    <row r="2640" spans="1:24" ht="11.15" customHeight="1" x14ac:dyDescent="0.65">
      <c r="A2640" s="19" t="str">
        <f t="shared" si="223"/>
        <v>2021健太07</v>
      </c>
      <c r="B2640" s="10" t="s">
        <v>8314</v>
      </c>
      <c r="C2640" s="20" t="s">
        <v>7654</v>
      </c>
      <c r="D2640" s="11">
        <v>7</v>
      </c>
      <c r="E2640" s="20" t="s">
        <v>8205</v>
      </c>
      <c r="F2640" s="10" t="s">
        <v>4478</v>
      </c>
      <c r="G2640" s="10" t="s">
        <v>15</v>
      </c>
      <c r="H2640" s="20" t="s">
        <v>8342</v>
      </c>
      <c r="I2640" s="20" t="s">
        <v>2231</v>
      </c>
      <c r="J2640" s="20" t="s">
        <v>4700</v>
      </c>
      <c r="K2640" s="20" t="s">
        <v>8355</v>
      </c>
      <c r="L2640" s="20" t="s">
        <v>1913</v>
      </c>
      <c r="M2640" s="32">
        <v>10</v>
      </c>
      <c r="N2640" s="22">
        <v>1</v>
      </c>
      <c r="O2640" s="23">
        <v>0</v>
      </c>
      <c r="P2640" s="24">
        <v>51</v>
      </c>
      <c r="Q2640" s="25">
        <v>0.73538461538461553</v>
      </c>
      <c r="R2640" s="12">
        <v>0</v>
      </c>
      <c r="S2640" s="12">
        <v>0</v>
      </c>
      <c r="T2640" s="12">
        <v>0</v>
      </c>
      <c r="U2640" s="18" t="str">
        <f t="shared" si="224"/>
        <v>未勝利</v>
      </c>
      <c r="V2640" s="12" t="s">
        <v>8629</v>
      </c>
      <c r="W2640" s="12" t="s">
        <v>8489</v>
      </c>
      <c r="X2640" s="12" t="str">
        <f>IF(OR(C2640="櫃間牧場",C2640="特捜フジ"),"hit",IF(OR(C2640="土井牧場",C2640="土井ムギムギ牧場",C2640="むぎむぎ",C2640="むぎ"),"doi",IF(OR(C2640="阪神",C2640="タイガースファーム"),"han",IF(OR(C2640="健康牧場",C2640="ＯＫ牧場"),"oke",VLOOKUP(C2640,[1]Owner!$A:$B,2,FALSE)))))</f>
        <v>tke</v>
      </c>
    </row>
    <row r="2641" spans="1:24" ht="11.15" customHeight="1" x14ac:dyDescent="0.65">
      <c r="A2641" s="19" t="str">
        <f t="shared" si="223"/>
        <v>9899片岡05</v>
      </c>
      <c r="B2641" s="10" t="s">
        <v>377</v>
      </c>
      <c r="C2641" s="20" t="s">
        <v>465</v>
      </c>
      <c r="D2641" s="31">
        <v>5</v>
      </c>
      <c r="E2641" s="20" t="s">
        <v>478</v>
      </c>
      <c r="F2641" s="10" t="s">
        <v>29</v>
      </c>
      <c r="G2641" s="10" t="s">
        <v>33</v>
      </c>
      <c r="H2641" s="20" t="s">
        <v>435</v>
      </c>
      <c r="I2641" s="20" t="s">
        <v>335</v>
      </c>
      <c r="J2641" s="20" t="s">
        <v>479</v>
      </c>
      <c r="N2641" s="22">
        <v>3</v>
      </c>
      <c r="O2641" s="23">
        <v>0</v>
      </c>
      <c r="P2641" s="24">
        <v>51</v>
      </c>
      <c r="Q2641" s="25" t="str">
        <f>IF(M2641="","",IF(M2641&lt;=0,P2641/10,P2641/M2641))</f>
        <v/>
      </c>
      <c r="R2641" s="12">
        <v>0</v>
      </c>
      <c r="S2641" s="12">
        <v>0</v>
      </c>
      <c r="U2641" s="18" t="str">
        <f t="shared" si="224"/>
        <v>未勝利</v>
      </c>
      <c r="X2641" s="12" t="str">
        <f>IF(OR(C2641="櫃間牧場",C2641="特捜フジ"),"hit",IF(OR(C2641="土井牧場",C2641="土井ムギムギ牧場",C2641="むぎむぎ",C2641="むぎ"),"doi",IF(OR(C2641="阪神",C2641="タイガースファーム"),"han",IF(OR(C2641="健康牧場",C2641="ＯＫ牧場"),"oke",VLOOKUP(C2641,[1]Owner!$A:$B,2,FALSE)))))</f>
        <v>kat</v>
      </c>
    </row>
    <row r="2642" spans="1:24" ht="11.15" customHeight="1" x14ac:dyDescent="0.65">
      <c r="A2642" s="19" t="str">
        <f t="shared" si="223"/>
        <v>2021阪神06</v>
      </c>
      <c r="B2642" s="10" t="s">
        <v>8314</v>
      </c>
      <c r="C2642" s="20" t="s">
        <v>4398</v>
      </c>
      <c r="D2642" s="11">
        <v>6</v>
      </c>
      <c r="E2642" s="20" t="s">
        <v>8263</v>
      </c>
      <c r="F2642" s="10" t="s">
        <v>4478</v>
      </c>
      <c r="G2642" s="10" t="s">
        <v>33</v>
      </c>
      <c r="H2642" s="20" t="s">
        <v>8413</v>
      </c>
      <c r="I2642" s="20" t="s">
        <v>4547</v>
      </c>
      <c r="J2642" s="20" t="s">
        <v>8414</v>
      </c>
      <c r="K2642" s="20" t="s">
        <v>791</v>
      </c>
      <c r="L2642" s="20" t="s">
        <v>1913</v>
      </c>
      <c r="M2642" s="32">
        <v>6</v>
      </c>
      <c r="N2642" s="22">
        <v>3</v>
      </c>
      <c r="O2642" s="23">
        <v>0</v>
      </c>
      <c r="P2642" s="24">
        <v>51</v>
      </c>
      <c r="Q2642" s="25">
        <v>-3.4410256410256408</v>
      </c>
      <c r="R2642" s="12">
        <v>0</v>
      </c>
      <c r="S2642" s="12">
        <v>0</v>
      </c>
      <c r="T2642" s="12">
        <v>0</v>
      </c>
      <c r="U2642" s="18" t="str">
        <f t="shared" si="224"/>
        <v>未勝利</v>
      </c>
      <c r="V2642" s="12" t="s">
        <v>8659</v>
      </c>
      <c r="W2642" s="12" t="s">
        <v>8548</v>
      </c>
      <c r="X2642" s="12" t="str">
        <f>IF(OR(C2642="櫃間牧場",C2642="特捜フジ"),"hit",IF(OR(C2642="土井牧場",C2642="土井ムギムギ牧場",C2642="むぎむぎ",C2642="むぎ"),"doi",IF(OR(C2642="阪神",C2642="タイガースファーム"),"han",IF(OR(C2642="健康牧場",C2642="ＯＫ牧場"),"oke",VLOOKUP(C2642,[1]Owner!$A:$B,2,FALSE)))))</f>
        <v>han</v>
      </c>
    </row>
    <row r="2643" spans="1:24" ht="11.15" customHeight="1" x14ac:dyDescent="0.65">
      <c r="A2643" s="19" t="str">
        <f t="shared" si="223"/>
        <v>2021柏倉04</v>
      </c>
      <c r="B2643" s="10" t="s">
        <v>8314</v>
      </c>
      <c r="C2643" s="20" t="s">
        <v>7652</v>
      </c>
      <c r="D2643" s="11">
        <v>4</v>
      </c>
      <c r="E2643" s="20" t="s">
        <v>8192</v>
      </c>
      <c r="F2643" s="10" t="s">
        <v>29</v>
      </c>
      <c r="G2643" s="10" t="s">
        <v>15</v>
      </c>
      <c r="H2643" s="20" t="s">
        <v>8333</v>
      </c>
      <c r="I2643" s="20" t="s">
        <v>5235</v>
      </c>
      <c r="J2643" s="20" t="s">
        <v>6061</v>
      </c>
      <c r="K2643" s="20" t="s">
        <v>5446</v>
      </c>
      <c r="L2643" s="20" t="s">
        <v>1913</v>
      </c>
      <c r="M2643" s="32">
        <v>7</v>
      </c>
      <c r="N2643" s="22">
        <v>4</v>
      </c>
      <c r="O2643" s="23">
        <v>0</v>
      </c>
      <c r="P2643" s="24">
        <v>51</v>
      </c>
      <c r="Q2643" s="25">
        <v>-8.6637362637362632</v>
      </c>
      <c r="R2643" s="12">
        <v>0</v>
      </c>
      <c r="S2643" s="12">
        <v>0</v>
      </c>
      <c r="T2643" s="12">
        <v>0</v>
      </c>
      <c r="U2643" s="18" t="str">
        <f t="shared" si="224"/>
        <v>未勝利</v>
      </c>
      <c r="V2643" s="12" t="s">
        <v>8616</v>
      </c>
      <c r="W2643" s="12" t="s">
        <v>8476</v>
      </c>
      <c r="X2643" s="12" t="str">
        <f>IF(OR(C2643="櫃間牧場",C2643="特捜フジ"),"hit",IF(OR(C2643="土井牧場",C2643="土井ムギムギ牧場",C2643="むぎむぎ",C2643="むぎ"),"doi",IF(OR(C2643="阪神",C2643="タイガースファーム"),"han",IF(OR(C2643="健康牧場",C2643="ＯＫ牧場"),"oke",VLOOKUP(C2643,[1]Owner!$A:$B,2,FALSE)))))</f>
        <v>kas</v>
      </c>
    </row>
    <row r="2644" spans="1:24" ht="11.15" customHeight="1" x14ac:dyDescent="0.65">
      <c r="A2644" s="19" t="str">
        <f t="shared" si="223"/>
        <v>9899竹島09</v>
      </c>
      <c r="B2644" s="10" t="s">
        <v>377</v>
      </c>
      <c r="C2644" s="20" t="s">
        <v>251</v>
      </c>
      <c r="D2644" s="31">
        <v>9</v>
      </c>
      <c r="E2644" s="20" t="s">
        <v>590</v>
      </c>
      <c r="F2644" s="10" t="s">
        <v>14</v>
      </c>
      <c r="G2644" s="10" t="s">
        <v>15</v>
      </c>
      <c r="H2644" s="20" t="s">
        <v>45</v>
      </c>
      <c r="I2644" s="20" t="s">
        <v>436</v>
      </c>
      <c r="J2644" s="20" t="s">
        <v>591</v>
      </c>
      <c r="N2644" s="22">
        <v>4</v>
      </c>
      <c r="O2644" s="23">
        <v>0</v>
      </c>
      <c r="P2644" s="24">
        <v>51</v>
      </c>
      <c r="Q2644" s="25" t="str">
        <f>IF(M2644="","",IF(M2644&lt;=0,P2644/10,P2644/M2644))</f>
        <v/>
      </c>
      <c r="R2644" s="12">
        <v>0</v>
      </c>
      <c r="S2644" s="12">
        <v>0</v>
      </c>
      <c r="U2644" s="18" t="str">
        <f t="shared" si="224"/>
        <v>未勝利</v>
      </c>
      <c r="X2644" s="12" t="str">
        <f>IF(OR(C2644="櫃間牧場",C2644="特捜フジ"),"hit",IF(OR(C2644="土井牧場",C2644="土井ムギムギ牧場",C2644="むぎむぎ",C2644="むぎ"),"doi",IF(OR(C2644="阪神",C2644="タイガースファーム"),"han",IF(OR(C2644="健康牧場",C2644="ＯＫ牧場"),"oke",VLOOKUP(C2644,[1]Owner!$A:$B,2,FALSE)))))</f>
        <v>tak</v>
      </c>
    </row>
    <row r="2645" spans="1:24" ht="11.15" customHeight="1" x14ac:dyDescent="0.65">
      <c r="A2645" s="19" t="str">
        <f t="shared" si="223"/>
        <v>9899播磨03</v>
      </c>
      <c r="B2645" s="10" t="s">
        <v>377</v>
      </c>
      <c r="C2645" s="20" t="s">
        <v>626</v>
      </c>
      <c r="D2645" s="31">
        <v>3</v>
      </c>
      <c r="E2645" s="20" t="s">
        <v>632</v>
      </c>
      <c r="F2645" s="10" t="s">
        <v>29</v>
      </c>
      <c r="G2645" s="10" t="s">
        <v>33</v>
      </c>
      <c r="H2645" s="20" t="s">
        <v>633</v>
      </c>
      <c r="I2645" s="20" t="s">
        <v>436</v>
      </c>
      <c r="J2645" s="20" t="s">
        <v>634</v>
      </c>
      <c r="N2645" s="22">
        <v>4</v>
      </c>
      <c r="O2645" s="23">
        <v>0</v>
      </c>
      <c r="P2645" s="24">
        <v>51</v>
      </c>
      <c r="Q2645" s="25" t="str">
        <f>IF(M2645="","",IF(M2645&lt;=0,P2645/10,P2645/M2645))</f>
        <v/>
      </c>
      <c r="R2645" s="12">
        <v>0</v>
      </c>
      <c r="S2645" s="12">
        <v>0</v>
      </c>
      <c r="U2645" s="18" t="str">
        <f t="shared" si="224"/>
        <v>未勝利</v>
      </c>
      <c r="X2645" s="12" t="str">
        <f>IF(OR(C2645="櫃間牧場",C2645="特捜フジ"),"hit",IF(OR(C2645="土井牧場",C2645="土井ムギムギ牧場",C2645="むぎむぎ",C2645="むぎ"),"doi",IF(OR(C2645="阪神",C2645="タイガースファーム"),"han",IF(OR(C2645="健康牧場",C2645="ＯＫ牧場"),"oke",VLOOKUP(C2645,[1]Owner!$A:$B,2,FALSE)))))</f>
        <v>har</v>
      </c>
    </row>
    <row r="2646" spans="1:24" ht="11.15" customHeight="1" x14ac:dyDescent="0.65">
      <c r="A2646" s="19" t="str">
        <f t="shared" si="223"/>
        <v>9900福石10</v>
      </c>
      <c r="B2646" s="10" t="s">
        <v>683</v>
      </c>
      <c r="C2646" s="20" t="s">
        <v>913</v>
      </c>
      <c r="D2646" s="31">
        <v>10</v>
      </c>
      <c r="E2646" s="20" t="s">
        <v>936</v>
      </c>
      <c r="F2646" s="10" t="s">
        <v>29</v>
      </c>
      <c r="G2646" s="10" t="s">
        <v>33</v>
      </c>
      <c r="H2646" s="20" t="s">
        <v>937</v>
      </c>
      <c r="I2646" s="20" t="s">
        <v>225</v>
      </c>
      <c r="J2646" s="20" t="s">
        <v>938</v>
      </c>
      <c r="N2646" s="22">
        <v>4</v>
      </c>
      <c r="O2646" s="23">
        <v>0</v>
      </c>
      <c r="P2646" s="24">
        <v>51</v>
      </c>
      <c r="Q2646" s="25" t="str">
        <f>IF(M2646="","",IF(M2646&lt;=0,P2646/10,P2646/M2646))</f>
        <v/>
      </c>
      <c r="R2646" s="12">
        <v>0</v>
      </c>
      <c r="S2646" s="12">
        <v>0</v>
      </c>
      <c r="U2646" s="18" t="str">
        <f t="shared" si="224"/>
        <v>未勝利</v>
      </c>
      <c r="X2646" s="12" t="str">
        <f>IF(OR(C2646="櫃間牧場",C2646="特捜フジ"),"hit",IF(OR(C2646="土井牧場",C2646="土井ムギムギ牧場",C2646="むぎむぎ",C2646="むぎ"),"doi",IF(OR(C2646="阪神",C2646="タイガースファーム"),"han",IF(OR(C2646="健康牧場",C2646="ＯＫ牧場"),"oke",VLOOKUP(C2646,[1]Owner!$A:$B,2,FALSE)))))</f>
        <v>fuk</v>
      </c>
    </row>
    <row r="2647" spans="1:24" ht="11.15" customHeight="1" x14ac:dyDescent="0.65">
      <c r="A2647" s="19" t="str">
        <f t="shared" si="223"/>
        <v>9900播磨09</v>
      </c>
      <c r="B2647" s="10" t="s">
        <v>683</v>
      </c>
      <c r="C2647" s="20" t="s">
        <v>626</v>
      </c>
      <c r="D2647" s="31">
        <v>9</v>
      </c>
      <c r="E2647" s="20" t="s">
        <v>909</v>
      </c>
      <c r="F2647" s="10" t="s">
        <v>14</v>
      </c>
      <c r="G2647" s="10" t="s">
        <v>33</v>
      </c>
      <c r="H2647" s="20" t="s">
        <v>621</v>
      </c>
      <c r="I2647" s="20" t="s">
        <v>685</v>
      </c>
      <c r="J2647" s="20" t="s">
        <v>910</v>
      </c>
      <c r="N2647" s="22">
        <v>4</v>
      </c>
      <c r="O2647" s="23">
        <v>0</v>
      </c>
      <c r="P2647" s="24">
        <v>51</v>
      </c>
      <c r="Q2647" s="25" t="str">
        <f>IF(M2647="","",IF(M2647&lt;=0,P2647/10,P2647/M2647))</f>
        <v/>
      </c>
      <c r="R2647" s="12">
        <v>0</v>
      </c>
      <c r="S2647" s="12">
        <v>0</v>
      </c>
      <c r="U2647" s="18" t="str">
        <f t="shared" si="224"/>
        <v>未勝利</v>
      </c>
      <c r="X2647" s="12" t="str">
        <f>IF(OR(C2647="櫃間牧場",C2647="特捜フジ"),"hit",IF(OR(C2647="土井牧場",C2647="土井ムギムギ牧場",C2647="むぎむぎ",C2647="むぎ"),"doi",IF(OR(C2647="阪神",C2647="タイガースファーム"),"han",IF(OR(C2647="健康牧場",C2647="ＯＫ牧場"),"oke",VLOOKUP(C2647,[1]Owner!$A:$B,2,FALSE)))))</f>
        <v>har</v>
      </c>
    </row>
    <row r="2648" spans="1:24" ht="11.15" customHeight="1" x14ac:dyDescent="0.65">
      <c r="A2648" s="19" t="str">
        <f t="shared" si="223"/>
        <v>0102大矢10</v>
      </c>
      <c r="B2648" s="10" t="s">
        <v>1206</v>
      </c>
      <c r="C2648" s="20" t="s">
        <v>964</v>
      </c>
      <c r="D2648" s="31">
        <v>10</v>
      </c>
      <c r="E2648" s="20" t="s">
        <v>1254</v>
      </c>
      <c r="F2648" s="10" t="s">
        <v>29</v>
      </c>
      <c r="G2648" s="10" t="s">
        <v>15</v>
      </c>
      <c r="H2648" s="20" t="s">
        <v>1255</v>
      </c>
      <c r="I2648" s="20" t="s">
        <v>436</v>
      </c>
      <c r="J2648" s="20" t="s">
        <v>1256</v>
      </c>
      <c r="N2648" s="22">
        <v>4</v>
      </c>
      <c r="O2648" s="23">
        <v>0</v>
      </c>
      <c r="P2648" s="24">
        <v>51</v>
      </c>
      <c r="Q2648" s="25" t="str">
        <f>IF(M2648="","",IF(M2648&lt;=0,P2648/10,P2648/M2648))</f>
        <v/>
      </c>
      <c r="R2648" s="12">
        <v>0</v>
      </c>
      <c r="S2648" s="12">
        <v>0</v>
      </c>
      <c r="U2648" s="18" t="str">
        <f t="shared" si="224"/>
        <v>未勝利</v>
      </c>
      <c r="X2648" s="12" t="str">
        <f>IF(OR(C2648="櫃間牧場",C2648="特捜フジ"),"hit",IF(OR(C2648="土井牧場",C2648="土井ムギムギ牧場",C2648="むぎむぎ",C2648="むぎ"),"doi",IF(OR(C2648="阪神",C2648="タイガースファーム"),"han",IF(OR(C2648="健康牧場",C2648="ＯＫ牧場"),"oke",VLOOKUP(C2648,[1]Owner!$A:$B,2,FALSE)))))</f>
        <v>oya</v>
      </c>
    </row>
    <row r="2649" spans="1:24" ht="11.15" customHeight="1" x14ac:dyDescent="0.65">
      <c r="A2649" s="19" t="str">
        <f t="shared" si="223"/>
        <v>1920心平04</v>
      </c>
      <c r="B2649" s="10" t="s">
        <v>7651</v>
      </c>
      <c r="C2649" s="20" t="s">
        <v>4402</v>
      </c>
      <c r="D2649" s="11">
        <v>4</v>
      </c>
      <c r="E2649" s="20" t="s">
        <v>7702</v>
      </c>
      <c r="F2649" s="10" t="s">
        <v>4766</v>
      </c>
      <c r="G2649" s="10" t="s">
        <v>5335</v>
      </c>
      <c r="H2649" s="20" t="s">
        <v>7800</v>
      </c>
      <c r="I2649" s="20" t="s">
        <v>7844</v>
      </c>
      <c r="J2649" s="20" t="s">
        <v>7845</v>
      </c>
      <c r="K2649" s="20" t="s">
        <v>4880</v>
      </c>
      <c r="L2649" s="20" t="s">
        <v>1913</v>
      </c>
      <c r="M2649" s="32">
        <v>6</v>
      </c>
      <c r="N2649" s="22">
        <v>5</v>
      </c>
      <c r="O2649" s="23">
        <v>0</v>
      </c>
      <c r="P2649" s="24">
        <v>51</v>
      </c>
      <c r="Q2649" s="25">
        <v>-2.8576923076923078</v>
      </c>
      <c r="R2649" s="12">
        <v>0</v>
      </c>
      <c r="S2649" s="12">
        <v>0</v>
      </c>
      <c r="T2649" s="12">
        <v>0</v>
      </c>
      <c r="U2649" s="18" t="str">
        <f t="shared" si="224"/>
        <v>未勝利</v>
      </c>
      <c r="V2649" s="12" t="s">
        <v>7959</v>
      </c>
      <c r="W2649" s="12" t="s">
        <v>8080</v>
      </c>
      <c r="X2649" s="12" t="str">
        <f>IF(OR(C2649="櫃間牧場",C2649="特捜フジ"),"hit",IF(OR(C2649="土井牧場",C2649="土井ムギムギ牧場",C2649="むぎむぎ",C2649="むぎ"),"doi",IF(OR(C2649="阪神",C2649="タイガースファーム"),"han",IF(OR(C2649="健康牧場",C2649="ＯＫ牧場"),"oke",VLOOKUP(C2649,[1]Owner!$A:$B,2,FALSE)))))</f>
        <v>hsi</v>
      </c>
    </row>
    <row r="2650" spans="1:24" ht="11.15" customHeight="1" x14ac:dyDescent="0.65">
      <c r="A2650" s="19" t="str">
        <f t="shared" si="223"/>
        <v>2021村山05</v>
      </c>
      <c r="B2650" s="10" t="s">
        <v>8314</v>
      </c>
      <c r="C2650" s="20" t="s">
        <v>7658</v>
      </c>
      <c r="D2650" s="11">
        <v>5</v>
      </c>
      <c r="E2650" s="20" t="s">
        <v>8302</v>
      </c>
      <c r="F2650" s="10" t="s">
        <v>4478</v>
      </c>
      <c r="G2650" s="10" t="s">
        <v>33</v>
      </c>
      <c r="H2650" s="20" t="s">
        <v>8318</v>
      </c>
      <c r="I2650" s="20" t="s">
        <v>6718</v>
      </c>
      <c r="J2650" s="20" t="s">
        <v>5604</v>
      </c>
      <c r="K2650" s="20" t="s">
        <v>5446</v>
      </c>
      <c r="L2650" s="20" t="s">
        <v>1913</v>
      </c>
      <c r="M2650" s="32">
        <v>9</v>
      </c>
      <c r="N2650" s="22">
        <v>5</v>
      </c>
      <c r="O2650" s="23">
        <v>0</v>
      </c>
      <c r="P2650" s="24">
        <v>51</v>
      </c>
      <c r="Q2650" s="25">
        <v>-5.0717948717948715</v>
      </c>
      <c r="R2650" s="12">
        <v>0</v>
      </c>
      <c r="S2650" s="12">
        <v>0</v>
      </c>
      <c r="T2650" s="12">
        <v>0</v>
      </c>
      <c r="U2650" s="18" t="str">
        <f t="shared" si="224"/>
        <v>未勝利</v>
      </c>
      <c r="V2650" s="12" t="s">
        <v>8689</v>
      </c>
      <c r="W2650" s="12" t="s">
        <v>8587</v>
      </c>
      <c r="X2650" s="12" t="str">
        <f>IF(OR(C2650="櫃間牧場",C2650="特捜フジ"),"hit",IF(OR(C2650="土井牧場",C2650="土井ムギムギ牧場",C2650="むぎむぎ",C2650="むぎ"),"doi",IF(OR(C2650="阪神",C2650="タイガースファーム"),"han",IF(OR(C2650="健康牧場",C2650="ＯＫ牧場"),"oke",VLOOKUP(C2650,[1]Owner!$A:$B,2,FALSE)))))</f>
        <v>mur</v>
      </c>
    </row>
    <row r="2651" spans="1:24" ht="11.15" customHeight="1" x14ac:dyDescent="0.65">
      <c r="A2651" s="19" t="str">
        <f t="shared" si="223"/>
        <v>9798岡田05</v>
      </c>
      <c r="B2651" s="10" t="s">
        <v>11</v>
      </c>
      <c r="C2651" s="20" t="s">
        <v>125</v>
      </c>
      <c r="D2651" s="31">
        <v>5</v>
      </c>
      <c r="E2651" s="20" t="s">
        <v>137</v>
      </c>
      <c r="F2651" s="10" t="s">
        <v>14</v>
      </c>
      <c r="G2651" s="10" t="s">
        <v>33</v>
      </c>
      <c r="H2651" s="20" t="s">
        <v>138</v>
      </c>
      <c r="I2651" s="20" t="s">
        <v>38</v>
      </c>
      <c r="J2651" s="20" t="s">
        <v>139</v>
      </c>
      <c r="N2651" s="22">
        <v>6</v>
      </c>
      <c r="O2651" s="23">
        <v>0</v>
      </c>
      <c r="P2651" s="24">
        <v>51</v>
      </c>
      <c r="Q2651" s="25" t="str">
        <f t="shared" ref="Q2651:Q2698" si="225">IF(M2651="","",IF(M2651&lt;=0,P2651/10,P2651/M2651))</f>
        <v/>
      </c>
      <c r="R2651" s="12">
        <v>0</v>
      </c>
      <c r="S2651" s="12">
        <v>0</v>
      </c>
      <c r="U2651" s="18" t="str">
        <f t="shared" si="224"/>
        <v>未勝利</v>
      </c>
      <c r="X2651" s="12" t="str">
        <f>IF(OR(C2651="櫃間牧場",C2651="特捜フジ"),"hit",IF(OR(C2651="土井牧場",C2651="土井ムギムギ牧場",C2651="むぎむぎ",C2651="むぎ"),"doi",IF(OR(C2651="阪神",C2651="タイガースファーム"),"han",IF(OR(C2651="健康牧場",C2651="ＯＫ牧場"),"oke",VLOOKUP(C2651,[1]Owner!$A:$B,2,FALSE)))))</f>
        <v>oka</v>
      </c>
    </row>
    <row r="2652" spans="1:24" ht="11.15" customHeight="1" x14ac:dyDescent="0.65">
      <c r="A2652" s="19" t="str">
        <f t="shared" si="223"/>
        <v>0102大類08</v>
      </c>
      <c r="B2652" s="10" t="s">
        <v>1206</v>
      </c>
      <c r="C2652" s="20" t="s">
        <v>91</v>
      </c>
      <c r="D2652" s="31">
        <v>8</v>
      </c>
      <c r="E2652" s="20" t="s">
        <v>1269</v>
      </c>
      <c r="F2652" s="10" t="s">
        <v>29</v>
      </c>
      <c r="G2652" s="10" t="s">
        <v>15</v>
      </c>
      <c r="H2652" s="20" t="s">
        <v>718</v>
      </c>
      <c r="I2652" s="20" t="s">
        <v>17</v>
      </c>
      <c r="J2652" s="20" t="s">
        <v>1270</v>
      </c>
      <c r="N2652" s="22">
        <v>6</v>
      </c>
      <c r="O2652" s="23">
        <v>0</v>
      </c>
      <c r="P2652" s="24">
        <v>51</v>
      </c>
      <c r="Q2652" s="25" t="str">
        <f t="shared" si="225"/>
        <v/>
      </c>
      <c r="R2652" s="12">
        <v>0</v>
      </c>
      <c r="S2652" s="12">
        <v>0</v>
      </c>
      <c r="U2652" s="18" t="str">
        <f t="shared" si="224"/>
        <v>未勝利</v>
      </c>
      <c r="X2652" s="12" t="str">
        <f>IF(OR(C2652="櫃間牧場",C2652="特捜フジ"),"hit",IF(OR(C2652="土井牧場",C2652="土井ムギムギ牧場",C2652="むぎむぎ",C2652="むぎ"),"doi",IF(OR(C2652="阪神",C2652="タイガースファーム"),"han",IF(OR(C2652="健康牧場",C2652="ＯＫ牧場"),"oke",VLOOKUP(C2652,[1]Owner!$A:$B,2,FALSE)))))</f>
        <v>oru</v>
      </c>
    </row>
    <row r="2653" spans="1:24" ht="11.15" customHeight="1" x14ac:dyDescent="0.65">
      <c r="A2653" s="19" t="str">
        <f t="shared" si="223"/>
        <v>9899竹島02</v>
      </c>
      <c r="B2653" s="10" t="s">
        <v>377</v>
      </c>
      <c r="C2653" s="20" t="s">
        <v>251</v>
      </c>
      <c r="D2653" s="31">
        <v>2</v>
      </c>
      <c r="E2653" s="20" t="s">
        <v>575</v>
      </c>
      <c r="F2653" s="10" t="s">
        <v>14</v>
      </c>
      <c r="G2653" s="10" t="s">
        <v>15</v>
      </c>
      <c r="H2653" s="20" t="s">
        <v>484</v>
      </c>
      <c r="I2653" s="20" t="s">
        <v>536</v>
      </c>
      <c r="J2653" s="20" t="s">
        <v>576</v>
      </c>
      <c r="N2653" s="22">
        <v>7</v>
      </c>
      <c r="O2653" s="23">
        <v>0</v>
      </c>
      <c r="P2653" s="24">
        <v>51</v>
      </c>
      <c r="Q2653" s="25" t="str">
        <f t="shared" si="225"/>
        <v/>
      </c>
      <c r="R2653" s="12">
        <v>0</v>
      </c>
      <c r="S2653" s="12">
        <v>0</v>
      </c>
      <c r="U2653" s="18" t="str">
        <f t="shared" si="224"/>
        <v>未勝利</v>
      </c>
      <c r="X2653" s="12" t="str">
        <f>IF(OR(C2653="櫃間牧場",C2653="特捜フジ"),"hit",IF(OR(C2653="土井牧場",C2653="土井ムギムギ牧場",C2653="むぎむぎ",C2653="むぎ"),"doi",IF(OR(C2653="阪神",C2653="タイガースファーム"),"han",IF(OR(C2653="健康牧場",C2653="ＯＫ牧場"),"oke",VLOOKUP(C2653,[1]Owner!$A:$B,2,FALSE)))))</f>
        <v>tak</v>
      </c>
    </row>
    <row r="2654" spans="1:24" ht="11.15" customHeight="1" x14ac:dyDescent="0.65">
      <c r="A2654" s="19" t="str">
        <f t="shared" si="223"/>
        <v>0102戸田01</v>
      </c>
      <c r="B2654" s="10" t="s">
        <v>1206</v>
      </c>
      <c r="C2654" s="20" t="s">
        <v>320</v>
      </c>
      <c r="D2654" s="31">
        <v>1</v>
      </c>
      <c r="E2654" s="20" t="s">
        <v>1396</v>
      </c>
      <c r="F2654" s="10" t="s">
        <v>14</v>
      </c>
      <c r="G2654" s="10" t="s">
        <v>15</v>
      </c>
      <c r="H2654" s="20" t="s">
        <v>995</v>
      </c>
      <c r="I2654" s="20" t="s">
        <v>38</v>
      </c>
      <c r="J2654" s="20" t="s">
        <v>1397</v>
      </c>
      <c r="N2654" s="22">
        <v>7</v>
      </c>
      <c r="O2654" s="23">
        <v>0</v>
      </c>
      <c r="P2654" s="24">
        <v>51</v>
      </c>
      <c r="Q2654" s="25" t="str">
        <f t="shared" si="225"/>
        <v/>
      </c>
      <c r="R2654" s="12">
        <v>0</v>
      </c>
      <c r="S2654" s="12">
        <v>0</v>
      </c>
      <c r="U2654" s="18" t="str">
        <f t="shared" si="224"/>
        <v>未勝利</v>
      </c>
      <c r="X2654" s="12" t="str">
        <f>IF(OR(C2654="櫃間牧場",C2654="特捜フジ"),"hit",IF(OR(C2654="土井牧場",C2654="土井ムギムギ牧場",C2654="むぎむぎ",C2654="むぎ"),"doi",IF(OR(C2654="阪神",C2654="タイガースファーム"),"han",IF(OR(C2654="健康牧場",C2654="ＯＫ牧場"),"oke",VLOOKUP(C2654,[1]Owner!$A:$B,2,FALSE)))))</f>
        <v>tod</v>
      </c>
    </row>
    <row r="2655" spans="1:24" ht="11.15" customHeight="1" x14ac:dyDescent="0.65">
      <c r="A2655" s="19" t="str">
        <f t="shared" si="223"/>
        <v>0809心平06</v>
      </c>
      <c r="B2655" s="10" t="s">
        <v>3162</v>
      </c>
      <c r="C2655" s="20" t="s">
        <v>2649</v>
      </c>
      <c r="D2655" s="11">
        <v>6</v>
      </c>
      <c r="E2655" s="20" t="s">
        <v>3263</v>
      </c>
      <c r="F2655" s="10" t="s">
        <v>2279</v>
      </c>
      <c r="G2655" s="10" t="s">
        <v>520</v>
      </c>
      <c r="H2655" s="20" t="s">
        <v>3264</v>
      </c>
      <c r="I2655" s="20" t="s">
        <v>2469</v>
      </c>
      <c r="J2655" s="20" t="s">
        <v>3265</v>
      </c>
      <c r="K2655" s="20" t="s">
        <v>3266</v>
      </c>
      <c r="L2655" s="20" t="s">
        <v>2533</v>
      </c>
      <c r="M2655" s="21">
        <v>20</v>
      </c>
      <c r="N2655" s="22">
        <v>1</v>
      </c>
      <c r="O2655" s="23">
        <v>0</v>
      </c>
      <c r="P2655" s="24">
        <v>50</v>
      </c>
      <c r="Q2655" s="25">
        <f t="shared" si="225"/>
        <v>2.5</v>
      </c>
      <c r="R2655" s="12">
        <v>0</v>
      </c>
      <c r="S2655" s="12">
        <v>0</v>
      </c>
      <c r="U2655" s="18" t="str">
        <f t="shared" si="224"/>
        <v>未勝利</v>
      </c>
      <c r="X2655" s="12" t="str">
        <f>IF(OR(C2655="櫃間牧場",C2655="特捜フジ"),"hit",IF(OR(C2655="土井牧場",C2655="土井ムギムギ牧場",C2655="むぎむぎ",C2655="むぎ"),"doi",IF(OR(C2655="阪神",C2655="タイガースファーム"),"han",IF(OR(C2655="健康牧場",C2655="ＯＫ牧場"),"oke",VLOOKUP(C2655,[1]Owner!$A:$B,2,FALSE)))))</f>
        <v>hsi</v>
      </c>
    </row>
    <row r="2656" spans="1:24" ht="11.15" customHeight="1" x14ac:dyDescent="0.65">
      <c r="A2656" s="19" t="str">
        <f t="shared" si="223"/>
        <v>0910光生03</v>
      </c>
      <c r="B2656" s="10" t="s">
        <v>3418</v>
      </c>
      <c r="C2656" s="20" t="s">
        <v>2608</v>
      </c>
      <c r="D2656" s="11">
        <v>3</v>
      </c>
      <c r="E2656" s="20" t="s">
        <v>3449</v>
      </c>
      <c r="F2656" s="10" t="s">
        <v>2279</v>
      </c>
      <c r="G2656" s="10" t="s">
        <v>520</v>
      </c>
      <c r="H2656" s="20" t="s">
        <v>3086</v>
      </c>
      <c r="I2656" s="20" t="s">
        <v>1832</v>
      </c>
      <c r="J2656" s="20" t="s">
        <v>2891</v>
      </c>
      <c r="K2656" s="20" t="s">
        <v>2378</v>
      </c>
      <c r="L2656" s="20" t="s">
        <v>1913</v>
      </c>
      <c r="M2656" s="21">
        <v>120</v>
      </c>
      <c r="N2656" s="22">
        <v>1</v>
      </c>
      <c r="O2656" s="23">
        <v>0</v>
      </c>
      <c r="P2656" s="24">
        <v>50</v>
      </c>
      <c r="Q2656" s="25">
        <f t="shared" si="225"/>
        <v>0.41666666666666669</v>
      </c>
      <c r="R2656" s="12">
        <v>0</v>
      </c>
      <c r="S2656" s="12">
        <v>0</v>
      </c>
      <c r="U2656" s="18" t="str">
        <f t="shared" si="224"/>
        <v>未勝利</v>
      </c>
      <c r="X2656" s="12" t="str">
        <f>IF(OR(C2656="櫃間牧場",C2656="特捜フジ"),"hit",IF(OR(C2656="土井牧場",C2656="土井ムギムギ牧場",C2656="むぎむぎ",C2656="むぎ"),"doi",IF(OR(C2656="阪神",C2656="タイガースファーム"),"han",IF(OR(C2656="健康牧場",C2656="ＯＫ牧場"),"oke",VLOOKUP(C2656,[1]Owner!$A:$B,2,FALSE)))))</f>
        <v>ymi</v>
      </c>
    </row>
    <row r="2657" spans="1:24" ht="11.15" customHeight="1" x14ac:dyDescent="0.65">
      <c r="A2657" s="19" t="str">
        <f t="shared" si="223"/>
        <v>1819柏倉02</v>
      </c>
      <c r="B2657" s="10" t="s">
        <v>7067</v>
      </c>
      <c r="C2657" s="20" t="s">
        <v>7138</v>
      </c>
      <c r="D2657" s="11">
        <v>2</v>
      </c>
      <c r="E2657" s="20" t="s">
        <v>7140</v>
      </c>
      <c r="F2657" s="10" t="s">
        <v>4413</v>
      </c>
      <c r="G2657" s="10" t="s">
        <v>5335</v>
      </c>
      <c r="H2657" s="20" t="s">
        <v>7234</v>
      </c>
      <c r="I2657" s="20" t="s">
        <v>3165</v>
      </c>
      <c r="J2657" s="20" t="s">
        <v>4781</v>
      </c>
      <c r="K2657" s="20" t="s">
        <v>2378</v>
      </c>
      <c r="L2657" s="20" t="s">
        <v>1913</v>
      </c>
      <c r="M2657" s="21">
        <v>110</v>
      </c>
      <c r="N2657" s="22">
        <v>2</v>
      </c>
      <c r="O2657" s="23">
        <v>0</v>
      </c>
      <c r="P2657" s="24">
        <v>50</v>
      </c>
      <c r="Q2657" s="25">
        <f t="shared" si="225"/>
        <v>0.45454545454545453</v>
      </c>
      <c r="R2657" s="12">
        <v>0</v>
      </c>
      <c r="S2657" s="12">
        <v>0</v>
      </c>
      <c r="T2657" s="12">
        <v>0</v>
      </c>
      <c r="U2657" s="18" t="str">
        <f t="shared" si="224"/>
        <v>未勝利</v>
      </c>
      <c r="V2657" s="12" t="s">
        <v>7483</v>
      </c>
      <c r="W2657" s="12" t="s">
        <v>7623</v>
      </c>
      <c r="X2657" s="12" t="str">
        <f>IF(OR(C2657="櫃間牧場",C2657="特捜フジ"),"hit",IF(OR(C2657="土井牧場",C2657="土井ムギムギ牧場",C2657="むぎむぎ",C2657="むぎ"),"doi",IF(OR(C2657="阪神",C2657="タイガースファーム"),"han",IF(OR(C2657="健康牧場",C2657="ＯＫ牧場"),"oke",VLOOKUP(C2657,[1]Owner!$A:$B,2,FALSE)))))</f>
        <v>kas</v>
      </c>
    </row>
    <row r="2658" spans="1:24" ht="11.15" customHeight="1" x14ac:dyDescent="0.65">
      <c r="A2658" s="19" t="str">
        <f t="shared" si="223"/>
        <v>0304杉田08</v>
      </c>
      <c r="B2658" s="10" t="s">
        <v>1713</v>
      </c>
      <c r="C2658" s="20" t="s">
        <v>1337</v>
      </c>
      <c r="D2658" s="31">
        <v>8</v>
      </c>
      <c r="E2658" s="20" t="s">
        <v>1823</v>
      </c>
      <c r="F2658" s="10" t="s">
        <v>14</v>
      </c>
      <c r="G2658" s="10" t="s">
        <v>33</v>
      </c>
      <c r="H2658" s="20" t="s">
        <v>111</v>
      </c>
      <c r="I2658" s="20" t="s">
        <v>436</v>
      </c>
      <c r="J2658" s="20" t="s">
        <v>1824</v>
      </c>
      <c r="M2658" s="21">
        <v>0</v>
      </c>
      <c r="N2658" s="22">
        <v>2</v>
      </c>
      <c r="O2658" s="23">
        <v>0</v>
      </c>
      <c r="P2658" s="24">
        <v>50</v>
      </c>
      <c r="Q2658" s="25">
        <f t="shared" si="225"/>
        <v>5</v>
      </c>
      <c r="R2658" s="12">
        <v>0</v>
      </c>
      <c r="S2658" s="12">
        <v>0</v>
      </c>
      <c r="U2658" s="18" t="str">
        <f t="shared" si="224"/>
        <v>未勝利</v>
      </c>
      <c r="X2658" s="12" t="str">
        <f>IF(OR(C2658="櫃間牧場",C2658="特捜フジ"),"hit",IF(OR(C2658="土井牧場",C2658="土井ムギムギ牧場",C2658="むぎむぎ",C2658="むぎ"),"doi",IF(OR(C2658="阪神",C2658="タイガースファーム"),"han",IF(OR(C2658="健康牧場",C2658="ＯＫ牧場"),"oke",VLOOKUP(C2658,[1]Owner!$A:$B,2,FALSE)))))</f>
        <v>sug</v>
      </c>
    </row>
    <row r="2659" spans="1:24" ht="11.15" customHeight="1" x14ac:dyDescent="0.65">
      <c r="A2659" s="19" t="str">
        <f t="shared" si="223"/>
        <v>0506特捜10</v>
      </c>
      <c r="B2659" s="10" t="s">
        <v>2274</v>
      </c>
      <c r="C2659" s="20" t="s">
        <v>1376</v>
      </c>
      <c r="D2659" s="11">
        <v>10</v>
      </c>
      <c r="E2659" s="20" t="s">
        <v>2456</v>
      </c>
      <c r="F2659" s="10" t="s">
        <v>14</v>
      </c>
      <c r="G2659" s="10" t="s">
        <v>510</v>
      </c>
      <c r="H2659" s="20" t="s">
        <v>2388</v>
      </c>
      <c r="I2659" s="20" t="s">
        <v>1233</v>
      </c>
      <c r="J2659" s="20" t="s">
        <v>2457</v>
      </c>
      <c r="K2659" s="20" t="s">
        <v>1836</v>
      </c>
      <c r="L2659" s="20" t="s">
        <v>2458</v>
      </c>
      <c r="M2659" s="21">
        <v>0</v>
      </c>
      <c r="N2659" s="22">
        <v>2</v>
      </c>
      <c r="O2659" s="23">
        <v>0</v>
      </c>
      <c r="P2659" s="24">
        <v>50</v>
      </c>
      <c r="Q2659" s="25">
        <f t="shared" si="225"/>
        <v>5</v>
      </c>
      <c r="R2659" s="12">
        <v>0</v>
      </c>
      <c r="S2659" s="12">
        <v>0</v>
      </c>
      <c r="U2659" s="18" t="str">
        <f t="shared" si="224"/>
        <v>未勝利</v>
      </c>
      <c r="X2659" s="12" t="str">
        <f>IF(OR(C2659="櫃間牧場",C2659="特捜フジ"),"hit",IF(OR(C2659="土井牧場",C2659="土井ムギムギ牧場",C2659="むぎむぎ",C2659="むぎ"),"doi",IF(OR(C2659="阪神",C2659="タイガースファーム"),"han",IF(OR(C2659="健康牧場",C2659="ＯＫ牧場"),"oke",VLOOKUP(C2659,[1]Owner!$A:$B,2,FALSE)))))</f>
        <v>hit</v>
      </c>
    </row>
    <row r="2660" spans="1:24" ht="11.15" customHeight="1" x14ac:dyDescent="0.65">
      <c r="A2660" s="19" t="str">
        <f t="shared" si="223"/>
        <v>0607光生09</v>
      </c>
      <c r="B2660" s="10" t="s">
        <v>2579</v>
      </c>
      <c r="C2660" s="20" t="s">
        <v>2608</v>
      </c>
      <c r="D2660" s="11">
        <v>9</v>
      </c>
      <c r="E2660" s="20" t="s">
        <v>2627</v>
      </c>
      <c r="F2660" s="10" t="s">
        <v>2279</v>
      </c>
      <c r="G2660" s="10" t="s">
        <v>510</v>
      </c>
      <c r="H2660" s="21" t="s">
        <v>992</v>
      </c>
      <c r="I2660" s="20" t="s">
        <v>1832</v>
      </c>
      <c r="J2660" s="20" t="s">
        <v>2628</v>
      </c>
      <c r="K2660" s="20" t="s">
        <v>2378</v>
      </c>
      <c r="L2660" s="20" t="s">
        <v>1913</v>
      </c>
      <c r="M2660" s="21">
        <v>20</v>
      </c>
      <c r="N2660" s="22">
        <v>2</v>
      </c>
      <c r="O2660" s="23">
        <v>0</v>
      </c>
      <c r="P2660" s="24">
        <v>50</v>
      </c>
      <c r="Q2660" s="25">
        <f t="shared" si="225"/>
        <v>2.5</v>
      </c>
      <c r="R2660" s="12">
        <v>0</v>
      </c>
      <c r="S2660" s="12">
        <v>0</v>
      </c>
      <c r="U2660" s="18" t="str">
        <f t="shared" si="224"/>
        <v>未勝利</v>
      </c>
      <c r="X2660" s="12" t="str">
        <f>IF(OR(C2660="櫃間牧場",C2660="特捜フジ"),"hit",IF(OR(C2660="土井牧場",C2660="土井ムギムギ牧場",C2660="むぎむぎ",C2660="むぎ"),"doi",IF(OR(C2660="阪神",C2660="タイガースファーム"),"han",IF(OR(C2660="健康牧場",C2660="ＯＫ牧場"),"oke",VLOOKUP(C2660,[1]Owner!$A:$B,2,FALSE)))))</f>
        <v>ymi</v>
      </c>
    </row>
    <row r="2661" spans="1:24" ht="11.15" customHeight="1" x14ac:dyDescent="0.65">
      <c r="A2661" s="19" t="str">
        <f t="shared" si="223"/>
        <v>0607福石06</v>
      </c>
      <c r="B2661" s="10" t="s">
        <v>2579</v>
      </c>
      <c r="C2661" s="20" t="s">
        <v>2791</v>
      </c>
      <c r="D2661" s="11">
        <v>6</v>
      </c>
      <c r="E2661" s="20" t="s">
        <v>2802</v>
      </c>
      <c r="F2661" s="10" t="s">
        <v>2279</v>
      </c>
      <c r="G2661" s="10" t="s">
        <v>510</v>
      </c>
      <c r="H2661" s="21" t="s">
        <v>2590</v>
      </c>
      <c r="I2661" s="20" t="s">
        <v>1233</v>
      </c>
      <c r="J2661" s="20" t="s">
        <v>1145</v>
      </c>
      <c r="K2661" s="20" t="s">
        <v>791</v>
      </c>
      <c r="L2661" s="20" t="s">
        <v>1913</v>
      </c>
      <c r="M2661" s="21">
        <v>0</v>
      </c>
      <c r="N2661" s="22">
        <v>2</v>
      </c>
      <c r="O2661" s="23">
        <v>0</v>
      </c>
      <c r="P2661" s="24">
        <v>50</v>
      </c>
      <c r="Q2661" s="25">
        <f t="shared" si="225"/>
        <v>5</v>
      </c>
      <c r="R2661" s="12">
        <v>0</v>
      </c>
      <c r="S2661" s="12">
        <v>0</v>
      </c>
      <c r="U2661" s="18" t="str">
        <f t="shared" si="224"/>
        <v>未勝利</v>
      </c>
      <c r="X2661" s="12" t="str">
        <f>IF(OR(C2661="櫃間牧場",C2661="特捜フジ"),"hit",IF(OR(C2661="土井牧場",C2661="土井ムギムギ牧場",C2661="むぎむぎ",C2661="むぎ"),"doi",IF(OR(C2661="阪神",C2661="タイガースファーム"),"han",IF(OR(C2661="健康牧場",C2661="ＯＫ牧場"),"oke",VLOOKUP(C2661,[1]Owner!$A:$B,2,FALSE)))))</f>
        <v>fuk</v>
      </c>
    </row>
    <row r="2662" spans="1:24" ht="11.15" customHeight="1" x14ac:dyDescent="0.65">
      <c r="A2662" s="19" t="str">
        <f t="shared" si="223"/>
        <v>0910藤田08</v>
      </c>
      <c r="B2662" s="10" t="s">
        <v>3418</v>
      </c>
      <c r="C2662" s="20" t="s">
        <v>3353</v>
      </c>
      <c r="D2662" s="11">
        <v>8</v>
      </c>
      <c r="E2662" s="20" t="s">
        <v>3583</v>
      </c>
      <c r="F2662" s="10" t="s">
        <v>14</v>
      </c>
      <c r="G2662" s="10" t="s">
        <v>510</v>
      </c>
      <c r="H2662" s="20" t="s">
        <v>2391</v>
      </c>
      <c r="I2662" s="20" t="s">
        <v>2276</v>
      </c>
      <c r="J2662" s="20" t="s">
        <v>3584</v>
      </c>
      <c r="K2662" s="20" t="s">
        <v>3585</v>
      </c>
      <c r="L2662" s="20" t="s">
        <v>3586</v>
      </c>
      <c r="M2662" s="21">
        <v>70</v>
      </c>
      <c r="N2662" s="22">
        <v>2</v>
      </c>
      <c r="O2662" s="23">
        <v>0</v>
      </c>
      <c r="P2662" s="24">
        <v>50</v>
      </c>
      <c r="Q2662" s="25">
        <f t="shared" si="225"/>
        <v>0.7142857142857143</v>
      </c>
      <c r="R2662" s="12">
        <v>0</v>
      </c>
      <c r="S2662" s="12">
        <v>0</v>
      </c>
      <c r="U2662" s="18" t="str">
        <f t="shared" si="224"/>
        <v>未勝利</v>
      </c>
      <c r="X2662" s="12" t="str">
        <f>IF(OR(C2662="櫃間牧場",C2662="特捜フジ"),"hit",IF(OR(C2662="土井牧場",C2662="土井ムギムギ牧場",C2662="むぎむぎ",C2662="むぎ"),"doi",IF(OR(C2662="阪神",C2662="タイガースファーム"),"han",IF(OR(C2662="健康牧場",C2662="ＯＫ牧場"),"oke",VLOOKUP(C2662,[1]Owner!$A:$B,2,FALSE)))))</f>
        <v>fut</v>
      </c>
    </row>
    <row r="2663" spans="1:24" ht="11.15" customHeight="1" x14ac:dyDescent="0.65">
      <c r="A2663" s="19" t="str">
        <f t="shared" si="223"/>
        <v>1516みど02</v>
      </c>
      <c r="B2663" s="10" t="s">
        <v>5510</v>
      </c>
      <c r="C2663" s="20" t="s">
        <v>4292</v>
      </c>
      <c r="D2663" s="11">
        <v>2</v>
      </c>
      <c r="E2663" s="20" t="s">
        <v>5626</v>
      </c>
      <c r="F2663" s="10" t="s">
        <v>3910</v>
      </c>
      <c r="G2663" s="10" t="s">
        <v>3911</v>
      </c>
      <c r="H2663" s="20" t="s">
        <v>4171</v>
      </c>
      <c r="I2663" s="20" t="s">
        <v>2231</v>
      </c>
      <c r="J2663" s="20" t="s">
        <v>4700</v>
      </c>
      <c r="K2663" s="20" t="s">
        <v>4338</v>
      </c>
      <c r="L2663" s="20" t="s">
        <v>1913</v>
      </c>
      <c r="M2663" s="21">
        <v>140</v>
      </c>
      <c r="N2663" s="22">
        <v>2</v>
      </c>
      <c r="O2663" s="23">
        <v>0</v>
      </c>
      <c r="P2663" s="24">
        <v>50</v>
      </c>
      <c r="Q2663" s="25">
        <f t="shared" si="225"/>
        <v>0.35714285714285715</v>
      </c>
      <c r="R2663" s="12">
        <v>0</v>
      </c>
      <c r="S2663" s="12">
        <v>0</v>
      </c>
      <c r="U2663" s="18" t="str">
        <f t="shared" si="224"/>
        <v>未勝利</v>
      </c>
      <c r="X2663" s="12" t="str">
        <f>IF(OR(C2663="櫃間牧場",C2663="特捜フジ"),"hit",IF(OR(C2663="土井牧場",C2663="土井ムギムギ牧場",C2663="むぎむぎ",C2663="むぎ"),"doi",IF(OR(C2663="阪神",C2663="タイガースファーム"),"han",IF(OR(C2663="健康牧場",C2663="ＯＫ牧場"),"oke",VLOOKUP(C2663,[1]Owner!$A:$B,2,FALSE)))))</f>
        <v>mid</v>
      </c>
    </row>
    <row r="2664" spans="1:24" ht="11.15" customHeight="1" x14ac:dyDescent="0.65">
      <c r="A2664" s="19" t="str">
        <f t="shared" si="223"/>
        <v>1718心平10</v>
      </c>
      <c r="B2664" s="10" t="s">
        <v>6476</v>
      </c>
      <c r="C2664" s="20" t="s">
        <v>4377</v>
      </c>
      <c r="D2664" s="11">
        <v>10</v>
      </c>
      <c r="E2664" s="20" t="s">
        <v>6610</v>
      </c>
      <c r="F2664" s="10" t="s">
        <v>5142</v>
      </c>
      <c r="G2664" s="10" t="s">
        <v>5295</v>
      </c>
      <c r="H2664" s="20" t="s">
        <v>6673</v>
      </c>
      <c r="I2664" s="20" t="s">
        <v>5370</v>
      </c>
      <c r="J2664" s="20" t="s">
        <v>2087</v>
      </c>
      <c r="K2664" s="20" t="s">
        <v>5463</v>
      </c>
      <c r="L2664" s="20" t="s">
        <v>1913</v>
      </c>
      <c r="M2664" s="21">
        <v>40</v>
      </c>
      <c r="N2664" s="22">
        <v>3</v>
      </c>
      <c r="O2664" s="23">
        <v>0</v>
      </c>
      <c r="P2664" s="24">
        <v>50</v>
      </c>
      <c r="Q2664" s="25">
        <f t="shared" si="225"/>
        <v>1.25</v>
      </c>
      <c r="R2664" s="12">
        <v>0</v>
      </c>
      <c r="S2664" s="12">
        <v>0</v>
      </c>
      <c r="U2664" s="18" t="str">
        <f t="shared" si="224"/>
        <v>未勝利</v>
      </c>
      <c r="V2664" s="12" t="s">
        <v>7028</v>
      </c>
      <c r="W2664" s="12" t="s">
        <v>6895</v>
      </c>
      <c r="X2664" s="12" t="str">
        <f>IF(OR(C2664="櫃間牧場",C2664="特捜フジ"),"hit",IF(OR(C2664="土井牧場",C2664="土井ムギムギ牧場",C2664="むぎむぎ",C2664="むぎ"),"doi",IF(OR(C2664="阪神",C2664="タイガースファーム"),"han",IF(OR(C2664="健康牧場",C2664="ＯＫ牧場"),"oke",VLOOKUP(C2664,[1]Owner!$A:$B,2,FALSE)))))</f>
        <v>hsi</v>
      </c>
    </row>
    <row r="2665" spans="1:24" ht="11.15" customHeight="1" x14ac:dyDescent="0.65">
      <c r="A2665" s="19" t="str">
        <f t="shared" si="223"/>
        <v>0708大類04</v>
      </c>
      <c r="B2665" s="10" t="s">
        <v>2844</v>
      </c>
      <c r="C2665" s="20" t="s">
        <v>91</v>
      </c>
      <c r="D2665" s="11">
        <v>4</v>
      </c>
      <c r="E2665" s="20" t="s">
        <v>2871</v>
      </c>
      <c r="F2665" s="10" t="s">
        <v>14</v>
      </c>
      <c r="G2665" s="10" t="s">
        <v>520</v>
      </c>
      <c r="H2665" s="20" t="s">
        <v>2571</v>
      </c>
      <c r="I2665" s="20" t="s">
        <v>2614</v>
      </c>
      <c r="J2665" s="20" t="s">
        <v>2872</v>
      </c>
      <c r="K2665" s="20" t="s">
        <v>81</v>
      </c>
      <c r="L2665" s="20" t="s">
        <v>1913</v>
      </c>
      <c r="M2665" s="21">
        <v>100</v>
      </c>
      <c r="N2665" s="22">
        <v>3</v>
      </c>
      <c r="O2665" s="23">
        <v>0</v>
      </c>
      <c r="P2665" s="24">
        <v>50</v>
      </c>
      <c r="Q2665" s="25">
        <f t="shared" si="225"/>
        <v>0.5</v>
      </c>
      <c r="R2665" s="12">
        <v>0</v>
      </c>
      <c r="S2665" s="12">
        <v>0</v>
      </c>
      <c r="U2665" s="18" t="str">
        <f t="shared" si="224"/>
        <v>未勝利</v>
      </c>
      <c r="X2665" s="12" t="str">
        <f>IF(OR(C2665="櫃間牧場",C2665="特捜フジ"),"hit",IF(OR(C2665="土井牧場",C2665="土井ムギムギ牧場",C2665="むぎむぎ",C2665="むぎ"),"doi",IF(OR(C2665="阪神",C2665="タイガースファーム"),"han",IF(OR(C2665="健康牧場",C2665="ＯＫ牧場"),"oke",VLOOKUP(C2665,[1]Owner!$A:$B,2,FALSE)))))</f>
        <v>oru</v>
      </c>
    </row>
    <row r="2666" spans="1:24" ht="11.15" customHeight="1" x14ac:dyDescent="0.65">
      <c r="A2666" s="19" t="str">
        <f t="shared" si="223"/>
        <v>0809藤田10</v>
      </c>
      <c r="B2666" s="10" t="s">
        <v>3162</v>
      </c>
      <c r="C2666" s="20" t="s">
        <v>3353</v>
      </c>
      <c r="D2666" s="11">
        <v>10</v>
      </c>
      <c r="E2666" s="20" t="s">
        <v>3370</v>
      </c>
      <c r="F2666" s="10" t="s">
        <v>14</v>
      </c>
      <c r="G2666" s="10" t="s">
        <v>510</v>
      </c>
      <c r="H2666" s="20" t="s">
        <v>3371</v>
      </c>
      <c r="I2666" s="20" t="s">
        <v>2438</v>
      </c>
      <c r="J2666" s="20" t="s">
        <v>3372</v>
      </c>
      <c r="K2666" s="20" t="s">
        <v>2955</v>
      </c>
      <c r="L2666" s="20" t="s">
        <v>3373</v>
      </c>
      <c r="M2666" s="21">
        <v>-10</v>
      </c>
      <c r="N2666" s="22">
        <v>3</v>
      </c>
      <c r="O2666" s="23">
        <v>0</v>
      </c>
      <c r="P2666" s="24">
        <v>50</v>
      </c>
      <c r="Q2666" s="25">
        <f t="shared" si="225"/>
        <v>5</v>
      </c>
      <c r="R2666" s="12">
        <v>0</v>
      </c>
      <c r="S2666" s="12">
        <v>0</v>
      </c>
      <c r="U2666" s="18" t="str">
        <f t="shared" si="224"/>
        <v>未勝利</v>
      </c>
      <c r="X2666" s="12" t="str">
        <f>IF(OR(C2666="櫃間牧場",C2666="特捜フジ"),"hit",IF(OR(C2666="土井牧場",C2666="土井ムギムギ牧場",C2666="むぎむぎ",C2666="むぎ"),"doi",IF(OR(C2666="阪神",C2666="タイガースファーム"),"han",IF(OR(C2666="健康牧場",C2666="ＯＫ牧場"),"oke",VLOOKUP(C2666,[1]Owner!$A:$B,2,FALSE)))))</f>
        <v>fut</v>
      </c>
    </row>
    <row r="2667" spans="1:24" ht="11.15" customHeight="1" x14ac:dyDescent="0.65">
      <c r="A2667" s="19" t="str">
        <f t="shared" si="223"/>
        <v>1011土井08</v>
      </c>
      <c r="B2667" s="10" t="s">
        <v>3649</v>
      </c>
      <c r="C2667" s="20" t="s">
        <v>3887</v>
      </c>
      <c r="D2667" s="11">
        <v>8</v>
      </c>
      <c r="E2667" s="20" t="s">
        <v>3899</v>
      </c>
      <c r="F2667" s="10" t="s">
        <v>2279</v>
      </c>
      <c r="G2667" s="10" t="s">
        <v>520</v>
      </c>
      <c r="H2667" s="20" t="s">
        <v>2914</v>
      </c>
      <c r="I2667" s="20" t="s">
        <v>2280</v>
      </c>
      <c r="J2667" s="20" t="s">
        <v>3245</v>
      </c>
      <c r="K2667" s="20" t="s">
        <v>3900</v>
      </c>
      <c r="L2667" s="20" t="s">
        <v>2876</v>
      </c>
      <c r="M2667" s="21">
        <v>20</v>
      </c>
      <c r="N2667" s="22">
        <v>3</v>
      </c>
      <c r="O2667" s="23">
        <v>0</v>
      </c>
      <c r="P2667" s="24">
        <v>50</v>
      </c>
      <c r="Q2667" s="25">
        <f t="shared" si="225"/>
        <v>2.5</v>
      </c>
      <c r="R2667" s="12">
        <v>0</v>
      </c>
      <c r="S2667" s="12">
        <v>0</v>
      </c>
      <c r="U2667" s="18" t="str">
        <f t="shared" si="224"/>
        <v>未勝利</v>
      </c>
      <c r="X2667" s="12" t="str">
        <f>IF(OR(C2667="櫃間牧場",C2667="特捜フジ"),"hit",IF(OR(C2667="土井牧場",C2667="土井ムギムギ牧場",C2667="むぎむぎ",C2667="むぎ"),"doi",IF(OR(C2667="阪神",C2667="タイガースファーム"),"han",IF(OR(C2667="健康牧場",C2667="ＯＫ牧場"),"oke",VLOOKUP(C2667,[1]Owner!$A:$B,2,FALSE)))))</f>
        <v>doi</v>
      </c>
    </row>
    <row r="2668" spans="1:24" ht="11.15" customHeight="1" x14ac:dyDescent="0.65">
      <c r="A2668" s="19" t="str">
        <f t="shared" si="223"/>
        <v>1314健太04</v>
      </c>
      <c r="B2668" s="10" t="s">
        <v>5133</v>
      </c>
      <c r="C2668" s="20" t="s">
        <v>4401</v>
      </c>
      <c r="D2668" s="11">
        <v>4</v>
      </c>
      <c r="E2668" s="20" t="s">
        <v>5083</v>
      </c>
      <c r="F2668" s="10" t="s">
        <v>4766</v>
      </c>
      <c r="G2668" s="10" t="s">
        <v>4767</v>
      </c>
      <c r="H2668" s="20" t="s">
        <v>4768</v>
      </c>
      <c r="I2668" s="20" t="s">
        <v>2231</v>
      </c>
      <c r="J2668" s="20" t="s">
        <v>5084</v>
      </c>
      <c r="K2668" s="20" t="s">
        <v>4769</v>
      </c>
      <c r="L2668" s="20" t="s">
        <v>4770</v>
      </c>
      <c r="M2668" s="21">
        <v>110</v>
      </c>
      <c r="N2668" s="22">
        <v>3</v>
      </c>
      <c r="O2668" s="23">
        <v>0</v>
      </c>
      <c r="P2668" s="24">
        <v>50</v>
      </c>
      <c r="Q2668" s="25">
        <f t="shared" si="225"/>
        <v>0.45454545454545453</v>
      </c>
      <c r="R2668" s="12">
        <v>0</v>
      </c>
      <c r="S2668" s="12">
        <v>0</v>
      </c>
      <c r="U2668" s="18" t="str">
        <f t="shared" si="224"/>
        <v>未勝利</v>
      </c>
      <c r="X2668" s="12" t="str">
        <f>IF(OR(C2668="櫃間牧場",C2668="特捜フジ"),"hit",IF(OR(C2668="土井牧場",C2668="土井ムギムギ牧場",C2668="むぎむぎ",C2668="むぎ"),"doi",IF(OR(C2668="阪神",C2668="タイガースファーム"),"han",IF(OR(C2668="健康牧場",C2668="ＯＫ牧場"),"oke",VLOOKUP(C2668,[1]Owner!$A:$B,2,FALSE)))))</f>
        <v>tke</v>
      </c>
    </row>
    <row r="2669" spans="1:24" ht="11.15" customHeight="1" x14ac:dyDescent="0.65">
      <c r="A2669" s="19" t="str">
        <f t="shared" si="223"/>
        <v>1314村山02</v>
      </c>
      <c r="B2669" s="10" t="s">
        <v>5133</v>
      </c>
      <c r="C2669" s="20" t="s">
        <v>4399</v>
      </c>
      <c r="D2669" s="11">
        <v>2</v>
      </c>
      <c r="E2669" s="20" t="s">
        <v>4802</v>
      </c>
      <c r="F2669" s="10" t="s">
        <v>4772</v>
      </c>
      <c r="G2669" s="10" t="s">
        <v>4767</v>
      </c>
      <c r="H2669" s="20" t="s">
        <v>4768</v>
      </c>
      <c r="I2669" s="20" t="s">
        <v>2850</v>
      </c>
      <c r="J2669" s="20" t="s">
        <v>3610</v>
      </c>
      <c r="K2669" s="20" t="s">
        <v>2378</v>
      </c>
      <c r="L2669" s="20" t="s">
        <v>1913</v>
      </c>
      <c r="M2669" s="21">
        <v>200</v>
      </c>
      <c r="N2669" s="22">
        <v>3</v>
      </c>
      <c r="O2669" s="23">
        <v>0</v>
      </c>
      <c r="P2669" s="24">
        <v>50</v>
      </c>
      <c r="Q2669" s="25">
        <f t="shared" si="225"/>
        <v>0.25</v>
      </c>
      <c r="R2669" s="12">
        <v>0</v>
      </c>
      <c r="S2669" s="12">
        <v>0</v>
      </c>
      <c r="U2669" s="18" t="str">
        <f t="shared" si="224"/>
        <v>未勝利</v>
      </c>
      <c r="X2669" s="12" t="str">
        <f>IF(OR(C2669="櫃間牧場",C2669="特捜フジ"),"hit",IF(OR(C2669="土井牧場",C2669="土井ムギムギ牧場",C2669="むぎむぎ",C2669="むぎ"),"doi",IF(OR(C2669="阪神",C2669="タイガースファーム"),"han",IF(OR(C2669="健康牧場",C2669="ＯＫ牧場"),"oke",VLOOKUP(C2669,[1]Owner!$A:$B,2,FALSE)))))</f>
        <v>mur</v>
      </c>
    </row>
    <row r="2670" spans="1:24" ht="11.15" customHeight="1" x14ac:dyDescent="0.65">
      <c r="A2670" s="19" t="str">
        <f t="shared" si="223"/>
        <v>1617阪神06</v>
      </c>
      <c r="B2670" s="10" t="s">
        <v>5840</v>
      </c>
      <c r="C2670" s="20" t="s">
        <v>4756</v>
      </c>
      <c r="D2670" s="11">
        <v>6</v>
      </c>
      <c r="E2670" s="20" t="s">
        <v>5901</v>
      </c>
      <c r="F2670" s="10" t="s">
        <v>5845</v>
      </c>
      <c r="G2670" s="10" t="s">
        <v>5996</v>
      </c>
      <c r="H2670" s="20" t="s">
        <v>5997</v>
      </c>
      <c r="I2670" s="20" t="s">
        <v>2231</v>
      </c>
      <c r="J2670" s="20" t="s">
        <v>6061</v>
      </c>
      <c r="K2670" s="20" t="s">
        <v>6158</v>
      </c>
      <c r="L2670" s="20" t="s">
        <v>1913</v>
      </c>
      <c r="M2670" s="21">
        <v>120</v>
      </c>
      <c r="N2670" s="22">
        <v>3</v>
      </c>
      <c r="O2670" s="23">
        <v>0</v>
      </c>
      <c r="P2670" s="24">
        <v>50</v>
      </c>
      <c r="Q2670" s="25">
        <f t="shared" si="225"/>
        <v>0.41666666666666669</v>
      </c>
      <c r="R2670" s="12">
        <v>0</v>
      </c>
      <c r="S2670" s="12">
        <v>0</v>
      </c>
      <c r="U2670" s="18" t="str">
        <f t="shared" si="224"/>
        <v>未勝利</v>
      </c>
      <c r="X2670" s="12" t="str">
        <f>IF(OR(C2670="櫃間牧場",C2670="特捜フジ"),"hit",IF(OR(C2670="土井牧場",C2670="土井ムギムギ牧場",C2670="むぎむぎ",C2670="むぎ"),"doi",IF(OR(C2670="阪神",C2670="タイガースファーム"),"han",IF(OR(C2670="健康牧場",C2670="ＯＫ牧場"),"oke",VLOOKUP(C2670,[1]Owner!$A:$B,2,FALSE)))))</f>
        <v>han</v>
      </c>
    </row>
    <row r="2671" spans="1:24" ht="11.15" customHeight="1" x14ac:dyDescent="0.65">
      <c r="A2671" s="19" t="str">
        <f t="shared" si="223"/>
        <v>1617若井10</v>
      </c>
      <c r="B2671" s="10" t="s">
        <v>5840</v>
      </c>
      <c r="C2671" s="20" t="s">
        <v>4763</v>
      </c>
      <c r="D2671" s="11">
        <v>10</v>
      </c>
      <c r="E2671" s="20" t="s">
        <v>5995</v>
      </c>
      <c r="F2671" s="10" t="s">
        <v>5845</v>
      </c>
      <c r="G2671" s="10" t="s">
        <v>5996</v>
      </c>
      <c r="H2671" s="20" t="s">
        <v>5998</v>
      </c>
      <c r="I2671" s="20" t="s">
        <v>2438</v>
      </c>
      <c r="J2671" s="20" t="s">
        <v>4799</v>
      </c>
      <c r="K2671" s="20" t="s">
        <v>6192</v>
      </c>
      <c r="L2671" s="20" t="s">
        <v>6193</v>
      </c>
      <c r="M2671" s="21">
        <v>60</v>
      </c>
      <c r="N2671" s="22">
        <v>3</v>
      </c>
      <c r="O2671" s="23">
        <v>0</v>
      </c>
      <c r="P2671" s="24">
        <v>50</v>
      </c>
      <c r="Q2671" s="25">
        <f t="shared" si="225"/>
        <v>0.83333333333333337</v>
      </c>
      <c r="R2671" s="12">
        <v>0</v>
      </c>
      <c r="S2671" s="12">
        <v>0</v>
      </c>
      <c r="U2671" s="18" t="str">
        <f t="shared" si="224"/>
        <v>未勝利</v>
      </c>
      <c r="X2671" s="12" t="str">
        <f>IF(OR(C2671="櫃間牧場",C2671="特捜フジ"),"hit",IF(OR(C2671="土井牧場",C2671="土井ムギムギ牧場",C2671="むぎむぎ",C2671="むぎ"),"doi",IF(OR(C2671="阪神",C2671="タイガースファーム"),"han",IF(OR(C2671="健康牧場",C2671="ＯＫ牧場"),"oke",VLOOKUP(C2671,[1]Owner!$A:$B,2,FALSE)))))</f>
        <v>wak</v>
      </c>
    </row>
    <row r="2672" spans="1:24" ht="11.15" customHeight="1" x14ac:dyDescent="0.65">
      <c r="A2672" s="19" t="str">
        <f t="shared" si="223"/>
        <v>1011藤田06</v>
      </c>
      <c r="B2672" s="10" t="s">
        <v>3649</v>
      </c>
      <c r="C2672" s="20" t="s">
        <v>3112</v>
      </c>
      <c r="D2672" s="11">
        <v>6</v>
      </c>
      <c r="E2672" s="20" t="s">
        <v>3813</v>
      </c>
      <c r="F2672" s="10" t="s">
        <v>14</v>
      </c>
      <c r="G2672" s="10" t="s">
        <v>520</v>
      </c>
      <c r="H2672" s="20" t="s">
        <v>3677</v>
      </c>
      <c r="I2672" s="20" t="s">
        <v>26</v>
      </c>
      <c r="J2672" s="20" t="s">
        <v>3814</v>
      </c>
      <c r="K2672" s="20" t="s">
        <v>791</v>
      </c>
      <c r="L2672" s="20" t="s">
        <v>2876</v>
      </c>
      <c r="M2672" s="21">
        <v>50</v>
      </c>
      <c r="N2672" s="22">
        <v>4</v>
      </c>
      <c r="O2672" s="23">
        <v>0</v>
      </c>
      <c r="P2672" s="24">
        <v>50</v>
      </c>
      <c r="Q2672" s="25">
        <f t="shared" si="225"/>
        <v>1</v>
      </c>
      <c r="R2672" s="12">
        <v>0</v>
      </c>
      <c r="S2672" s="12">
        <v>0</v>
      </c>
      <c r="U2672" s="18" t="str">
        <f t="shared" si="224"/>
        <v>未勝利</v>
      </c>
      <c r="X2672" s="12" t="str">
        <f>IF(OR(C2672="櫃間牧場",C2672="特捜フジ"),"hit",IF(OR(C2672="土井牧場",C2672="土井ムギムギ牧場",C2672="むぎむぎ",C2672="むぎ"),"doi",IF(OR(C2672="阪神",C2672="タイガースファーム"),"han",IF(OR(C2672="健康牧場",C2672="ＯＫ牧場"),"oke",VLOOKUP(C2672,[1]Owner!$A:$B,2,FALSE)))))</f>
        <v>fut</v>
      </c>
    </row>
    <row r="2673" spans="1:24" ht="11.15" customHeight="1" x14ac:dyDescent="0.65">
      <c r="A2673" s="19" t="str">
        <f t="shared" si="223"/>
        <v>1112松山10</v>
      </c>
      <c r="B2673" s="10" t="s">
        <v>4369</v>
      </c>
      <c r="C2673" s="20" t="s">
        <v>4233</v>
      </c>
      <c r="D2673" s="11">
        <v>10</v>
      </c>
      <c r="E2673" s="20" t="s">
        <v>4260</v>
      </c>
      <c r="F2673" s="10" t="s">
        <v>3905</v>
      </c>
      <c r="G2673" s="10" t="s">
        <v>3906</v>
      </c>
      <c r="H2673" s="20" t="s">
        <v>4261</v>
      </c>
      <c r="I2673" s="20" t="s">
        <v>1995</v>
      </c>
      <c r="J2673" s="20" t="s">
        <v>4262</v>
      </c>
      <c r="K2673" s="20" t="s">
        <v>4263</v>
      </c>
      <c r="L2673" s="20" t="s">
        <v>1893</v>
      </c>
      <c r="M2673" s="21">
        <v>15</v>
      </c>
      <c r="N2673" s="22">
        <v>4</v>
      </c>
      <c r="O2673" s="23">
        <v>0</v>
      </c>
      <c r="P2673" s="24">
        <v>50</v>
      </c>
      <c r="Q2673" s="25">
        <f t="shared" si="225"/>
        <v>3.3333333333333335</v>
      </c>
      <c r="R2673" s="12">
        <v>0</v>
      </c>
      <c r="S2673" s="12">
        <v>0</v>
      </c>
      <c r="U2673" s="18" t="str">
        <f t="shared" si="224"/>
        <v>未勝利</v>
      </c>
      <c r="X2673" s="12" t="str">
        <f>IF(OR(C2673="櫃間牧場",C2673="特捜フジ"),"hit",IF(OR(C2673="土井牧場",C2673="土井ムギムギ牧場",C2673="むぎむぎ",C2673="むぎ"),"doi",IF(OR(C2673="阪神",C2673="タイガースファーム"),"han",IF(OR(C2673="健康牧場",C2673="ＯＫ牧場"),"oke",VLOOKUP(C2673,[1]Owner!$A:$B,2,FALSE)))))</f>
        <v>mat</v>
      </c>
    </row>
    <row r="2674" spans="1:24" ht="11.15" customHeight="1" x14ac:dyDescent="0.65">
      <c r="A2674" s="19" t="str">
        <f t="shared" si="223"/>
        <v>1314松山08</v>
      </c>
      <c r="B2674" s="10" t="s">
        <v>5133</v>
      </c>
      <c r="C2674" s="20" t="s">
        <v>4910</v>
      </c>
      <c r="D2674" s="11">
        <v>8</v>
      </c>
      <c r="E2674" s="20" t="s">
        <v>4927</v>
      </c>
      <c r="F2674" s="10" t="s">
        <v>4766</v>
      </c>
      <c r="G2674" s="10" t="s">
        <v>4767</v>
      </c>
      <c r="H2674" s="20" t="s">
        <v>4928</v>
      </c>
      <c r="I2674" s="20" t="s">
        <v>1739</v>
      </c>
      <c r="J2674" s="20" t="s">
        <v>3498</v>
      </c>
      <c r="K2674" s="20" t="s">
        <v>4769</v>
      </c>
      <c r="L2674" s="20" t="s">
        <v>4770</v>
      </c>
      <c r="M2674" s="21">
        <v>70</v>
      </c>
      <c r="N2674" s="22">
        <v>4</v>
      </c>
      <c r="O2674" s="23">
        <v>0</v>
      </c>
      <c r="P2674" s="24">
        <v>50</v>
      </c>
      <c r="Q2674" s="25">
        <f t="shared" si="225"/>
        <v>0.7142857142857143</v>
      </c>
      <c r="R2674" s="12">
        <v>0</v>
      </c>
      <c r="S2674" s="12">
        <v>0</v>
      </c>
      <c r="U2674" s="18" t="str">
        <f t="shared" si="224"/>
        <v>未勝利</v>
      </c>
      <c r="X2674" s="12" t="str">
        <f>IF(OR(C2674="櫃間牧場",C2674="特捜フジ"),"hit",IF(OR(C2674="土井牧場",C2674="土井ムギムギ牧場",C2674="むぎむぎ",C2674="むぎ"),"doi",IF(OR(C2674="阪神",C2674="タイガースファーム"),"han",IF(OR(C2674="健康牧場",C2674="ＯＫ牧場"),"oke",VLOOKUP(C2674,[1]Owner!$A:$B,2,FALSE)))))</f>
        <v>mat</v>
      </c>
    </row>
    <row r="2675" spans="1:24" ht="11.15" customHeight="1" x14ac:dyDescent="0.65">
      <c r="A2675" s="19" t="str">
        <f t="shared" si="223"/>
        <v>1415大矢04</v>
      </c>
      <c r="B2675" s="10" t="s">
        <v>5140</v>
      </c>
      <c r="C2675" s="28" t="s">
        <v>5134</v>
      </c>
      <c r="D2675" s="29">
        <v>4</v>
      </c>
      <c r="E2675" s="20" t="s">
        <v>5146</v>
      </c>
      <c r="F2675" s="10" t="s">
        <v>5144</v>
      </c>
      <c r="G2675" s="10" t="s">
        <v>5295</v>
      </c>
      <c r="H2675" s="20" t="s">
        <v>5298</v>
      </c>
      <c r="I2675" s="20" t="s">
        <v>2231</v>
      </c>
      <c r="J2675" s="20" t="s">
        <v>5374</v>
      </c>
      <c r="K2675" s="20" t="s">
        <v>3929</v>
      </c>
      <c r="L2675" s="20" t="s">
        <v>5485</v>
      </c>
      <c r="M2675" s="21">
        <v>70</v>
      </c>
      <c r="N2675" s="22">
        <v>4</v>
      </c>
      <c r="O2675" s="23">
        <v>0</v>
      </c>
      <c r="P2675" s="24">
        <v>50</v>
      </c>
      <c r="Q2675" s="25">
        <f t="shared" si="225"/>
        <v>0.7142857142857143</v>
      </c>
      <c r="R2675" s="12">
        <v>0</v>
      </c>
      <c r="S2675" s="12">
        <v>0</v>
      </c>
      <c r="U2675" s="18" t="str">
        <f t="shared" si="224"/>
        <v>未勝利</v>
      </c>
      <c r="X2675" s="12" t="str">
        <f>IF(OR(C2675="櫃間牧場",C2675="特捜フジ"),"hit",IF(OR(C2675="土井牧場",C2675="土井ムギムギ牧場",C2675="むぎむぎ",C2675="むぎ"),"doi",IF(OR(C2675="阪神",C2675="タイガースファーム"),"han",IF(OR(C2675="健康牧場",C2675="ＯＫ牧場"),"oke",VLOOKUP(C2675,[1]Owner!$A:$B,2,FALSE)))))</f>
        <v>oya</v>
      </c>
    </row>
    <row r="2676" spans="1:24" ht="11.15" customHeight="1" x14ac:dyDescent="0.65">
      <c r="A2676" s="19" t="str">
        <f t="shared" si="223"/>
        <v>1415西原03</v>
      </c>
      <c r="B2676" s="10" t="s">
        <v>5140</v>
      </c>
      <c r="C2676" s="28" t="s">
        <v>4759</v>
      </c>
      <c r="D2676" s="29">
        <v>3</v>
      </c>
      <c r="E2676" s="20" t="s">
        <v>5175</v>
      </c>
      <c r="F2676" s="10" t="s">
        <v>5144</v>
      </c>
      <c r="G2676" s="10" t="s">
        <v>5293</v>
      </c>
      <c r="H2676" s="20" t="s">
        <v>5320</v>
      </c>
      <c r="I2676" s="20" t="s">
        <v>2231</v>
      </c>
      <c r="J2676" s="20" t="s">
        <v>3908</v>
      </c>
      <c r="K2676" s="20" t="s">
        <v>5455</v>
      </c>
      <c r="L2676" s="20" t="s">
        <v>2558</v>
      </c>
      <c r="M2676" s="21">
        <v>70</v>
      </c>
      <c r="N2676" s="22">
        <v>4</v>
      </c>
      <c r="O2676" s="23">
        <v>0</v>
      </c>
      <c r="P2676" s="24">
        <v>50</v>
      </c>
      <c r="Q2676" s="25">
        <f t="shared" si="225"/>
        <v>0.7142857142857143</v>
      </c>
      <c r="R2676" s="12">
        <v>0</v>
      </c>
      <c r="S2676" s="12">
        <v>0</v>
      </c>
      <c r="U2676" s="18" t="str">
        <f t="shared" si="224"/>
        <v>未勝利</v>
      </c>
      <c r="X2676" s="12" t="str">
        <f>IF(OR(C2676="櫃間牧場",C2676="特捜フジ"),"hit",IF(OR(C2676="土井牧場",C2676="土井ムギムギ牧場",C2676="むぎむぎ",C2676="むぎ"),"doi",IF(OR(C2676="阪神",C2676="タイガースファーム"),"han",IF(OR(C2676="健康牧場",C2676="ＯＫ牧場"),"oke",VLOOKUP(C2676,[1]Owner!$A:$B,2,FALSE)))))</f>
        <v>nis</v>
      </c>
    </row>
    <row r="2677" spans="1:24" ht="11.15" customHeight="1" x14ac:dyDescent="0.65">
      <c r="A2677" s="19" t="str">
        <f t="shared" si="223"/>
        <v>1415藤田10</v>
      </c>
      <c r="B2677" s="10" t="s">
        <v>5140</v>
      </c>
      <c r="C2677" s="28" t="s">
        <v>5136</v>
      </c>
      <c r="D2677" s="29">
        <v>10</v>
      </c>
      <c r="E2677" s="20" t="s">
        <v>5232</v>
      </c>
      <c r="F2677" s="10" t="s">
        <v>5142</v>
      </c>
      <c r="G2677" s="10" t="s">
        <v>5295</v>
      </c>
      <c r="H2677" s="20" t="s">
        <v>1550</v>
      </c>
      <c r="I2677" s="20" t="s">
        <v>2276</v>
      </c>
      <c r="J2677" s="20" t="s">
        <v>3393</v>
      </c>
      <c r="K2677" s="20" t="s">
        <v>5470</v>
      </c>
      <c r="L2677" s="20" t="s">
        <v>4202</v>
      </c>
      <c r="M2677" s="21">
        <v>10</v>
      </c>
      <c r="N2677" s="22">
        <v>4</v>
      </c>
      <c r="O2677" s="23">
        <v>0</v>
      </c>
      <c r="P2677" s="24">
        <v>50</v>
      </c>
      <c r="Q2677" s="25">
        <f t="shared" si="225"/>
        <v>5</v>
      </c>
      <c r="R2677" s="12">
        <v>0</v>
      </c>
      <c r="S2677" s="12">
        <v>0</v>
      </c>
      <c r="U2677" s="18" t="str">
        <f t="shared" si="224"/>
        <v>未勝利</v>
      </c>
      <c r="X2677" s="12" t="str">
        <f>IF(OR(C2677="櫃間牧場",C2677="特捜フジ"),"hit",IF(OR(C2677="土井牧場",C2677="土井ムギムギ牧場",C2677="むぎむぎ",C2677="むぎ"),"doi",IF(OR(C2677="阪神",C2677="タイガースファーム"),"han",IF(OR(C2677="健康牧場",C2677="ＯＫ牧場"),"oke",VLOOKUP(C2677,[1]Owner!$A:$B,2,FALSE)))))</f>
        <v>fut</v>
      </c>
    </row>
    <row r="2678" spans="1:24" ht="11.15" customHeight="1" x14ac:dyDescent="0.65">
      <c r="A2678" s="19" t="str">
        <f t="shared" si="223"/>
        <v>1718村山10</v>
      </c>
      <c r="B2678" s="10" t="s">
        <v>6476</v>
      </c>
      <c r="C2678" s="20" t="s">
        <v>4372</v>
      </c>
      <c r="D2678" s="11">
        <v>10</v>
      </c>
      <c r="E2678" s="20" t="s">
        <v>6547</v>
      </c>
      <c r="F2678" s="10" t="s">
        <v>5144</v>
      </c>
      <c r="G2678" s="10" t="s">
        <v>5295</v>
      </c>
      <c r="H2678" s="20" t="s">
        <v>6667</v>
      </c>
      <c r="I2678" s="20" t="s">
        <v>3881</v>
      </c>
      <c r="J2678" s="20" t="s">
        <v>2449</v>
      </c>
      <c r="K2678" s="20" t="s">
        <v>5449</v>
      </c>
      <c r="L2678" s="20" t="s">
        <v>1913</v>
      </c>
      <c r="M2678" s="21">
        <v>50</v>
      </c>
      <c r="N2678" s="22">
        <v>4</v>
      </c>
      <c r="O2678" s="23">
        <v>0</v>
      </c>
      <c r="P2678" s="24">
        <v>50</v>
      </c>
      <c r="Q2678" s="25">
        <f t="shared" si="225"/>
        <v>1</v>
      </c>
      <c r="R2678" s="12">
        <v>0</v>
      </c>
      <c r="S2678" s="12">
        <v>0</v>
      </c>
      <c r="U2678" s="18" t="str">
        <f t="shared" si="224"/>
        <v>未勝利</v>
      </c>
      <c r="V2678" s="12" t="s">
        <v>6977</v>
      </c>
      <c r="W2678" s="12" t="s">
        <v>6835</v>
      </c>
      <c r="X2678" s="12" t="str">
        <f>IF(OR(C2678="櫃間牧場",C2678="特捜フジ"),"hit",IF(OR(C2678="土井牧場",C2678="土井ムギムギ牧場",C2678="むぎむぎ",C2678="むぎ"),"doi",IF(OR(C2678="阪神",C2678="タイガースファーム"),"han",IF(OR(C2678="健康牧場",C2678="ＯＫ牧場"),"oke",VLOOKUP(C2678,[1]Owner!$A:$B,2,FALSE)))))</f>
        <v>mur</v>
      </c>
    </row>
    <row r="2679" spans="1:24" ht="11.15" customHeight="1" x14ac:dyDescent="0.65">
      <c r="A2679" s="19" t="str">
        <f t="shared" si="223"/>
        <v>1819小金05</v>
      </c>
      <c r="B2679" s="10" t="s">
        <v>7067</v>
      </c>
      <c r="C2679" s="20" t="s">
        <v>7149</v>
      </c>
      <c r="D2679" s="11">
        <v>5</v>
      </c>
      <c r="E2679" s="20" t="s">
        <v>7154</v>
      </c>
      <c r="F2679" s="10" t="s">
        <v>4413</v>
      </c>
      <c r="G2679" s="10" t="s">
        <v>4408</v>
      </c>
      <c r="H2679" s="20" t="s">
        <v>4536</v>
      </c>
      <c r="I2679" s="20" t="s">
        <v>2231</v>
      </c>
      <c r="J2679" s="20" t="s">
        <v>5751</v>
      </c>
      <c r="K2679" s="20" t="s">
        <v>7270</v>
      </c>
      <c r="L2679" s="20" t="s">
        <v>1913</v>
      </c>
      <c r="M2679" s="21">
        <v>140</v>
      </c>
      <c r="N2679" s="22">
        <v>4</v>
      </c>
      <c r="O2679" s="23">
        <v>0</v>
      </c>
      <c r="P2679" s="24">
        <v>50</v>
      </c>
      <c r="Q2679" s="25">
        <f t="shared" si="225"/>
        <v>0.35714285714285715</v>
      </c>
      <c r="R2679" s="12">
        <v>0</v>
      </c>
      <c r="S2679" s="12">
        <v>0</v>
      </c>
      <c r="T2679" s="12">
        <v>0</v>
      </c>
      <c r="U2679" s="18" t="str">
        <f t="shared" si="224"/>
        <v>未勝利</v>
      </c>
      <c r="V2679" s="12" t="s">
        <v>7484</v>
      </c>
      <c r="W2679" s="12" t="s">
        <v>7624</v>
      </c>
      <c r="X2679" s="12" t="str">
        <f>IF(OR(C2679="櫃間牧場",C2679="特捜フジ"),"hit",IF(OR(C2679="土井牧場",C2679="土井ムギムギ牧場",C2679="むぎむぎ",C2679="むぎ"),"doi",IF(OR(C2679="阪神",C2679="タイガースファーム"),"han",IF(OR(C2679="健康牧場",C2679="ＯＫ牧場"),"oke",VLOOKUP(C2679,[1]Owner!$A:$B,2,FALSE)))))</f>
        <v>kog</v>
      </c>
    </row>
    <row r="2680" spans="1:24" ht="11.15" customHeight="1" x14ac:dyDescent="0.65">
      <c r="A2680" s="19" t="str">
        <f t="shared" si="223"/>
        <v>1011大類02</v>
      </c>
      <c r="B2680" s="10" t="s">
        <v>3649</v>
      </c>
      <c r="C2680" s="20" t="s">
        <v>91</v>
      </c>
      <c r="D2680" s="11">
        <v>2</v>
      </c>
      <c r="E2680" s="20" t="s">
        <v>3651</v>
      </c>
      <c r="F2680" s="10" t="s">
        <v>14</v>
      </c>
      <c r="G2680" s="10" t="s">
        <v>520</v>
      </c>
      <c r="H2680" s="20" t="s">
        <v>948</v>
      </c>
      <c r="I2680" s="20" t="s">
        <v>2231</v>
      </c>
      <c r="J2680" s="20" t="s">
        <v>1025</v>
      </c>
      <c r="K2680" s="20" t="s">
        <v>791</v>
      </c>
      <c r="L2680" s="20" t="s">
        <v>1913</v>
      </c>
      <c r="M2680" s="21">
        <v>80</v>
      </c>
      <c r="N2680" s="22">
        <v>5</v>
      </c>
      <c r="O2680" s="23">
        <v>0</v>
      </c>
      <c r="P2680" s="24">
        <v>50</v>
      </c>
      <c r="Q2680" s="25">
        <f t="shared" si="225"/>
        <v>0.625</v>
      </c>
      <c r="R2680" s="12">
        <v>0</v>
      </c>
      <c r="S2680" s="12">
        <v>0</v>
      </c>
      <c r="U2680" s="18" t="str">
        <f t="shared" si="224"/>
        <v>未勝利</v>
      </c>
      <c r="X2680" s="12" t="str">
        <f>IF(OR(C2680="櫃間牧場",C2680="特捜フジ"),"hit",IF(OR(C2680="土井牧場",C2680="土井ムギムギ牧場",C2680="むぎむぎ",C2680="むぎ"),"doi",IF(OR(C2680="阪神",C2680="タイガースファーム"),"han",IF(OR(C2680="健康牧場",C2680="ＯＫ牧場"),"oke",VLOOKUP(C2680,[1]Owner!$A:$B,2,FALSE)))))</f>
        <v>oru</v>
      </c>
    </row>
    <row r="2681" spans="1:24" ht="11.15" customHeight="1" x14ac:dyDescent="0.65">
      <c r="A2681" s="19" t="str">
        <f t="shared" si="223"/>
        <v>1819成田07</v>
      </c>
      <c r="B2681" s="10" t="s">
        <v>7067</v>
      </c>
      <c r="C2681" s="20" t="s">
        <v>5842</v>
      </c>
      <c r="D2681" s="11">
        <v>7</v>
      </c>
      <c r="E2681" s="20" t="s">
        <v>7215</v>
      </c>
      <c r="F2681" s="10" t="s">
        <v>4407</v>
      </c>
      <c r="G2681" s="10" t="s">
        <v>5335</v>
      </c>
      <c r="H2681" s="20" t="s">
        <v>7254</v>
      </c>
      <c r="I2681" s="20" t="s">
        <v>3553</v>
      </c>
      <c r="J2681" s="20" t="s">
        <v>7371</v>
      </c>
      <c r="K2681" s="20" t="s">
        <v>7372</v>
      </c>
      <c r="L2681" s="20" t="s">
        <v>7373</v>
      </c>
      <c r="M2681" s="21">
        <v>10</v>
      </c>
      <c r="N2681" s="22">
        <v>5</v>
      </c>
      <c r="O2681" s="23">
        <v>0</v>
      </c>
      <c r="P2681" s="24">
        <v>50</v>
      </c>
      <c r="Q2681" s="25">
        <f t="shared" si="225"/>
        <v>5</v>
      </c>
      <c r="R2681" s="12">
        <v>0</v>
      </c>
      <c r="S2681" s="12">
        <v>0</v>
      </c>
      <c r="T2681" s="12">
        <v>0</v>
      </c>
      <c r="U2681" s="18" t="str">
        <f t="shared" si="224"/>
        <v>未勝利</v>
      </c>
      <c r="V2681" s="12" t="s">
        <v>7485</v>
      </c>
      <c r="W2681" s="12" t="s">
        <v>7625</v>
      </c>
      <c r="X2681" s="12" t="str">
        <f>IF(OR(C2681="櫃間牧場",C2681="特捜フジ"),"hit",IF(OR(C2681="土井牧場",C2681="土井ムギムギ牧場",C2681="むぎむぎ",C2681="むぎ"),"doi",IF(OR(C2681="阪神",C2681="タイガースファーム"),"han",IF(OR(C2681="健康牧場",C2681="ＯＫ牧場"),"oke",VLOOKUP(C2681,[1]Owner!$A:$B,2,FALSE)))))</f>
        <v>nar</v>
      </c>
    </row>
    <row r="2682" spans="1:24" ht="11.15" customHeight="1" x14ac:dyDescent="0.65">
      <c r="A2682" s="19" t="str">
        <f t="shared" si="223"/>
        <v>1112松山04</v>
      </c>
      <c r="B2682" s="10" t="s">
        <v>4369</v>
      </c>
      <c r="C2682" s="20" t="s">
        <v>4233</v>
      </c>
      <c r="D2682" s="11">
        <v>4</v>
      </c>
      <c r="E2682" s="20" t="s">
        <v>4243</v>
      </c>
      <c r="F2682" s="10" t="s">
        <v>3905</v>
      </c>
      <c r="G2682" s="10" t="s">
        <v>3906</v>
      </c>
      <c r="H2682" s="20" t="s">
        <v>4148</v>
      </c>
      <c r="I2682" s="20" t="s">
        <v>2850</v>
      </c>
      <c r="J2682" s="20" t="s">
        <v>1145</v>
      </c>
      <c r="K2682" s="20" t="s">
        <v>2378</v>
      </c>
      <c r="L2682" s="20" t="s">
        <v>1913</v>
      </c>
      <c r="M2682" s="21">
        <v>65</v>
      </c>
      <c r="N2682" s="22">
        <v>6</v>
      </c>
      <c r="O2682" s="23">
        <v>0</v>
      </c>
      <c r="P2682" s="24">
        <v>50</v>
      </c>
      <c r="Q2682" s="25">
        <f t="shared" si="225"/>
        <v>0.76923076923076927</v>
      </c>
      <c r="R2682" s="12">
        <v>0</v>
      </c>
      <c r="S2682" s="12">
        <v>0</v>
      </c>
      <c r="U2682" s="18" t="str">
        <f t="shared" si="224"/>
        <v>未勝利</v>
      </c>
      <c r="X2682" s="12" t="str">
        <f>IF(OR(C2682="櫃間牧場",C2682="特捜フジ"),"hit",IF(OR(C2682="土井牧場",C2682="土井ムギムギ牧場",C2682="むぎむぎ",C2682="むぎ"),"doi",IF(OR(C2682="阪神",C2682="タイガースファーム"),"han",IF(OR(C2682="健康牧場",C2682="ＯＫ牧場"),"oke",VLOOKUP(C2682,[1]Owner!$A:$B,2,FALSE)))))</f>
        <v>mat</v>
      </c>
    </row>
    <row r="2683" spans="1:24" ht="11.15" customHeight="1" x14ac:dyDescent="0.65">
      <c r="A2683" s="19" t="str">
        <f t="shared" si="223"/>
        <v>1112播磨04</v>
      </c>
      <c r="B2683" s="10" t="s">
        <v>4369</v>
      </c>
      <c r="C2683" s="20" t="s">
        <v>4105</v>
      </c>
      <c r="D2683" s="11">
        <v>4</v>
      </c>
      <c r="E2683" s="20" t="s">
        <v>4114</v>
      </c>
      <c r="F2683" s="10" t="s">
        <v>3910</v>
      </c>
      <c r="G2683" s="10" t="s">
        <v>3953</v>
      </c>
      <c r="H2683" s="20" t="s">
        <v>4115</v>
      </c>
      <c r="I2683" s="20" t="s">
        <v>2280</v>
      </c>
      <c r="J2683" s="20" t="s">
        <v>4116</v>
      </c>
      <c r="K2683" s="20" t="s">
        <v>4117</v>
      </c>
      <c r="L2683" s="20" t="s">
        <v>3959</v>
      </c>
      <c r="M2683" s="21">
        <v>45</v>
      </c>
      <c r="N2683" s="22">
        <v>7</v>
      </c>
      <c r="O2683" s="23">
        <v>0</v>
      </c>
      <c r="P2683" s="24">
        <v>50</v>
      </c>
      <c r="Q2683" s="25">
        <f t="shared" si="225"/>
        <v>1.1111111111111112</v>
      </c>
      <c r="R2683" s="12">
        <v>0</v>
      </c>
      <c r="S2683" s="12">
        <v>0</v>
      </c>
      <c r="U2683" s="18" t="str">
        <f t="shared" si="224"/>
        <v>未勝利</v>
      </c>
      <c r="X2683" s="12" t="str">
        <f>IF(OR(C2683="櫃間牧場",C2683="特捜フジ"),"hit",IF(OR(C2683="土井牧場",C2683="土井ムギムギ牧場",C2683="むぎむぎ",C2683="むぎ"),"doi",IF(OR(C2683="阪神",C2683="タイガースファーム"),"han",IF(OR(C2683="健康牧場",C2683="ＯＫ牧場"),"oke",VLOOKUP(C2683,[1]Owner!$A:$B,2,FALSE)))))</f>
        <v>har</v>
      </c>
    </row>
    <row r="2684" spans="1:24" ht="11.15" customHeight="1" x14ac:dyDescent="0.65">
      <c r="A2684" s="19" t="str">
        <f t="shared" si="223"/>
        <v>1516若井07</v>
      </c>
      <c r="B2684" s="10" t="s">
        <v>5510</v>
      </c>
      <c r="C2684" s="20" t="s">
        <v>5514</v>
      </c>
      <c r="D2684" s="11">
        <v>7</v>
      </c>
      <c r="E2684" s="20" t="s">
        <v>5660</v>
      </c>
      <c r="F2684" s="10" t="s">
        <v>3910</v>
      </c>
      <c r="G2684" s="10" t="s">
        <v>3906</v>
      </c>
      <c r="H2684" s="20" t="s">
        <v>5673</v>
      </c>
      <c r="I2684" s="20" t="s">
        <v>3165</v>
      </c>
      <c r="J2684" s="20" t="s">
        <v>5781</v>
      </c>
      <c r="K2684" s="20" t="s">
        <v>3992</v>
      </c>
      <c r="L2684" s="20" t="s">
        <v>2962</v>
      </c>
      <c r="M2684" s="21">
        <v>60</v>
      </c>
      <c r="N2684" s="22">
        <v>7</v>
      </c>
      <c r="O2684" s="23">
        <v>0</v>
      </c>
      <c r="P2684" s="24">
        <v>50</v>
      </c>
      <c r="Q2684" s="25">
        <f t="shared" si="225"/>
        <v>0.83333333333333337</v>
      </c>
      <c r="R2684" s="12">
        <v>0</v>
      </c>
      <c r="S2684" s="12">
        <v>0</v>
      </c>
      <c r="U2684" s="18" t="str">
        <f t="shared" si="224"/>
        <v>未勝利</v>
      </c>
      <c r="X2684" s="12" t="str">
        <f>IF(OR(C2684="櫃間牧場",C2684="特捜フジ"),"hit",IF(OR(C2684="土井牧場",C2684="土井ムギムギ牧場",C2684="むぎむぎ",C2684="むぎ"),"doi",IF(OR(C2684="阪神",C2684="タイガースファーム"),"han",IF(OR(C2684="健康牧場",C2684="ＯＫ牧場"),"oke",VLOOKUP(C2684,[1]Owner!$A:$B,2,FALSE)))))</f>
        <v>wak</v>
      </c>
    </row>
    <row r="2685" spans="1:24" ht="11.15" customHeight="1" x14ac:dyDescent="0.65">
      <c r="A2685" s="19" t="str">
        <f t="shared" si="223"/>
        <v>1718光生05</v>
      </c>
      <c r="B2685" s="10" t="s">
        <v>6476</v>
      </c>
      <c r="C2685" s="20" t="s">
        <v>6570</v>
      </c>
      <c r="D2685" s="11">
        <v>5</v>
      </c>
      <c r="E2685" s="20" t="s">
        <v>6575</v>
      </c>
      <c r="F2685" s="10" t="s">
        <v>5144</v>
      </c>
      <c r="G2685" s="10" t="s">
        <v>5293</v>
      </c>
      <c r="H2685" s="20" t="s">
        <v>6678</v>
      </c>
      <c r="I2685" s="20" t="s">
        <v>6751</v>
      </c>
      <c r="J2685" s="20" t="s">
        <v>6104</v>
      </c>
      <c r="K2685" s="20" t="s">
        <v>6679</v>
      </c>
      <c r="L2685" s="20" t="s">
        <v>6680</v>
      </c>
      <c r="M2685" s="21">
        <v>10</v>
      </c>
      <c r="N2685" s="22">
        <v>7</v>
      </c>
      <c r="O2685" s="23">
        <v>0</v>
      </c>
      <c r="P2685" s="24">
        <v>50</v>
      </c>
      <c r="Q2685" s="25">
        <f t="shared" si="225"/>
        <v>5</v>
      </c>
      <c r="R2685" s="12">
        <v>0</v>
      </c>
      <c r="S2685" s="12">
        <v>0</v>
      </c>
      <c r="U2685" s="18" t="str">
        <f t="shared" si="224"/>
        <v>未勝利</v>
      </c>
      <c r="V2685" s="12" t="s">
        <v>6998</v>
      </c>
      <c r="W2685" s="12" t="s">
        <v>6860</v>
      </c>
      <c r="X2685" s="12" t="str">
        <f>IF(OR(C2685="櫃間牧場",C2685="特捜フジ"),"hit",IF(OR(C2685="土井牧場",C2685="土井ムギムギ牧場",C2685="むぎむぎ",C2685="むぎ"),"doi",IF(OR(C2685="阪神",C2685="タイガースファーム"),"han",IF(OR(C2685="健康牧場",C2685="ＯＫ牧場"),"oke",VLOOKUP(C2685,[1]Owner!$A:$B,2,FALSE)))))</f>
        <v>ymi</v>
      </c>
    </row>
    <row r="2686" spans="1:24" ht="11.15" customHeight="1" x14ac:dyDescent="0.65">
      <c r="A2686" s="19" t="str">
        <f t="shared" si="223"/>
        <v>9899心平04</v>
      </c>
      <c r="B2686" s="10" t="s">
        <v>377</v>
      </c>
      <c r="C2686" s="20" t="s">
        <v>186</v>
      </c>
      <c r="D2686" s="31">
        <v>4</v>
      </c>
      <c r="E2686" s="20" t="s">
        <v>535</v>
      </c>
      <c r="F2686" s="10" t="s">
        <v>14</v>
      </c>
      <c r="G2686" s="10" t="s">
        <v>15</v>
      </c>
      <c r="H2686" s="20" t="s">
        <v>16</v>
      </c>
      <c r="I2686" s="20" t="s">
        <v>536</v>
      </c>
      <c r="J2686" s="20" t="s">
        <v>537</v>
      </c>
      <c r="N2686" s="22">
        <v>0</v>
      </c>
      <c r="O2686" s="23">
        <v>0</v>
      </c>
      <c r="P2686" s="24">
        <v>0</v>
      </c>
      <c r="Q2686" s="25" t="str">
        <f t="shared" si="225"/>
        <v/>
      </c>
      <c r="R2686" s="12">
        <v>0</v>
      </c>
      <c r="S2686" s="12">
        <v>0</v>
      </c>
      <c r="U2686" s="18" t="str">
        <f t="shared" si="224"/>
        <v>未出走</v>
      </c>
      <c r="X2686" s="12" t="str">
        <f>IF(OR(C2686="櫃間牧場",C2686="特捜フジ"),"hit",IF(OR(C2686="土井牧場",C2686="土井ムギムギ牧場",C2686="むぎむぎ",C2686="むぎ"),"doi",IF(OR(C2686="阪神",C2686="タイガースファーム"),"han",IF(OR(C2686="健康牧場",C2686="ＯＫ牧場"),"oke",VLOOKUP(C2686,[1]Owner!$A:$B,2,FALSE)))))</f>
        <v>hsi</v>
      </c>
    </row>
    <row r="2687" spans="1:24" ht="11.15" customHeight="1" x14ac:dyDescent="0.65">
      <c r="A2687" s="19" t="str">
        <f t="shared" si="223"/>
        <v>1011心平04</v>
      </c>
      <c r="B2687" s="10" t="s">
        <v>3649</v>
      </c>
      <c r="C2687" s="20" t="s">
        <v>186</v>
      </c>
      <c r="D2687" s="11">
        <v>4</v>
      </c>
      <c r="E2687" s="20" t="s">
        <v>3684</v>
      </c>
      <c r="F2687" s="10" t="s">
        <v>2279</v>
      </c>
      <c r="G2687" s="10" t="s">
        <v>520</v>
      </c>
      <c r="H2687" s="20" t="s">
        <v>1267</v>
      </c>
      <c r="I2687" s="20" t="s">
        <v>2231</v>
      </c>
      <c r="J2687" s="20" t="s">
        <v>1306</v>
      </c>
      <c r="K2687" s="20" t="s">
        <v>3027</v>
      </c>
      <c r="L2687" s="20" t="s">
        <v>1774</v>
      </c>
      <c r="M2687" s="21">
        <v>60</v>
      </c>
      <c r="N2687" s="22">
        <v>0</v>
      </c>
      <c r="O2687" s="23">
        <v>0</v>
      </c>
      <c r="P2687" s="24">
        <v>0</v>
      </c>
      <c r="Q2687" s="25">
        <f t="shared" si="225"/>
        <v>0</v>
      </c>
      <c r="R2687" s="12">
        <v>0</v>
      </c>
      <c r="S2687" s="12">
        <v>0</v>
      </c>
      <c r="U2687" s="18" t="str">
        <f t="shared" si="224"/>
        <v>未出走</v>
      </c>
      <c r="X2687" s="12" t="str">
        <f>IF(OR(C2687="櫃間牧場",C2687="特捜フジ"),"hit",IF(OR(C2687="土井牧場",C2687="土井ムギムギ牧場",C2687="むぎむぎ",C2687="むぎ"),"doi",IF(OR(C2687="阪神",C2687="タイガースファーム"),"han",IF(OR(C2687="健康牧場",C2687="ＯＫ牧場"),"oke",VLOOKUP(C2687,[1]Owner!$A:$B,2,FALSE)))))</f>
        <v>hsi</v>
      </c>
    </row>
    <row r="2688" spans="1:24" ht="11.15" customHeight="1" x14ac:dyDescent="0.65">
      <c r="A2688" s="19" t="str">
        <f t="shared" si="223"/>
        <v>9798心平10</v>
      </c>
      <c r="B2688" s="10" t="s">
        <v>11</v>
      </c>
      <c r="C2688" s="20" t="s">
        <v>186</v>
      </c>
      <c r="D2688" s="31">
        <v>10</v>
      </c>
      <c r="E2688" s="20" t="s">
        <v>212</v>
      </c>
      <c r="F2688" s="10" t="s">
        <v>14</v>
      </c>
      <c r="G2688" s="10" t="s">
        <v>15</v>
      </c>
      <c r="H2688" s="20" t="s">
        <v>213</v>
      </c>
      <c r="I2688" s="20" t="s">
        <v>214</v>
      </c>
      <c r="J2688" s="20" t="s">
        <v>215</v>
      </c>
      <c r="N2688" s="22">
        <v>0</v>
      </c>
      <c r="O2688" s="23">
        <v>0</v>
      </c>
      <c r="P2688" s="24">
        <v>0</v>
      </c>
      <c r="Q2688" s="25" t="str">
        <f t="shared" si="225"/>
        <v/>
      </c>
      <c r="R2688" s="12">
        <v>0</v>
      </c>
      <c r="S2688" s="12">
        <v>0</v>
      </c>
      <c r="U2688" s="18" t="str">
        <f t="shared" si="224"/>
        <v>未出走</v>
      </c>
      <c r="X2688" s="12" t="str">
        <f>IF(OR(C2688="櫃間牧場",C2688="特捜フジ"),"hit",IF(OR(C2688="土井牧場",C2688="土井ムギムギ牧場",C2688="むぎむぎ",C2688="むぎ"),"doi",IF(OR(C2688="阪神",C2688="タイガースファーム"),"han",IF(OR(C2688="健康牧場",C2688="ＯＫ牧場"),"oke",VLOOKUP(C2688,[1]Owner!$A:$B,2,FALSE)))))</f>
        <v>hsi</v>
      </c>
    </row>
    <row r="2689" spans="1:24" ht="11.15" customHeight="1" x14ac:dyDescent="0.65">
      <c r="A2689" s="19" t="str">
        <f t="shared" si="223"/>
        <v>0102心平06</v>
      </c>
      <c r="B2689" s="10" t="s">
        <v>1206</v>
      </c>
      <c r="C2689" s="20" t="s">
        <v>186</v>
      </c>
      <c r="D2689" s="31">
        <v>6</v>
      </c>
      <c r="E2689" s="20" t="s">
        <v>1325</v>
      </c>
      <c r="F2689" s="10" t="s">
        <v>14</v>
      </c>
      <c r="G2689" s="10" t="s">
        <v>33</v>
      </c>
      <c r="H2689" s="20" t="s">
        <v>787</v>
      </c>
      <c r="I2689" s="20" t="s">
        <v>38</v>
      </c>
      <c r="J2689" s="20" t="s">
        <v>1326</v>
      </c>
      <c r="N2689" s="22">
        <v>0</v>
      </c>
      <c r="O2689" s="23">
        <v>0</v>
      </c>
      <c r="P2689" s="24">
        <v>0</v>
      </c>
      <c r="Q2689" s="25" t="str">
        <f t="shared" si="225"/>
        <v/>
      </c>
      <c r="R2689" s="12">
        <v>0</v>
      </c>
      <c r="S2689" s="12">
        <v>0</v>
      </c>
      <c r="U2689" s="18" t="str">
        <f t="shared" si="224"/>
        <v>未出走</v>
      </c>
      <c r="X2689" s="12" t="str">
        <f>IF(OR(C2689="櫃間牧場",C2689="特捜フジ"),"hit",IF(OR(C2689="土井牧場",C2689="土井ムギムギ牧場",C2689="むぎむぎ",C2689="むぎ"),"doi",IF(OR(C2689="阪神",C2689="タイガースファーム"),"han",IF(OR(C2689="健康牧場",C2689="ＯＫ牧場"),"oke",VLOOKUP(C2689,[1]Owner!$A:$B,2,FALSE)))))</f>
        <v>hsi</v>
      </c>
    </row>
    <row r="2690" spans="1:24" ht="11.15" customHeight="1" x14ac:dyDescent="0.65">
      <c r="A2690" s="19" t="str">
        <f t="shared" ref="A2690:A2753" si="226">MID(B2690,3,2)&amp;MID(B2690,8,2)&amp;MID(C2690,1,2)&amp;TEXT(D2690,"00")</f>
        <v>9798心平09</v>
      </c>
      <c r="B2690" s="10" t="s">
        <v>11</v>
      </c>
      <c r="C2690" s="20" t="s">
        <v>186</v>
      </c>
      <c r="D2690" s="31">
        <v>9</v>
      </c>
      <c r="E2690" s="20" t="s">
        <v>208</v>
      </c>
      <c r="F2690" s="10" t="s">
        <v>14</v>
      </c>
      <c r="G2690" s="10" t="s">
        <v>15</v>
      </c>
      <c r="H2690" s="20" t="s">
        <v>209</v>
      </c>
      <c r="I2690" s="20" t="s">
        <v>210</v>
      </c>
      <c r="J2690" s="20" t="s">
        <v>211</v>
      </c>
      <c r="N2690" s="22">
        <v>0</v>
      </c>
      <c r="O2690" s="23">
        <v>0</v>
      </c>
      <c r="P2690" s="24">
        <v>0</v>
      </c>
      <c r="Q2690" s="25" t="str">
        <f t="shared" si="225"/>
        <v/>
      </c>
      <c r="R2690" s="12">
        <v>0</v>
      </c>
      <c r="S2690" s="12">
        <v>0</v>
      </c>
      <c r="U2690" s="18" t="str">
        <f t="shared" ref="U2690:U2753" si="227">IF(S2690&gt;=1,"G1",IF(R2690&gt;=1,"重賞",IF(O2690&gt;=2,"二勝",IF(O2690=1,"一勝",IF(AND(O2690=0,N2690&gt;=1),"未勝利","未出走")))))</f>
        <v>未出走</v>
      </c>
      <c r="X2690" s="12" t="str">
        <f>IF(OR(C2690="櫃間牧場",C2690="特捜フジ"),"hit",IF(OR(C2690="土井牧場",C2690="土井ムギムギ牧場",C2690="むぎむぎ",C2690="むぎ"),"doi",IF(OR(C2690="阪神",C2690="タイガースファーム"),"han",IF(OR(C2690="健康牧場",C2690="ＯＫ牧場"),"oke",VLOOKUP(C2690,[1]Owner!$A:$B,2,FALSE)))))</f>
        <v>hsi</v>
      </c>
    </row>
    <row r="2691" spans="1:24" ht="11.15" customHeight="1" x14ac:dyDescent="0.65">
      <c r="A2691" s="19" t="str">
        <f t="shared" si="226"/>
        <v>1718柏倉07</v>
      </c>
      <c r="B2691" s="10" t="s">
        <v>6476</v>
      </c>
      <c r="C2691" s="20" t="s">
        <v>6548</v>
      </c>
      <c r="D2691" s="11">
        <v>7</v>
      </c>
      <c r="E2691" s="20" t="s">
        <v>6555</v>
      </c>
      <c r="F2691" s="10" t="s">
        <v>5142</v>
      </c>
      <c r="G2691" s="10" t="s">
        <v>5295</v>
      </c>
      <c r="H2691" s="20" t="s">
        <v>6632</v>
      </c>
      <c r="I2691" s="20" t="s">
        <v>3881</v>
      </c>
      <c r="J2691" s="20" t="s">
        <v>6748</v>
      </c>
      <c r="K2691" s="20" t="s">
        <v>3929</v>
      </c>
      <c r="L2691" s="20" t="s">
        <v>5485</v>
      </c>
      <c r="M2691" s="21">
        <v>40</v>
      </c>
      <c r="N2691" s="22">
        <v>0</v>
      </c>
      <c r="O2691" s="23">
        <v>0</v>
      </c>
      <c r="P2691" s="24">
        <v>0</v>
      </c>
      <c r="Q2691" s="25">
        <f t="shared" si="225"/>
        <v>0</v>
      </c>
      <c r="R2691" s="12">
        <v>0</v>
      </c>
      <c r="S2691" s="12">
        <v>0</v>
      </c>
      <c r="U2691" s="18" t="str">
        <f t="shared" si="227"/>
        <v>未出走</v>
      </c>
      <c r="V2691" s="12" t="s">
        <v>6984</v>
      </c>
      <c r="W2691" s="12" t="s">
        <v>6842</v>
      </c>
      <c r="X2691" s="12" t="str">
        <f>IF(OR(C2691="櫃間牧場",C2691="特捜フジ"),"hit",IF(OR(C2691="土井牧場",C2691="土井ムギムギ牧場",C2691="むぎむぎ",C2691="むぎ"),"doi",IF(OR(C2691="阪神",C2691="タイガースファーム"),"han",IF(OR(C2691="健康牧場",C2691="ＯＫ牧場"),"oke",VLOOKUP(C2691,[1]Owner!$A:$B,2,FALSE)))))</f>
        <v>kas</v>
      </c>
    </row>
    <row r="2692" spans="1:24" ht="11.15" customHeight="1" x14ac:dyDescent="0.65">
      <c r="A2692" s="19" t="str">
        <f t="shared" si="226"/>
        <v>1718柏倉01</v>
      </c>
      <c r="B2692" s="10" t="s">
        <v>6476</v>
      </c>
      <c r="C2692" s="20" t="s">
        <v>6548</v>
      </c>
      <c r="D2692" s="11">
        <v>1</v>
      </c>
      <c r="E2692" s="20" t="s">
        <v>6549</v>
      </c>
      <c r="F2692" s="10" t="s">
        <v>5142</v>
      </c>
      <c r="G2692" s="10" t="s">
        <v>5295</v>
      </c>
      <c r="H2692" s="20" t="s">
        <v>5360</v>
      </c>
      <c r="I2692" s="20" t="s">
        <v>6009</v>
      </c>
      <c r="J2692" s="20" t="s">
        <v>6744</v>
      </c>
      <c r="K2692" s="20" t="s">
        <v>5448</v>
      </c>
      <c r="L2692" s="20" t="s">
        <v>6745</v>
      </c>
      <c r="M2692" s="21">
        <v>200</v>
      </c>
      <c r="N2692" s="22">
        <v>0</v>
      </c>
      <c r="O2692" s="23">
        <v>0</v>
      </c>
      <c r="P2692" s="24">
        <v>0</v>
      </c>
      <c r="Q2692" s="25">
        <f t="shared" si="225"/>
        <v>0</v>
      </c>
      <c r="R2692" s="12">
        <v>0</v>
      </c>
      <c r="S2692" s="12">
        <v>0</v>
      </c>
      <c r="U2692" s="18" t="str">
        <f t="shared" si="227"/>
        <v>未出走</v>
      </c>
      <c r="V2692" s="12" t="s">
        <v>6978</v>
      </c>
      <c r="W2692" s="12" t="s">
        <v>6836</v>
      </c>
      <c r="X2692" s="12" t="str">
        <f>IF(OR(C2692="櫃間牧場",C2692="特捜フジ"),"hit",IF(OR(C2692="土井牧場",C2692="土井ムギムギ牧場",C2692="むぎむぎ",C2692="むぎ"),"doi",IF(OR(C2692="阪神",C2692="タイガースファーム"),"han",IF(OR(C2692="健康牧場",C2692="ＯＫ牧場"),"oke",VLOOKUP(C2692,[1]Owner!$A:$B,2,FALSE)))))</f>
        <v>kas</v>
      </c>
    </row>
    <row r="2693" spans="1:24" ht="11.15" customHeight="1" x14ac:dyDescent="0.65">
      <c r="A2693" s="19" t="str">
        <f t="shared" si="226"/>
        <v>0001心平02</v>
      </c>
      <c r="B2693" s="10" t="s">
        <v>963</v>
      </c>
      <c r="C2693" s="20" t="s">
        <v>186</v>
      </c>
      <c r="D2693" s="31">
        <v>2</v>
      </c>
      <c r="E2693" s="20" t="s">
        <v>1055</v>
      </c>
      <c r="F2693" s="10" t="s">
        <v>14</v>
      </c>
      <c r="G2693" s="10" t="s">
        <v>15</v>
      </c>
      <c r="H2693" s="20" t="s">
        <v>600</v>
      </c>
      <c r="I2693" s="20" t="s">
        <v>26</v>
      </c>
      <c r="J2693" s="20" t="s">
        <v>1056</v>
      </c>
      <c r="N2693" s="22">
        <v>0</v>
      </c>
      <c r="O2693" s="23">
        <v>0</v>
      </c>
      <c r="P2693" s="24">
        <v>0</v>
      </c>
      <c r="Q2693" s="25" t="str">
        <f t="shared" si="225"/>
        <v/>
      </c>
      <c r="R2693" s="12">
        <v>0</v>
      </c>
      <c r="S2693" s="12">
        <v>0</v>
      </c>
      <c r="U2693" s="18" t="str">
        <f t="shared" si="227"/>
        <v>未出走</v>
      </c>
      <c r="X2693" s="12" t="str">
        <f>IF(OR(C2693="櫃間牧場",C2693="特捜フジ"),"hit",IF(OR(C2693="土井牧場",C2693="土井ムギムギ牧場",C2693="むぎむぎ",C2693="むぎ"),"doi",IF(OR(C2693="阪神",C2693="タイガースファーム"),"han",IF(OR(C2693="健康牧場",C2693="ＯＫ牧場"),"oke",VLOOKUP(C2693,[1]Owner!$A:$B,2,FALSE)))))</f>
        <v>hsi</v>
      </c>
    </row>
    <row r="2694" spans="1:24" ht="11.15" customHeight="1" x14ac:dyDescent="0.65">
      <c r="A2694" s="19" t="str">
        <f t="shared" si="226"/>
        <v>9900心平06</v>
      </c>
      <c r="B2694" s="10" t="s">
        <v>683</v>
      </c>
      <c r="C2694" s="20" t="s">
        <v>186</v>
      </c>
      <c r="D2694" s="31">
        <v>6</v>
      </c>
      <c r="E2694" s="20" t="s">
        <v>806</v>
      </c>
      <c r="F2694" s="10" t="s">
        <v>29</v>
      </c>
      <c r="G2694" s="10" t="s">
        <v>15</v>
      </c>
      <c r="H2694" s="20" t="s">
        <v>600</v>
      </c>
      <c r="I2694" s="20" t="s">
        <v>807</v>
      </c>
      <c r="J2694" s="20" t="s">
        <v>808</v>
      </c>
      <c r="N2694" s="22">
        <v>0</v>
      </c>
      <c r="O2694" s="23">
        <v>0</v>
      </c>
      <c r="P2694" s="24">
        <v>0</v>
      </c>
      <c r="Q2694" s="25" t="str">
        <f t="shared" si="225"/>
        <v/>
      </c>
      <c r="R2694" s="12">
        <v>0</v>
      </c>
      <c r="S2694" s="12">
        <v>0</v>
      </c>
      <c r="U2694" s="18" t="str">
        <f t="shared" si="227"/>
        <v>未出走</v>
      </c>
      <c r="X2694" s="12" t="str">
        <f>IF(OR(C2694="櫃間牧場",C2694="特捜フジ"),"hit",IF(OR(C2694="土井牧場",C2694="土井ムギムギ牧場",C2694="むぎむぎ",C2694="むぎ"),"doi",IF(OR(C2694="阪神",C2694="タイガースファーム"),"han",IF(OR(C2694="健康牧場",C2694="ＯＫ牧場"),"oke",VLOOKUP(C2694,[1]Owner!$A:$B,2,FALSE)))))</f>
        <v>hsi</v>
      </c>
    </row>
    <row r="2695" spans="1:24" ht="11.15" customHeight="1" x14ac:dyDescent="0.65">
      <c r="A2695" s="19" t="str">
        <f t="shared" si="226"/>
        <v>0304心平09</v>
      </c>
      <c r="B2695" s="10" t="s">
        <v>1713</v>
      </c>
      <c r="C2695" s="20" t="s">
        <v>186</v>
      </c>
      <c r="D2695" s="31">
        <v>9</v>
      </c>
      <c r="E2695" s="20" t="s">
        <v>1801</v>
      </c>
      <c r="F2695" s="10" t="s">
        <v>29</v>
      </c>
      <c r="G2695" s="10" t="s">
        <v>33</v>
      </c>
      <c r="H2695" s="20" t="s">
        <v>322</v>
      </c>
      <c r="I2695" s="20" t="s">
        <v>1802</v>
      </c>
      <c r="J2695" s="20" t="s">
        <v>1803</v>
      </c>
      <c r="M2695" s="21">
        <v>0</v>
      </c>
      <c r="N2695" s="22">
        <v>0</v>
      </c>
      <c r="O2695" s="23">
        <v>0</v>
      </c>
      <c r="P2695" s="24">
        <v>0</v>
      </c>
      <c r="Q2695" s="25">
        <f t="shared" si="225"/>
        <v>0</v>
      </c>
      <c r="R2695" s="12">
        <v>0</v>
      </c>
      <c r="S2695" s="12">
        <v>0</v>
      </c>
      <c r="U2695" s="18" t="str">
        <f t="shared" si="227"/>
        <v>未出走</v>
      </c>
      <c r="X2695" s="12" t="str">
        <f>IF(OR(C2695="櫃間牧場",C2695="特捜フジ"),"hit",IF(OR(C2695="土井牧場",C2695="土井ムギムギ牧場",C2695="むぎむぎ",C2695="むぎ"),"doi",IF(OR(C2695="阪神",C2695="タイガースファーム"),"han",IF(OR(C2695="健康牧場",C2695="ＯＫ牧場"),"oke",VLOOKUP(C2695,[1]Owner!$A:$B,2,FALSE)))))</f>
        <v>hsi</v>
      </c>
    </row>
    <row r="2696" spans="1:24" ht="11.15" customHeight="1" x14ac:dyDescent="0.65">
      <c r="A2696" s="19" t="str">
        <f t="shared" si="226"/>
        <v>9798心平07</v>
      </c>
      <c r="B2696" s="10" t="s">
        <v>11</v>
      </c>
      <c r="C2696" s="20" t="s">
        <v>186</v>
      </c>
      <c r="D2696" s="31">
        <v>7</v>
      </c>
      <c r="E2696" s="20" t="s">
        <v>202</v>
      </c>
      <c r="F2696" s="10" t="s">
        <v>14</v>
      </c>
      <c r="G2696" s="10" t="s">
        <v>15</v>
      </c>
      <c r="H2696" s="20" t="s">
        <v>203</v>
      </c>
      <c r="I2696" s="20" t="s">
        <v>204</v>
      </c>
      <c r="J2696" s="20" t="s">
        <v>205</v>
      </c>
      <c r="N2696" s="22">
        <v>0</v>
      </c>
      <c r="O2696" s="23">
        <v>0</v>
      </c>
      <c r="P2696" s="24">
        <v>0</v>
      </c>
      <c r="Q2696" s="25" t="str">
        <f t="shared" si="225"/>
        <v/>
      </c>
      <c r="R2696" s="12">
        <v>0</v>
      </c>
      <c r="S2696" s="12">
        <v>0</v>
      </c>
      <c r="U2696" s="18" t="str">
        <f t="shared" si="227"/>
        <v>未出走</v>
      </c>
      <c r="X2696" s="12" t="str">
        <f>IF(OR(C2696="櫃間牧場",C2696="特捜フジ"),"hit",IF(OR(C2696="土井牧場",C2696="土井ムギムギ牧場",C2696="むぎむぎ",C2696="むぎ"),"doi",IF(OR(C2696="阪神",C2696="タイガースファーム"),"han",IF(OR(C2696="健康牧場",C2696="ＯＫ牧場"),"oke",VLOOKUP(C2696,[1]Owner!$A:$B,2,FALSE)))))</f>
        <v>hsi</v>
      </c>
    </row>
    <row r="2697" spans="1:24" ht="11.15" customHeight="1" x14ac:dyDescent="0.65">
      <c r="A2697" s="19" t="str">
        <f t="shared" si="226"/>
        <v>0809心平02</v>
      </c>
      <c r="B2697" s="10" t="s">
        <v>3162</v>
      </c>
      <c r="C2697" s="20" t="s">
        <v>2649</v>
      </c>
      <c r="D2697" s="11">
        <v>2</v>
      </c>
      <c r="E2697" s="20" t="s">
        <v>3252</v>
      </c>
      <c r="F2697" s="10" t="s">
        <v>14</v>
      </c>
      <c r="G2697" s="10" t="s">
        <v>520</v>
      </c>
      <c r="H2697" s="20" t="s">
        <v>1321</v>
      </c>
      <c r="I2697" s="20" t="s">
        <v>3165</v>
      </c>
      <c r="J2697" s="20" t="s">
        <v>2237</v>
      </c>
      <c r="K2697" s="20" t="s">
        <v>795</v>
      </c>
      <c r="L2697" s="20" t="s">
        <v>1913</v>
      </c>
      <c r="M2697" s="21">
        <v>90</v>
      </c>
      <c r="N2697" s="22">
        <v>0</v>
      </c>
      <c r="O2697" s="23">
        <v>0</v>
      </c>
      <c r="P2697" s="24">
        <v>0</v>
      </c>
      <c r="Q2697" s="25">
        <f t="shared" si="225"/>
        <v>0</v>
      </c>
      <c r="R2697" s="12">
        <v>0</v>
      </c>
      <c r="S2697" s="12">
        <v>0</v>
      </c>
      <c r="U2697" s="18" t="str">
        <f t="shared" si="227"/>
        <v>未出走</v>
      </c>
      <c r="X2697" s="12" t="str">
        <f>IF(OR(C2697="櫃間牧場",C2697="特捜フジ"),"hit",IF(OR(C2697="土井牧場",C2697="土井ムギムギ牧場",C2697="むぎむぎ",C2697="むぎ"),"doi",IF(OR(C2697="阪神",C2697="タイガースファーム"),"han",IF(OR(C2697="健康牧場",C2697="ＯＫ牧場"),"oke",VLOOKUP(C2697,[1]Owner!$A:$B,2,FALSE)))))</f>
        <v>hsi</v>
      </c>
    </row>
    <row r="2698" spans="1:24" ht="11.15" customHeight="1" x14ac:dyDescent="0.65">
      <c r="A2698" s="19" t="str">
        <f t="shared" si="226"/>
        <v>9900心平03</v>
      </c>
      <c r="B2698" s="10" t="s">
        <v>683</v>
      </c>
      <c r="C2698" s="20" t="s">
        <v>186</v>
      </c>
      <c r="D2698" s="31">
        <v>3</v>
      </c>
      <c r="E2698" s="20" t="s">
        <v>797</v>
      </c>
      <c r="F2698" s="10" t="s">
        <v>14</v>
      </c>
      <c r="G2698" s="10" t="s">
        <v>15</v>
      </c>
      <c r="H2698" s="20" t="s">
        <v>770</v>
      </c>
      <c r="I2698" s="20" t="s">
        <v>710</v>
      </c>
      <c r="J2698" s="20" t="s">
        <v>798</v>
      </c>
      <c r="N2698" s="22">
        <v>0</v>
      </c>
      <c r="O2698" s="23">
        <v>0</v>
      </c>
      <c r="P2698" s="24">
        <v>0</v>
      </c>
      <c r="Q2698" s="25" t="str">
        <f t="shared" si="225"/>
        <v/>
      </c>
      <c r="R2698" s="12">
        <v>0</v>
      </c>
      <c r="S2698" s="12">
        <v>0</v>
      </c>
      <c r="U2698" s="18" t="str">
        <f t="shared" si="227"/>
        <v>未出走</v>
      </c>
      <c r="X2698" s="12" t="str">
        <f>IF(OR(C2698="櫃間牧場",C2698="特捜フジ"),"hit",IF(OR(C2698="土井牧場",C2698="土井ムギムギ牧場",C2698="むぎむぎ",C2698="むぎ"),"doi",IF(OR(C2698="阪神",C2698="タイガースファーム"),"han",IF(OR(C2698="健康牧場",C2698="ＯＫ牧場"),"oke",VLOOKUP(C2698,[1]Owner!$A:$B,2,FALSE)))))</f>
        <v>hsi</v>
      </c>
    </row>
    <row r="2699" spans="1:24" ht="11.15" customHeight="1" x14ac:dyDescent="0.65">
      <c r="A2699" s="19" t="str">
        <f t="shared" si="226"/>
        <v>2122心平03</v>
      </c>
      <c r="B2699" s="10" t="s">
        <v>8826</v>
      </c>
      <c r="C2699" s="20" t="s">
        <v>8310</v>
      </c>
      <c r="D2699" s="11">
        <v>3</v>
      </c>
      <c r="E2699" s="20" t="s">
        <v>8737</v>
      </c>
      <c r="F2699" s="10" t="s">
        <v>4478</v>
      </c>
      <c r="G2699" s="10" t="s">
        <v>4421</v>
      </c>
      <c r="H2699" s="20" t="s">
        <v>163</v>
      </c>
      <c r="I2699" s="20" t="s">
        <v>2231</v>
      </c>
      <c r="J2699" s="20" t="s">
        <v>5744</v>
      </c>
      <c r="K2699" s="20" t="s">
        <v>2378</v>
      </c>
      <c r="L2699" s="20" t="s">
        <v>1913</v>
      </c>
      <c r="M2699" s="32">
        <v>10</v>
      </c>
      <c r="N2699" s="22">
        <v>0</v>
      </c>
      <c r="O2699" s="23">
        <v>0</v>
      </c>
      <c r="P2699" s="24">
        <v>0</v>
      </c>
      <c r="Q2699" s="25">
        <v>0</v>
      </c>
      <c r="U2699" s="18" t="str">
        <f t="shared" si="227"/>
        <v>未出走</v>
      </c>
      <c r="V2699" s="12" t="s">
        <v>8984</v>
      </c>
      <c r="W2699" s="12" t="s">
        <v>9102</v>
      </c>
      <c r="X2699" s="12" t="str">
        <f>IF(OR(C2699="櫃間牧場",C2699="特捜フジ"),"hit",IF(OR(C2699="土井牧場",C2699="土井ムギムギ牧場",C2699="むぎむぎ",C2699="むぎ"),"doi",IF(OR(C2699="阪神",C2699="タイガースファーム"),"han",IF(OR(C2699="健康牧場",C2699="ＯＫ牧場"),"oke",VLOOKUP(C2699,[1]Owner!$A:$B,2,FALSE)))))</f>
        <v>hsi</v>
      </c>
    </row>
    <row r="2700" spans="1:24" ht="11.15" customHeight="1" x14ac:dyDescent="0.65">
      <c r="A2700" s="19" t="str">
        <f t="shared" si="226"/>
        <v>0304心平07</v>
      </c>
      <c r="B2700" s="10" t="s">
        <v>1713</v>
      </c>
      <c r="C2700" s="20" t="s">
        <v>186</v>
      </c>
      <c r="D2700" s="31">
        <v>7</v>
      </c>
      <c r="E2700" s="20" t="s">
        <v>1799</v>
      </c>
      <c r="F2700" s="10" t="s">
        <v>14</v>
      </c>
      <c r="G2700" s="10" t="s">
        <v>15</v>
      </c>
      <c r="H2700" s="20" t="s">
        <v>232</v>
      </c>
      <c r="I2700" s="20" t="s">
        <v>1258</v>
      </c>
      <c r="J2700" s="20" t="s">
        <v>1434</v>
      </c>
      <c r="M2700" s="21">
        <v>0</v>
      </c>
      <c r="N2700" s="22">
        <v>0</v>
      </c>
      <c r="O2700" s="23">
        <v>0</v>
      </c>
      <c r="P2700" s="24">
        <v>0</v>
      </c>
      <c r="Q2700" s="25">
        <f>IF(M2700="","",IF(M2700&lt;=0,P2700/10,P2700/M2700))</f>
        <v>0</v>
      </c>
      <c r="R2700" s="12">
        <v>0</v>
      </c>
      <c r="S2700" s="12">
        <v>0</v>
      </c>
      <c r="U2700" s="18" t="str">
        <f t="shared" si="227"/>
        <v>未出走</v>
      </c>
      <c r="X2700" s="12" t="str">
        <f>IF(OR(C2700="櫃間牧場",C2700="特捜フジ"),"hit",IF(OR(C2700="土井牧場",C2700="土井ムギムギ牧場",C2700="むぎむぎ",C2700="むぎ"),"doi",IF(OR(C2700="阪神",C2700="タイガースファーム"),"han",IF(OR(C2700="健康牧場",C2700="ＯＫ牧場"),"oke",VLOOKUP(C2700,[1]Owner!$A:$B,2,FALSE)))))</f>
        <v>hsi</v>
      </c>
    </row>
    <row r="2701" spans="1:24" ht="11.15" customHeight="1" x14ac:dyDescent="0.65">
      <c r="A2701" s="19" t="str">
        <f t="shared" si="226"/>
        <v>0607心平05</v>
      </c>
      <c r="B2701" s="10" t="s">
        <v>2579</v>
      </c>
      <c r="C2701" s="20" t="s">
        <v>2649</v>
      </c>
      <c r="D2701" s="11">
        <v>5</v>
      </c>
      <c r="E2701" s="20" t="s">
        <v>2658</v>
      </c>
      <c r="F2701" s="10" t="s">
        <v>2279</v>
      </c>
      <c r="G2701" s="10" t="s">
        <v>520</v>
      </c>
      <c r="H2701" s="21" t="s">
        <v>2041</v>
      </c>
      <c r="I2701" s="20" t="s">
        <v>2612</v>
      </c>
      <c r="J2701" s="20" t="s">
        <v>2659</v>
      </c>
      <c r="K2701" s="20" t="s">
        <v>2378</v>
      </c>
      <c r="L2701" s="20" t="s">
        <v>1913</v>
      </c>
      <c r="M2701" s="21">
        <v>20</v>
      </c>
      <c r="N2701" s="22">
        <v>0</v>
      </c>
      <c r="O2701" s="23">
        <v>0</v>
      </c>
      <c r="P2701" s="24">
        <v>0</v>
      </c>
      <c r="Q2701" s="25">
        <f>IF(M2701="","",IF(M2701&lt;=0,P2701/10,P2701/M2701))</f>
        <v>0</v>
      </c>
      <c r="R2701" s="12">
        <v>0</v>
      </c>
      <c r="S2701" s="12">
        <v>0</v>
      </c>
      <c r="U2701" s="18" t="str">
        <f t="shared" si="227"/>
        <v>未出走</v>
      </c>
      <c r="X2701" s="12" t="str">
        <f>IF(OR(C2701="櫃間牧場",C2701="特捜フジ"),"hit",IF(OR(C2701="土井牧場",C2701="土井ムギムギ牧場",C2701="むぎむぎ",C2701="むぎ"),"doi",IF(OR(C2701="阪神",C2701="タイガースファーム"),"han",IF(OR(C2701="健康牧場",C2701="ＯＫ牧場"),"oke",VLOOKUP(C2701,[1]Owner!$A:$B,2,FALSE)))))</f>
        <v>hsi</v>
      </c>
    </row>
    <row r="2702" spans="1:24" ht="11.15" customHeight="1" x14ac:dyDescent="0.65">
      <c r="A2702" s="19" t="str">
        <f t="shared" si="226"/>
        <v>2021心平10</v>
      </c>
      <c r="B2702" s="10" t="s">
        <v>8314</v>
      </c>
      <c r="C2702" s="20" t="s">
        <v>8310</v>
      </c>
      <c r="D2702" s="11">
        <v>10</v>
      </c>
      <c r="E2702" s="20" t="s">
        <v>8228</v>
      </c>
      <c r="F2702" s="10" t="s">
        <v>4478</v>
      </c>
      <c r="G2702" s="10" t="s">
        <v>33</v>
      </c>
      <c r="H2702" s="20" t="s">
        <v>8380</v>
      </c>
      <c r="I2702" s="20" t="s">
        <v>4012</v>
      </c>
      <c r="J2702" s="20" t="s">
        <v>8381</v>
      </c>
      <c r="K2702" s="20" t="s">
        <v>5928</v>
      </c>
      <c r="L2702" s="20" t="s">
        <v>8382</v>
      </c>
      <c r="M2702" s="32">
        <v>1</v>
      </c>
      <c r="N2702" s="22">
        <v>0</v>
      </c>
      <c r="O2702" s="23">
        <v>0</v>
      </c>
      <c r="P2702" s="24">
        <v>0</v>
      </c>
      <c r="Q2702" s="25">
        <v>0</v>
      </c>
      <c r="R2702" s="12">
        <v>0</v>
      </c>
      <c r="S2702" s="12">
        <v>0</v>
      </c>
      <c r="T2702" s="12">
        <v>0</v>
      </c>
      <c r="U2702" s="18" t="str">
        <f t="shared" si="227"/>
        <v>未出走</v>
      </c>
      <c r="V2702" s="12" t="s">
        <v>8643</v>
      </c>
      <c r="W2702" s="12" t="s">
        <v>8512</v>
      </c>
      <c r="X2702" s="12" t="str">
        <f>IF(OR(C2702="櫃間牧場",C2702="特捜フジ"),"hit",IF(OR(C2702="土井牧場",C2702="土井ムギムギ牧場",C2702="むぎむぎ",C2702="むぎ"),"doi",IF(OR(C2702="阪神",C2702="タイガースファーム"),"han",IF(OR(C2702="健康牧場",C2702="ＯＫ牧場"),"oke",VLOOKUP(C2702,[1]Owner!$A:$B,2,FALSE)))))</f>
        <v>hsi</v>
      </c>
    </row>
    <row r="2703" spans="1:24" ht="11.15" customHeight="1" x14ac:dyDescent="0.65">
      <c r="A2703" s="19" t="str">
        <f t="shared" si="226"/>
        <v>0102心平07</v>
      </c>
      <c r="B2703" s="10" t="s">
        <v>1206</v>
      </c>
      <c r="C2703" s="20" t="s">
        <v>186</v>
      </c>
      <c r="D2703" s="31">
        <v>7</v>
      </c>
      <c r="E2703" s="20" t="s">
        <v>1327</v>
      </c>
      <c r="F2703" s="10" t="s">
        <v>29</v>
      </c>
      <c r="G2703" s="10" t="s">
        <v>15</v>
      </c>
      <c r="H2703" s="20" t="s">
        <v>1328</v>
      </c>
      <c r="I2703" s="20" t="s">
        <v>597</v>
      </c>
      <c r="J2703" s="20" t="s">
        <v>1329</v>
      </c>
      <c r="N2703" s="22">
        <v>0</v>
      </c>
      <c r="O2703" s="23">
        <v>0</v>
      </c>
      <c r="P2703" s="24">
        <v>0</v>
      </c>
      <c r="Q2703" s="25" t="str">
        <f t="shared" ref="Q2703:Q2708" si="228">IF(M2703="","",IF(M2703&lt;=0,P2703/10,P2703/M2703))</f>
        <v/>
      </c>
      <c r="R2703" s="12">
        <v>0</v>
      </c>
      <c r="S2703" s="12">
        <v>0</v>
      </c>
      <c r="U2703" s="18" t="str">
        <f t="shared" si="227"/>
        <v>未出走</v>
      </c>
      <c r="X2703" s="12" t="str">
        <f>IF(OR(C2703="櫃間牧場",C2703="特捜フジ"),"hit",IF(OR(C2703="土井牧場",C2703="土井ムギムギ牧場",C2703="むぎむぎ",C2703="むぎ"),"doi",IF(OR(C2703="阪神",C2703="タイガースファーム"),"han",IF(OR(C2703="健康牧場",C2703="ＯＫ牧場"),"oke",VLOOKUP(C2703,[1]Owner!$A:$B,2,FALSE)))))</f>
        <v>hsi</v>
      </c>
    </row>
    <row r="2704" spans="1:24" ht="11.15" customHeight="1" x14ac:dyDescent="0.65">
      <c r="A2704" s="19" t="str">
        <f t="shared" si="226"/>
        <v>0203心平05</v>
      </c>
      <c r="B2704" s="10" t="s">
        <v>1480</v>
      </c>
      <c r="C2704" s="20" t="s">
        <v>186</v>
      </c>
      <c r="D2704" s="31">
        <v>5</v>
      </c>
      <c r="E2704" s="20" t="s">
        <v>1566</v>
      </c>
      <c r="F2704" s="10" t="s">
        <v>29</v>
      </c>
      <c r="G2704" s="10" t="s">
        <v>15</v>
      </c>
      <c r="H2704" s="20" t="s">
        <v>169</v>
      </c>
      <c r="I2704" s="20" t="s">
        <v>1567</v>
      </c>
      <c r="J2704" s="20" t="s">
        <v>1568</v>
      </c>
      <c r="N2704" s="22">
        <v>0</v>
      </c>
      <c r="O2704" s="23">
        <v>0</v>
      </c>
      <c r="P2704" s="24">
        <v>0</v>
      </c>
      <c r="Q2704" s="25" t="str">
        <f t="shared" si="228"/>
        <v/>
      </c>
      <c r="R2704" s="12">
        <v>0</v>
      </c>
      <c r="S2704" s="12">
        <v>0</v>
      </c>
      <c r="U2704" s="18" t="str">
        <f t="shared" si="227"/>
        <v>未出走</v>
      </c>
      <c r="X2704" s="12" t="str">
        <f>IF(OR(C2704="櫃間牧場",C2704="特捜フジ"),"hit",IF(OR(C2704="土井牧場",C2704="土井ムギムギ牧場",C2704="むぎむぎ",C2704="むぎ"),"doi",IF(OR(C2704="阪神",C2704="タイガースファーム"),"han",IF(OR(C2704="健康牧場",C2704="ＯＫ牧場"),"oke",VLOOKUP(C2704,[1]Owner!$A:$B,2,FALSE)))))</f>
        <v>hsi</v>
      </c>
    </row>
    <row r="2705" spans="1:24" ht="11.15" customHeight="1" x14ac:dyDescent="0.65">
      <c r="A2705" s="19" t="str">
        <f t="shared" si="226"/>
        <v>0102心平08</v>
      </c>
      <c r="B2705" s="10" t="s">
        <v>1206</v>
      </c>
      <c r="C2705" s="20" t="s">
        <v>186</v>
      </c>
      <c r="D2705" s="31">
        <v>8</v>
      </c>
      <c r="E2705" s="20" t="s">
        <v>1330</v>
      </c>
      <c r="F2705" s="10" t="s">
        <v>29</v>
      </c>
      <c r="G2705" s="10" t="s">
        <v>15</v>
      </c>
      <c r="H2705" s="20" t="s">
        <v>995</v>
      </c>
      <c r="I2705" s="20" t="s">
        <v>1331</v>
      </c>
      <c r="J2705" s="20" t="s">
        <v>1332</v>
      </c>
      <c r="N2705" s="22">
        <v>0</v>
      </c>
      <c r="O2705" s="23">
        <v>0</v>
      </c>
      <c r="P2705" s="24">
        <v>0</v>
      </c>
      <c r="Q2705" s="25" t="str">
        <f t="shared" si="228"/>
        <v/>
      </c>
      <c r="R2705" s="12">
        <v>0</v>
      </c>
      <c r="S2705" s="12">
        <v>0</v>
      </c>
      <c r="U2705" s="18" t="str">
        <f t="shared" si="227"/>
        <v>未出走</v>
      </c>
      <c r="X2705" s="12" t="str">
        <f>IF(OR(C2705="櫃間牧場",C2705="特捜フジ"),"hit",IF(OR(C2705="土井牧場",C2705="土井ムギムギ牧場",C2705="むぎむぎ",C2705="むぎ"),"doi",IF(OR(C2705="阪神",C2705="タイガースファーム"),"han",IF(OR(C2705="健康牧場",C2705="ＯＫ牧場"),"oke",VLOOKUP(C2705,[1]Owner!$A:$B,2,FALSE)))))</f>
        <v>hsi</v>
      </c>
    </row>
    <row r="2706" spans="1:24" ht="11.15" customHeight="1" x14ac:dyDescent="0.65">
      <c r="A2706" s="19" t="str">
        <f t="shared" si="226"/>
        <v>9798心平02</v>
      </c>
      <c r="B2706" s="10" t="s">
        <v>11</v>
      </c>
      <c r="C2706" s="20" t="s">
        <v>186</v>
      </c>
      <c r="D2706" s="31">
        <v>2</v>
      </c>
      <c r="E2706" s="20" t="s">
        <v>189</v>
      </c>
      <c r="F2706" s="10" t="s">
        <v>29</v>
      </c>
      <c r="G2706" s="10" t="s">
        <v>33</v>
      </c>
      <c r="H2706" s="20" t="s">
        <v>190</v>
      </c>
      <c r="I2706" s="20" t="s">
        <v>26</v>
      </c>
      <c r="J2706" s="20" t="s">
        <v>191</v>
      </c>
      <c r="N2706" s="22">
        <v>0</v>
      </c>
      <c r="O2706" s="23">
        <v>0</v>
      </c>
      <c r="P2706" s="24">
        <v>0</v>
      </c>
      <c r="Q2706" s="25" t="str">
        <f t="shared" si="228"/>
        <v/>
      </c>
      <c r="R2706" s="12">
        <v>0</v>
      </c>
      <c r="S2706" s="12">
        <v>0</v>
      </c>
      <c r="U2706" s="18" t="str">
        <f t="shared" si="227"/>
        <v>未出走</v>
      </c>
      <c r="X2706" s="12" t="str">
        <f>IF(OR(C2706="櫃間牧場",C2706="特捜フジ"),"hit",IF(OR(C2706="土井牧場",C2706="土井ムギムギ牧場",C2706="むぎむぎ",C2706="むぎ"),"doi",IF(OR(C2706="阪神",C2706="タイガースファーム"),"han",IF(OR(C2706="健康牧場",C2706="ＯＫ牧場"),"oke",VLOOKUP(C2706,[1]Owner!$A:$B,2,FALSE)))))</f>
        <v>hsi</v>
      </c>
    </row>
    <row r="2707" spans="1:24" ht="11.15" customHeight="1" x14ac:dyDescent="0.15">
      <c r="A2707" s="19" t="str">
        <f t="shared" si="226"/>
        <v>1415心平06</v>
      </c>
      <c r="B2707" s="10" t="s">
        <v>5506</v>
      </c>
      <c r="C2707" s="28" t="s">
        <v>2649</v>
      </c>
      <c r="D2707" s="29">
        <v>6</v>
      </c>
      <c r="E2707" s="20" t="s">
        <v>5168</v>
      </c>
      <c r="F2707" s="10" t="s">
        <v>5142</v>
      </c>
      <c r="G2707" s="10" t="s">
        <v>5295</v>
      </c>
      <c r="H2707" s="20" t="s">
        <v>5310</v>
      </c>
      <c r="I2707" s="20" t="s">
        <v>1739</v>
      </c>
      <c r="J2707" s="20" t="s">
        <v>2088</v>
      </c>
      <c r="K2707" s="20" t="s">
        <v>5451</v>
      </c>
      <c r="L2707" s="20" t="s">
        <v>1913</v>
      </c>
      <c r="M2707" s="21">
        <v>70</v>
      </c>
      <c r="N2707" s="22">
        <v>0</v>
      </c>
      <c r="O2707" s="23">
        <v>0</v>
      </c>
      <c r="P2707" s="24">
        <v>0</v>
      </c>
      <c r="Q2707" s="25">
        <f t="shared" si="228"/>
        <v>0</v>
      </c>
      <c r="R2707" s="12">
        <v>0</v>
      </c>
      <c r="S2707" s="12">
        <v>0</v>
      </c>
      <c r="U2707" s="18" t="str">
        <f t="shared" si="227"/>
        <v>未出走</v>
      </c>
      <c r="V2707" s="12" t="s">
        <v>6406</v>
      </c>
      <c r="W2707" s="27" t="s">
        <v>6265</v>
      </c>
      <c r="X2707" s="12" t="str">
        <f>IF(OR(C2707="櫃間牧場",C2707="特捜フジ"),"hit",IF(OR(C2707="土井牧場",C2707="土井ムギムギ牧場",C2707="むぎむぎ",C2707="むぎ"),"doi",IF(OR(C2707="阪神",C2707="タイガースファーム"),"han",IF(OR(C2707="健康牧場",C2707="ＯＫ牧場"),"oke",VLOOKUP(C2707,[1]Owner!$A:$B,2,FALSE)))))</f>
        <v>hsi</v>
      </c>
    </row>
    <row r="2708" spans="1:24" ht="11.15" customHeight="1" x14ac:dyDescent="0.15">
      <c r="A2708" s="19" t="str">
        <f t="shared" si="226"/>
        <v>1314心平07</v>
      </c>
      <c r="B2708" s="10" t="s">
        <v>5133</v>
      </c>
      <c r="C2708" s="20" t="s">
        <v>4402</v>
      </c>
      <c r="D2708" s="11">
        <v>7</v>
      </c>
      <c r="E2708" s="20" t="s">
        <v>5117</v>
      </c>
      <c r="F2708" s="10" t="s">
        <v>4766</v>
      </c>
      <c r="G2708" s="10" t="s">
        <v>4767</v>
      </c>
      <c r="H2708" s="20" t="s">
        <v>5118</v>
      </c>
      <c r="I2708" s="20" t="s">
        <v>3603</v>
      </c>
      <c r="J2708" s="20" t="s">
        <v>5119</v>
      </c>
      <c r="K2708" s="20" t="s">
        <v>5120</v>
      </c>
      <c r="L2708" s="20" t="s">
        <v>2733</v>
      </c>
      <c r="M2708" s="21">
        <v>20</v>
      </c>
      <c r="N2708" s="22">
        <v>0</v>
      </c>
      <c r="O2708" s="23">
        <v>0</v>
      </c>
      <c r="P2708" s="24">
        <v>0</v>
      </c>
      <c r="Q2708" s="25">
        <f t="shared" si="228"/>
        <v>0</v>
      </c>
      <c r="R2708" s="12">
        <v>0</v>
      </c>
      <c r="S2708" s="12">
        <v>0</v>
      </c>
      <c r="U2708" s="18" t="str">
        <f t="shared" si="227"/>
        <v>未出走</v>
      </c>
      <c r="V2708" s="12" t="s">
        <v>6389</v>
      </c>
      <c r="W2708" s="27" t="s">
        <v>6239</v>
      </c>
      <c r="X2708" s="12" t="str">
        <f>IF(OR(C2708="櫃間牧場",C2708="特捜フジ"),"hit",IF(OR(C2708="土井牧場",C2708="土井ムギムギ牧場",C2708="むぎむぎ",C2708="むぎ"),"doi",IF(OR(C2708="阪神",C2708="タイガースファーム"),"han",IF(OR(C2708="健康牧場",C2708="ＯＫ牧場"),"oke",VLOOKUP(C2708,[1]Owner!$A:$B,2,FALSE)))))</f>
        <v>hsi</v>
      </c>
    </row>
    <row r="2709" spans="1:24" ht="11.15" customHeight="1" x14ac:dyDescent="0.65">
      <c r="A2709" s="19" t="str">
        <f t="shared" si="226"/>
        <v>2021心平07</v>
      </c>
      <c r="B2709" s="10" t="s">
        <v>8314</v>
      </c>
      <c r="C2709" s="20" t="s">
        <v>8310</v>
      </c>
      <c r="D2709" s="11">
        <v>7</v>
      </c>
      <c r="E2709" s="20" t="s">
        <v>8225</v>
      </c>
      <c r="F2709" s="10" t="s">
        <v>4478</v>
      </c>
      <c r="G2709" s="10" t="s">
        <v>15</v>
      </c>
      <c r="H2709" s="20" t="s">
        <v>8351</v>
      </c>
      <c r="I2709" s="20" t="s">
        <v>8317</v>
      </c>
      <c r="J2709" s="20" t="s">
        <v>8377</v>
      </c>
      <c r="K2709" s="20" t="s">
        <v>4612</v>
      </c>
      <c r="L2709" s="20" t="s">
        <v>1913</v>
      </c>
      <c r="M2709" s="32">
        <v>9</v>
      </c>
      <c r="N2709" s="22">
        <v>0</v>
      </c>
      <c r="O2709" s="23">
        <v>0</v>
      </c>
      <c r="P2709" s="24">
        <v>0</v>
      </c>
      <c r="Q2709" s="25">
        <v>0</v>
      </c>
      <c r="R2709" s="12">
        <v>0</v>
      </c>
      <c r="S2709" s="12">
        <v>0</v>
      </c>
      <c r="T2709" s="12">
        <v>0</v>
      </c>
      <c r="U2709" s="18" t="str">
        <f t="shared" si="227"/>
        <v>未出走</v>
      </c>
      <c r="V2709" s="12" t="s">
        <v>8640</v>
      </c>
      <c r="W2709" s="12" t="s">
        <v>8509</v>
      </c>
      <c r="X2709" s="12" t="str">
        <f>IF(OR(C2709="櫃間牧場",C2709="特捜フジ"),"hit",IF(OR(C2709="土井牧場",C2709="土井ムギムギ牧場",C2709="むぎむぎ",C2709="むぎ"),"doi",IF(OR(C2709="阪神",C2709="タイガースファーム"),"han",IF(OR(C2709="健康牧場",C2709="ＯＫ牧場"),"oke",VLOOKUP(C2709,[1]Owner!$A:$B,2,FALSE)))))</f>
        <v>hsi</v>
      </c>
    </row>
    <row r="2710" spans="1:24" ht="11.15" customHeight="1" x14ac:dyDescent="0.65">
      <c r="A2710" s="19" t="str">
        <f t="shared" si="226"/>
        <v>2021柏倉03</v>
      </c>
      <c r="B2710" s="10" t="s">
        <v>8314</v>
      </c>
      <c r="C2710" s="20" t="s">
        <v>7652</v>
      </c>
      <c r="D2710" s="11">
        <v>3</v>
      </c>
      <c r="E2710" s="20" t="s">
        <v>8191</v>
      </c>
      <c r="F2710" s="10" t="s">
        <v>4478</v>
      </c>
      <c r="G2710" s="10" t="s">
        <v>15</v>
      </c>
      <c r="H2710" s="20" t="s">
        <v>4414</v>
      </c>
      <c r="I2710" s="20" t="s">
        <v>5235</v>
      </c>
      <c r="J2710" s="20" t="s">
        <v>8332</v>
      </c>
      <c r="K2710" s="20" t="s">
        <v>5462</v>
      </c>
      <c r="L2710" s="20" t="s">
        <v>1913</v>
      </c>
      <c r="M2710" s="32">
        <v>7</v>
      </c>
      <c r="N2710" s="22">
        <v>0</v>
      </c>
      <c r="O2710" s="23">
        <v>0</v>
      </c>
      <c r="P2710" s="24">
        <v>0</v>
      </c>
      <c r="Q2710" s="25">
        <v>0</v>
      </c>
      <c r="R2710" s="12">
        <v>0</v>
      </c>
      <c r="S2710" s="12">
        <v>0</v>
      </c>
      <c r="T2710" s="12">
        <v>0</v>
      </c>
      <c r="U2710" s="18" t="str">
        <f t="shared" si="227"/>
        <v>未出走</v>
      </c>
      <c r="V2710" s="12" t="s">
        <v>8615</v>
      </c>
      <c r="W2710" s="12" t="s">
        <v>8475</v>
      </c>
      <c r="X2710" s="12" t="str">
        <f>IF(OR(C2710="櫃間牧場",C2710="特捜フジ"),"hit",IF(OR(C2710="土井牧場",C2710="土井ムギムギ牧場",C2710="むぎむぎ",C2710="むぎ"),"doi",IF(OR(C2710="阪神",C2710="タイガースファーム"),"han",IF(OR(C2710="健康牧場",C2710="ＯＫ牧場"),"oke",VLOOKUP(C2710,[1]Owner!$A:$B,2,FALSE)))))</f>
        <v>kas</v>
      </c>
    </row>
    <row r="2711" spans="1:24" ht="11.15" customHeight="1" x14ac:dyDescent="0.65">
      <c r="A2711" s="19" t="str">
        <f t="shared" si="226"/>
        <v>2021柏倉10</v>
      </c>
      <c r="B2711" s="10" t="s">
        <v>8314</v>
      </c>
      <c r="C2711" s="20" t="s">
        <v>7652</v>
      </c>
      <c r="D2711" s="11">
        <v>10</v>
      </c>
      <c r="E2711" s="20" t="s">
        <v>8198</v>
      </c>
      <c r="F2711" s="10" t="s">
        <v>29</v>
      </c>
      <c r="G2711" s="10" t="s">
        <v>15</v>
      </c>
      <c r="H2711" s="20" t="s">
        <v>8325</v>
      </c>
      <c r="I2711" s="20" t="s">
        <v>5235</v>
      </c>
      <c r="J2711" s="20" t="s">
        <v>7904</v>
      </c>
      <c r="K2711" s="20" t="s">
        <v>5446</v>
      </c>
      <c r="L2711" s="20" t="s">
        <v>1913</v>
      </c>
      <c r="M2711" s="32">
        <v>7</v>
      </c>
      <c r="N2711" s="22">
        <v>0</v>
      </c>
      <c r="O2711" s="23">
        <v>0</v>
      </c>
      <c r="P2711" s="24">
        <v>0</v>
      </c>
      <c r="Q2711" s="25">
        <v>0</v>
      </c>
      <c r="R2711" s="12">
        <v>0</v>
      </c>
      <c r="S2711" s="12">
        <v>0</v>
      </c>
      <c r="T2711" s="12">
        <v>0</v>
      </c>
      <c r="U2711" s="18" t="str">
        <f t="shared" si="227"/>
        <v>未出走</v>
      </c>
      <c r="V2711" s="12" t="s">
        <v>8622</v>
      </c>
      <c r="W2711" s="12" t="s">
        <v>8482</v>
      </c>
      <c r="X2711" s="12" t="str">
        <f>IF(OR(C2711="櫃間牧場",C2711="特捜フジ"),"hit",IF(OR(C2711="土井牧場",C2711="土井ムギムギ牧場",C2711="むぎむぎ",C2711="むぎ"),"doi",IF(OR(C2711="阪神",C2711="タイガースファーム"),"han",IF(OR(C2711="健康牧場",C2711="ＯＫ牧場"),"oke",VLOOKUP(C2711,[1]Owner!$A:$B,2,FALSE)))))</f>
        <v>kas</v>
      </c>
    </row>
    <row r="2712" spans="1:24" ht="11.15" customHeight="1" x14ac:dyDescent="0.65">
      <c r="A2712" s="19" t="str">
        <f t="shared" si="226"/>
        <v>0506心平02</v>
      </c>
      <c r="B2712" s="10" t="s">
        <v>2274</v>
      </c>
      <c r="C2712" s="20" t="s">
        <v>186</v>
      </c>
      <c r="D2712" s="11">
        <v>2</v>
      </c>
      <c r="E2712" s="20" t="s">
        <v>2392</v>
      </c>
      <c r="F2712" s="10" t="s">
        <v>14</v>
      </c>
      <c r="G2712" s="10" t="s">
        <v>510</v>
      </c>
      <c r="H2712" s="20" t="s">
        <v>1291</v>
      </c>
      <c r="I2712" s="20" t="s">
        <v>38</v>
      </c>
      <c r="J2712" s="20" t="s">
        <v>2393</v>
      </c>
      <c r="K2712" s="20" t="s">
        <v>846</v>
      </c>
      <c r="L2712" s="20" t="s">
        <v>515</v>
      </c>
      <c r="M2712" s="21">
        <v>100</v>
      </c>
      <c r="N2712" s="22">
        <v>0</v>
      </c>
      <c r="O2712" s="23">
        <v>0</v>
      </c>
      <c r="P2712" s="24">
        <v>0</v>
      </c>
      <c r="Q2712" s="25">
        <f t="shared" ref="Q2712:Q2775" si="229">IF(M2712="","",IF(M2712&lt;=0,P2712/10,P2712/M2712))</f>
        <v>0</v>
      </c>
      <c r="R2712" s="12">
        <v>0</v>
      </c>
      <c r="S2712" s="12">
        <v>0</v>
      </c>
      <c r="U2712" s="18" t="str">
        <f t="shared" si="227"/>
        <v>未出走</v>
      </c>
      <c r="X2712" s="12" t="str">
        <f>IF(OR(C2712="櫃間牧場",C2712="特捜フジ"),"hit",IF(OR(C2712="土井牧場",C2712="土井ムギムギ牧場",C2712="むぎむぎ",C2712="むぎ"),"doi",IF(OR(C2712="阪神",C2712="タイガースファーム"),"han",IF(OR(C2712="健康牧場",C2712="ＯＫ牧場"),"oke",VLOOKUP(C2712,[1]Owner!$A:$B,2,FALSE)))))</f>
        <v>hsi</v>
      </c>
    </row>
    <row r="2713" spans="1:24" ht="11.15" customHeight="1" x14ac:dyDescent="0.15">
      <c r="A2713" s="19" t="str">
        <f t="shared" si="226"/>
        <v>1617心平03</v>
      </c>
      <c r="B2713" s="10" t="s">
        <v>5840</v>
      </c>
      <c r="C2713" s="20" t="s">
        <v>4760</v>
      </c>
      <c r="D2713" s="11">
        <v>3</v>
      </c>
      <c r="E2713" s="20" t="s">
        <v>5858</v>
      </c>
      <c r="F2713" s="10" t="s">
        <v>5848</v>
      </c>
      <c r="G2713" s="10" t="s">
        <v>5996</v>
      </c>
      <c r="H2713" s="20" t="s">
        <v>6002</v>
      </c>
      <c r="I2713" s="20" t="s">
        <v>2231</v>
      </c>
      <c r="J2713" s="20" t="s">
        <v>6011</v>
      </c>
      <c r="K2713" s="20" t="s">
        <v>5446</v>
      </c>
      <c r="L2713" s="20" t="s">
        <v>1913</v>
      </c>
      <c r="M2713" s="21">
        <v>150</v>
      </c>
      <c r="N2713" s="22">
        <v>0</v>
      </c>
      <c r="O2713" s="23">
        <v>0</v>
      </c>
      <c r="P2713" s="24">
        <v>0</v>
      </c>
      <c r="Q2713" s="25">
        <f t="shared" si="229"/>
        <v>0</v>
      </c>
      <c r="R2713" s="12">
        <v>0</v>
      </c>
      <c r="S2713" s="12">
        <v>0</v>
      </c>
      <c r="U2713" s="18" t="str">
        <f t="shared" si="227"/>
        <v>未出走</v>
      </c>
      <c r="V2713" s="12" t="s">
        <v>6448</v>
      </c>
      <c r="W2713" s="27" t="s">
        <v>6317</v>
      </c>
      <c r="X2713" s="12" t="str">
        <f>IF(OR(C2713="櫃間牧場",C2713="特捜フジ"),"hit",IF(OR(C2713="土井牧場",C2713="土井ムギムギ牧場",C2713="むぎむぎ",C2713="むぎ"),"doi",IF(OR(C2713="阪神",C2713="タイガースファーム"),"han",IF(OR(C2713="健康牧場",C2713="ＯＫ牧場"),"oke",VLOOKUP(C2713,[1]Owner!$A:$B,2,FALSE)))))</f>
        <v>hsi</v>
      </c>
    </row>
    <row r="2714" spans="1:24" ht="11.15" customHeight="1" x14ac:dyDescent="0.65">
      <c r="A2714" s="19" t="str">
        <f t="shared" si="226"/>
        <v>0607心平09</v>
      </c>
      <c r="B2714" s="10" t="s">
        <v>2579</v>
      </c>
      <c r="C2714" s="20" t="s">
        <v>2649</v>
      </c>
      <c r="D2714" s="11">
        <v>9</v>
      </c>
      <c r="E2714" s="20" t="s">
        <v>2668</v>
      </c>
      <c r="F2714" s="10" t="s">
        <v>2279</v>
      </c>
      <c r="G2714" s="10" t="s">
        <v>510</v>
      </c>
      <c r="H2714" s="21" t="s">
        <v>992</v>
      </c>
      <c r="I2714" s="20" t="s">
        <v>2669</v>
      </c>
      <c r="J2714" s="20" t="s">
        <v>2670</v>
      </c>
      <c r="K2714" s="20" t="s">
        <v>795</v>
      </c>
      <c r="L2714" s="20" t="s">
        <v>2671</v>
      </c>
      <c r="M2714" s="21">
        <v>20</v>
      </c>
      <c r="N2714" s="22">
        <v>0</v>
      </c>
      <c r="O2714" s="23">
        <v>0</v>
      </c>
      <c r="P2714" s="24">
        <v>0</v>
      </c>
      <c r="Q2714" s="25">
        <f t="shared" si="229"/>
        <v>0</v>
      </c>
      <c r="R2714" s="12">
        <v>0</v>
      </c>
      <c r="S2714" s="12">
        <v>0</v>
      </c>
      <c r="U2714" s="18" t="str">
        <f t="shared" si="227"/>
        <v>未出走</v>
      </c>
      <c r="X2714" s="12" t="str">
        <f>IF(OR(C2714="櫃間牧場",C2714="特捜フジ"),"hit",IF(OR(C2714="土井牧場",C2714="土井ムギムギ牧場",C2714="むぎむぎ",C2714="むぎ"),"doi",IF(OR(C2714="阪神",C2714="タイガースファーム"),"han",IF(OR(C2714="健康牧場",C2714="ＯＫ牧場"),"oke",VLOOKUP(C2714,[1]Owner!$A:$B,2,FALSE)))))</f>
        <v>hsi</v>
      </c>
    </row>
    <row r="2715" spans="1:24" ht="11.15" customHeight="1" x14ac:dyDescent="0.65">
      <c r="A2715" s="19" t="str">
        <f t="shared" si="226"/>
        <v>1011心平10</v>
      </c>
      <c r="B2715" s="10" t="s">
        <v>3649</v>
      </c>
      <c r="C2715" s="20" t="s">
        <v>186</v>
      </c>
      <c r="D2715" s="11">
        <v>10</v>
      </c>
      <c r="E2715" s="20" t="s">
        <v>3694</v>
      </c>
      <c r="F2715" s="10" t="s">
        <v>14</v>
      </c>
      <c r="G2715" s="10" t="s">
        <v>510</v>
      </c>
      <c r="H2715" s="20" t="s">
        <v>2756</v>
      </c>
      <c r="I2715" s="20" t="s">
        <v>1551</v>
      </c>
      <c r="J2715" s="20" t="s">
        <v>3695</v>
      </c>
      <c r="K2715" s="20" t="s">
        <v>3516</v>
      </c>
      <c r="L2715" s="20" t="s">
        <v>515</v>
      </c>
      <c r="M2715" s="21">
        <v>25</v>
      </c>
      <c r="N2715" s="22">
        <v>0</v>
      </c>
      <c r="O2715" s="23">
        <v>0</v>
      </c>
      <c r="P2715" s="24">
        <v>0</v>
      </c>
      <c r="Q2715" s="25">
        <f t="shared" si="229"/>
        <v>0</v>
      </c>
      <c r="R2715" s="12">
        <v>0</v>
      </c>
      <c r="S2715" s="12">
        <v>0</v>
      </c>
      <c r="U2715" s="18" t="str">
        <f t="shared" si="227"/>
        <v>未出走</v>
      </c>
      <c r="X2715" s="12" t="str">
        <f>IF(OR(C2715="櫃間牧場",C2715="特捜フジ"),"hit",IF(OR(C2715="土井牧場",C2715="土井ムギムギ牧場",C2715="むぎむぎ",C2715="むぎ"),"doi",IF(OR(C2715="阪神",C2715="タイガースファーム"),"han",IF(OR(C2715="健康牧場",C2715="ＯＫ牧場"),"oke",VLOOKUP(C2715,[1]Owner!$A:$B,2,FALSE)))))</f>
        <v>hsi</v>
      </c>
    </row>
    <row r="2716" spans="1:24" ht="11.15" customHeight="1" x14ac:dyDescent="0.65">
      <c r="A2716" s="19" t="str">
        <f t="shared" si="226"/>
        <v>9798心平04</v>
      </c>
      <c r="B2716" s="10" t="s">
        <v>11</v>
      </c>
      <c r="C2716" s="20" t="s">
        <v>186</v>
      </c>
      <c r="D2716" s="31">
        <v>4</v>
      </c>
      <c r="E2716" s="20" t="s">
        <v>194</v>
      </c>
      <c r="F2716" s="10" t="s">
        <v>29</v>
      </c>
      <c r="G2716" s="10" t="s">
        <v>33</v>
      </c>
      <c r="H2716" s="20" t="s">
        <v>195</v>
      </c>
      <c r="I2716" s="20" t="s">
        <v>38</v>
      </c>
      <c r="J2716" s="20" t="s">
        <v>196</v>
      </c>
      <c r="N2716" s="22">
        <v>0</v>
      </c>
      <c r="O2716" s="23">
        <v>0</v>
      </c>
      <c r="P2716" s="24">
        <v>0</v>
      </c>
      <c r="Q2716" s="25" t="str">
        <f t="shared" si="229"/>
        <v/>
      </c>
      <c r="R2716" s="12">
        <v>0</v>
      </c>
      <c r="S2716" s="12">
        <v>0</v>
      </c>
      <c r="U2716" s="18" t="str">
        <f t="shared" si="227"/>
        <v>未出走</v>
      </c>
      <c r="X2716" s="12" t="str">
        <f>IF(OR(C2716="櫃間牧場",C2716="特捜フジ"),"hit",IF(OR(C2716="土井牧場",C2716="土井ムギムギ牧場",C2716="むぎむぎ",C2716="むぎ"),"doi",IF(OR(C2716="阪神",C2716="タイガースファーム"),"han",IF(OR(C2716="健康牧場",C2716="ＯＫ牧場"),"oke",VLOOKUP(C2716,[1]Owner!$A:$B,2,FALSE)))))</f>
        <v>hsi</v>
      </c>
    </row>
    <row r="2717" spans="1:24" ht="11.15" customHeight="1" x14ac:dyDescent="0.65">
      <c r="A2717" s="19" t="str">
        <f t="shared" si="226"/>
        <v>0708心平08</v>
      </c>
      <c r="B2717" s="10" t="s">
        <v>2844</v>
      </c>
      <c r="C2717" s="20" t="s">
        <v>186</v>
      </c>
      <c r="D2717" s="11">
        <v>8</v>
      </c>
      <c r="E2717" s="20" t="s">
        <v>2918</v>
      </c>
      <c r="F2717" s="10" t="s">
        <v>2279</v>
      </c>
      <c r="G2717" s="10" t="s">
        <v>510</v>
      </c>
      <c r="H2717" s="20" t="s">
        <v>2919</v>
      </c>
      <c r="I2717" s="20" t="s">
        <v>2814</v>
      </c>
      <c r="J2717" s="20" t="s">
        <v>194</v>
      </c>
      <c r="K2717" s="20" t="s">
        <v>791</v>
      </c>
      <c r="L2717" s="20" t="s">
        <v>1913</v>
      </c>
      <c r="M2717" s="21">
        <v>90</v>
      </c>
      <c r="N2717" s="22">
        <v>0</v>
      </c>
      <c r="O2717" s="23">
        <v>0</v>
      </c>
      <c r="P2717" s="24">
        <v>0</v>
      </c>
      <c r="Q2717" s="25">
        <f t="shared" si="229"/>
        <v>0</v>
      </c>
      <c r="R2717" s="12">
        <v>0</v>
      </c>
      <c r="S2717" s="12">
        <v>0</v>
      </c>
      <c r="U2717" s="18" t="str">
        <f t="shared" si="227"/>
        <v>未出走</v>
      </c>
      <c r="X2717" s="12" t="str">
        <f>IF(OR(C2717="櫃間牧場",C2717="特捜フジ"),"hit",IF(OR(C2717="土井牧場",C2717="土井ムギムギ牧場",C2717="むぎむぎ",C2717="むぎ"),"doi",IF(OR(C2717="阪神",C2717="タイガースファーム"),"han",IF(OR(C2717="健康牧場",C2717="ＯＫ牧場"),"oke",VLOOKUP(C2717,[1]Owner!$A:$B,2,FALSE)))))</f>
        <v>hsi</v>
      </c>
    </row>
    <row r="2718" spans="1:24" ht="11.15" customHeight="1" x14ac:dyDescent="0.65">
      <c r="A2718" s="19" t="str">
        <f t="shared" si="226"/>
        <v>9798板谷01</v>
      </c>
      <c r="B2718" s="10" t="s">
        <v>11</v>
      </c>
      <c r="C2718" s="20" t="s">
        <v>53</v>
      </c>
      <c r="D2718" s="31">
        <v>1</v>
      </c>
      <c r="E2718" s="20" t="s">
        <v>54</v>
      </c>
      <c r="F2718" s="10" t="s">
        <v>29</v>
      </c>
      <c r="I2718" s="20" t="s">
        <v>38</v>
      </c>
      <c r="J2718" s="20" t="s">
        <v>55</v>
      </c>
      <c r="N2718" s="22">
        <v>0</v>
      </c>
      <c r="O2718" s="23">
        <v>0</v>
      </c>
      <c r="P2718" s="24">
        <v>0</v>
      </c>
      <c r="Q2718" s="25" t="str">
        <f t="shared" si="229"/>
        <v/>
      </c>
      <c r="R2718" s="12">
        <v>0</v>
      </c>
      <c r="S2718" s="12">
        <v>0</v>
      </c>
      <c r="U2718" s="18" t="str">
        <f t="shared" si="227"/>
        <v>未出走</v>
      </c>
      <c r="X2718" s="12" t="str">
        <f>IF(OR(C2718="櫃間牧場",C2718="特捜フジ"),"hit",IF(OR(C2718="土井牧場",C2718="土井ムギムギ牧場",C2718="むぎむぎ",C2718="むぎ"),"doi",IF(OR(C2718="阪神",C2718="タイガースファーム"),"han",IF(OR(C2718="健康牧場",C2718="ＯＫ牧場"),"oke",VLOOKUP(C2718,[1]Owner!$A:$B,2,FALSE)))))</f>
        <v>ita</v>
      </c>
    </row>
    <row r="2719" spans="1:24" ht="11.15" customHeight="1" x14ac:dyDescent="0.65">
      <c r="A2719" s="19" t="str">
        <f t="shared" si="226"/>
        <v>9798大類03</v>
      </c>
      <c r="B2719" s="10" t="s">
        <v>11</v>
      </c>
      <c r="C2719" s="20" t="s">
        <v>91</v>
      </c>
      <c r="D2719" s="31">
        <v>3</v>
      </c>
      <c r="E2719" s="20" t="s">
        <v>99</v>
      </c>
      <c r="F2719" s="10" t="s">
        <v>14</v>
      </c>
      <c r="G2719" s="10" t="s">
        <v>15</v>
      </c>
      <c r="H2719" s="20" t="s">
        <v>100</v>
      </c>
      <c r="I2719" s="20" t="s">
        <v>38</v>
      </c>
      <c r="J2719" s="20" t="s">
        <v>101</v>
      </c>
      <c r="N2719" s="22">
        <v>0</v>
      </c>
      <c r="O2719" s="23">
        <v>0</v>
      </c>
      <c r="P2719" s="24">
        <v>0</v>
      </c>
      <c r="Q2719" s="25" t="str">
        <f t="shared" si="229"/>
        <v/>
      </c>
      <c r="R2719" s="12">
        <v>0</v>
      </c>
      <c r="S2719" s="12">
        <v>0</v>
      </c>
      <c r="U2719" s="18" t="str">
        <f t="shared" si="227"/>
        <v>未出走</v>
      </c>
      <c r="X2719" s="12" t="str">
        <f>IF(OR(C2719="櫃間牧場",C2719="特捜フジ"),"hit",IF(OR(C2719="土井牧場",C2719="土井ムギムギ牧場",C2719="むぎむぎ",C2719="むぎ"),"doi",IF(OR(C2719="阪神",C2719="タイガースファーム"),"han",IF(OR(C2719="健康牧場",C2719="ＯＫ牧場"),"oke",VLOOKUP(C2719,[1]Owner!$A:$B,2,FALSE)))))</f>
        <v>oru</v>
      </c>
    </row>
    <row r="2720" spans="1:24" ht="11.15" customHeight="1" x14ac:dyDescent="0.65">
      <c r="A2720" s="19" t="str">
        <f t="shared" si="226"/>
        <v>9798大類04</v>
      </c>
      <c r="B2720" s="10" t="s">
        <v>11</v>
      </c>
      <c r="C2720" s="20" t="s">
        <v>91</v>
      </c>
      <c r="D2720" s="31">
        <v>4</v>
      </c>
      <c r="E2720" s="20" t="s">
        <v>102</v>
      </c>
      <c r="F2720" s="10" t="s">
        <v>14</v>
      </c>
      <c r="I2720" s="20" t="s">
        <v>103</v>
      </c>
      <c r="J2720" s="20" t="s">
        <v>104</v>
      </c>
      <c r="N2720" s="22">
        <v>0</v>
      </c>
      <c r="O2720" s="23">
        <v>0</v>
      </c>
      <c r="P2720" s="24">
        <v>0</v>
      </c>
      <c r="Q2720" s="25" t="str">
        <f t="shared" si="229"/>
        <v/>
      </c>
      <c r="R2720" s="12">
        <v>0</v>
      </c>
      <c r="S2720" s="12">
        <v>0</v>
      </c>
      <c r="U2720" s="18" t="str">
        <f t="shared" si="227"/>
        <v>未出走</v>
      </c>
      <c r="X2720" s="12" t="str">
        <f>IF(OR(C2720="櫃間牧場",C2720="特捜フジ"),"hit",IF(OR(C2720="土井牧場",C2720="土井ムギムギ牧場",C2720="むぎむぎ",C2720="むぎ"),"doi",IF(OR(C2720="阪神",C2720="タイガースファーム"),"han",IF(OR(C2720="健康牧場",C2720="ＯＫ牧場"),"oke",VLOOKUP(C2720,[1]Owner!$A:$B,2,FALSE)))))</f>
        <v>oru</v>
      </c>
    </row>
    <row r="2721" spans="1:24" ht="11.15" customHeight="1" x14ac:dyDescent="0.65">
      <c r="A2721" s="19" t="str">
        <f t="shared" si="226"/>
        <v>9798健太03</v>
      </c>
      <c r="B2721" s="10" t="s">
        <v>11</v>
      </c>
      <c r="C2721" s="20" t="s">
        <v>156</v>
      </c>
      <c r="D2721" s="31">
        <v>3</v>
      </c>
      <c r="E2721" s="20" t="s">
        <v>162</v>
      </c>
      <c r="F2721" s="10" t="s">
        <v>14</v>
      </c>
      <c r="G2721" s="10" t="s">
        <v>33</v>
      </c>
      <c r="H2721" s="20" t="s">
        <v>163</v>
      </c>
      <c r="I2721" s="20" t="s">
        <v>17</v>
      </c>
      <c r="J2721" s="20" t="s">
        <v>164</v>
      </c>
      <c r="N2721" s="22">
        <v>0</v>
      </c>
      <c r="O2721" s="23">
        <v>0</v>
      </c>
      <c r="P2721" s="24">
        <v>0</v>
      </c>
      <c r="Q2721" s="25" t="str">
        <f t="shared" si="229"/>
        <v/>
      </c>
      <c r="R2721" s="12">
        <v>0</v>
      </c>
      <c r="S2721" s="12">
        <v>0</v>
      </c>
      <c r="U2721" s="18" t="str">
        <f t="shared" si="227"/>
        <v>未出走</v>
      </c>
      <c r="X2721" s="12" t="str">
        <f>IF(OR(C2721="櫃間牧場",C2721="特捜フジ"),"hit",IF(OR(C2721="土井牧場",C2721="土井ムギムギ牧場",C2721="むぎむぎ",C2721="むぎ"),"doi",IF(OR(C2721="阪神",C2721="タイガースファーム"),"han",IF(OR(C2721="健康牧場",C2721="ＯＫ牧場"),"oke",VLOOKUP(C2721,[1]Owner!$A:$B,2,FALSE)))))</f>
        <v>tke</v>
      </c>
    </row>
    <row r="2722" spans="1:24" ht="11.15" customHeight="1" x14ac:dyDescent="0.65">
      <c r="A2722" s="19" t="str">
        <f t="shared" si="226"/>
        <v>9798健太07</v>
      </c>
      <c r="B2722" s="10" t="s">
        <v>11</v>
      </c>
      <c r="C2722" s="20" t="s">
        <v>156</v>
      </c>
      <c r="D2722" s="31">
        <v>7</v>
      </c>
      <c r="E2722" s="20" t="s">
        <v>174</v>
      </c>
      <c r="F2722" s="10" t="s">
        <v>29</v>
      </c>
      <c r="G2722" s="10" t="s">
        <v>15</v>
      </c>
      <c r="H2722" s="20" t="s">
        <v>175</v>
      </c>
      <c r="I2722" s="20" t="s">
        <v>176</v>
      </c>
      <c r="J2722" s="20" t="s">
        <v>177</v>
      </c>
      <c r="N2722" s="22">
        <v>0</v>
      </c>
      <c r="O2722" s="23">
        <v>0</v>
      </c>
      <c r="P2722" s="24">
        <v>0</v>
      </c>
      <c r="Q2722" s="25" t="str">
        <f t="shared" si="229"/>
        <v/>
      </c>
      <c r="R2722" s="12">
        <v>0</v>
      </c>
      <c r="S2722" s="12">
        <v>0</v>
      </c>
      <c r="U2722" s="18" t="str">
        <f t="shared" si="227"/>
        <v>未出走</v>
      </c>
      <c r="X2722" s="12" t="str">
        <f>IF(OR(C2722="櫃間牧場",C2722="特捜フジ"),"hit",IF(OR(C2722="土井牧場",C2722="土井ムギムギ牧場",C2722="むぎむぎ",C2722="むぎ"),"doi",IF(OR(C2722="阪神",C2722="タイガースファーム"),"han",IF(OR(C2722="健康牧場",C2722="ＯＫ牧場"),"oke",VLOOKUP(C2722,[1]Owner!$A:$B,2,FALSE)))))</f>
        <v>tke</v>
      </c>
    </row>
    <row r="2723" spans="1:24" ht="11.15" customHeight="1" x14ac:dyDescent="0.65">
      <c r="A2723" s="19" t="str">
        <f t="shared" si="226"/>
        <v>9798健太08</v>
      </c>
      <c r="B2723" s="10" t="s">
        <v>11</v>
      </c>
      <c r="C2723" s="20" t="s">
        <v>156</v>
      </c>
      <c r="D2723" s="31">
        <v>8</v>
      </c>
      <c r="E2723" s="20" t="s">
        <v>178</v>
      </c>
      <c r="F2723" s="10" t="s">
        <v>14</v>
      </c>
      <c r="G2723" s="10" t="s">
        <v>33</v>
      </c>
      <c r="H2723" s="20" t="s">
        <v>76</v>
      </c>
      <c r="I2723" s="20" t="s">
        <v>179</v>
      </c>
      <c r="J2723" s="20" t="s">
        <v>180</v>
      </c>
      <c r="N2723" s="22">
        <v>0</v>
      </c>
      <c r="O2723" s="23">
        <v>0</v>
      </c>
      <c r="P2723" s="24">
        <v>0</v>
      </c>
      <c r="Q2723" s="25" t="str">
        <f t="shared" si="229"/>
        <v/>
      </c>
      <c r="R2723" s="12">
        <v>0</v>
      </c>
      <c r="S2723" s="12">
        <v>0</v>
      </c>
      <c r="U2723" s="18" t="str">
        <f t="shared" si="227"/>
        <v>未出走</v>
      </c>
      <c r="X2723" s="12" t="str">
        <f>IF(OR(C2723="櫃間牧場",C2723="特捜フジ"),"hit",IF(OR(C2723="土井牧場",C2723="土井ムギムギ牧場",C2723="むぎむぎ",C2723="むぎ"),"doi",IF(OR(C2723="阪神",C2723="タイガースファーム"),"han",IF(OR(C2723="健康牧場",C2723="ＯＫ牧場"),"oke",VLOOKUP(C2723,[1]Owner!$A:$B,2,FALSE)))))</f>
        <v>tke</v>
      </c>
    </row>
    <row r="2724" spans="1:24" ht="11.15" customHeight="1" x14ac:dyDescent="0.65">
      <c r="A2724" s="19" t="str">
        <f t="shared" si="226"/>
        <v>9798健太09</v>
      </c>
      <c r="B2724" s="10" t="s">
        <v>11</v>
      </c>
      <c r="C2724" s="20" t="s">
        <v>156</v>
      </c>
      <c r="D2724" s="31">
        <v>9</v>
      </c>
      <c r="E2724" s="20" t="s">
        <v>181</v>
      </c>
      <c r="F2724" s="10" t="s">
        <v>182</v>
      </c>
      <c r="I2724" s="20" t="s">
        <v>183</v>
      </c>
      <c r="J2724" s="20" t="s">
        <v>184</v>
      </c>
      <c r="N2724" s="22">
        <v>0</v>
      </c>
      <c r="O2724" s="23">
        <v>0</v>
      </c>
      <c r="P2724" s="24">
        <v>0</v>
      </c>
      <c r="Q2724" s="25" t="str">
        <f t="shared" si="229"/>
        <v/>
      </c>
      <c r="R2724" s="12">
        <v>0</v>
      </c>
      <c r="S2724" s="12">
        <v>0</v>
      </c>
      <c r="U2724" s="18" t="str">
        <f t="shared" si="227"/>
        <v>未出走</v>
      </c>
      <c r="X2724" s="12" t="str">
        <f>IF(OR(C2724="櫃間牧場",C2724="特捜フジ"),"hit",IF(OR(C2724="土井牧場",C2724="土井ムギムギ牧場",C2724="むぎむぎ",C2724="むぎ"),"doi",IF(OR(C2724="阪神",C2724="タイガースファーム"),"han",IF(OR(C2724="健康牧場",C2724="ＯＫ牧場"),"oke",VLOOKUP(C2724,[1]Owner!$A:$B,2,FALSE)))))</f>
        <v>tke</v>
      </c>
    </row>
    <row r="2725" spans="1:24" ht="11.15" customHeight="1" x14ac:dyDescent="0.65">
      <c r="A2725" s="19" t="str">
        <f t="shared" si="226"/>
        <v>9798健太10</v>
      </c>
      <c r="B2725" s="10" t="s">
        <v>11</v>
      </c>
      <c r="C2725" s="20" t="s">
        <v>156</v>
      </c>
      <c r="D2725" s="31">
        <v>10</v>
      </c>
      <c r="E2725" s="20" t="s">
        <v>4744</v>
      </c>
      <c r="F2725" s="10" t="s">
        <v>14</v>
      </c>
      <c r="I2725" s="20" t="s">
        <v>17</v>
      </c>
      <c r="J2725" s="20" t="s">
        <v>185</v>
      </c>
      <c r="N2725" s="22">
        <v>0</v>
      </c>
      <c r="O2725" s="23">
        <v>0</v>
      </c>
      <c r="P2725" s="24">
        <v>0</v>
      </c>
      <c r="Q2725" s="25" t="str">
        <f t="shared" si="229"/>
        <v/>
      </c>
      <c r="R2725" s="12">
        <v>0</v>
      </c>
      <c r="S2725" s="12">
        <v>0</v>
      </c>
      <c r="U2725" s="18" t="str">
        <f t="shared" si="227"/>
        <v>未出走</v>
      </c>
      <c r="X2725" s="12" t="str">
        <f>IF(OR(C2725="櫃間牧場",C2725="特捜フジ"),"hit",IF(OR(C2725="土井牧場",C2725="土井ムギムギ牧場",C2725="むぎむぎ",C2725="むぎ"),"doi",IF(OR(C2725="阪神",C2725="タイガースファーム"),"han",IF(OR(C2725="健康牧場",C2725="ＯＫ牧場"),"oke",VLOOKUP(C2725,[1]Owner!$A:$B,2,FALSE)))))</f>
        <v>tke</v>
      </c>
    </row>
    <row r="2726" spans="1:24" ht="11.15" customHeight="1" x14ac:dyDescent="0.65">
      <c r="A2726" s="19" t="str">
        <f t="shared" si="226"/>
        <v>9798貴仁04</v>
      </c>
      <c r="B2726" s="10" t="s">
        <v>11</v>
      </c>
      <c r="C2726" s="20" t="s">
        <v>216</v>
      </c>
      <c r="D2726" s="31">
        <v>4</v>
      </c>
      <c r="E2726" s="20" t="s">
        <v>227</v>
      </c>
      <c r="F2726" s="10" t="s">
        <v>14</v>
      </c>
      <c r="G2726" s="10" t="s">
        <v>33</v>
      </c>
      <c r="H2726" s="20" t="s">
        <v>65</v>
      </c>
      <c r="I2726" s="20" t="s">
        <v>17</v>
      </c>
      <c r="J2726" s="20" t="s">
        <v>228</v>
      </c>
      <c r="N2726" s="22">
        <v>0</v>
      </c>
      <c r="O2726" s="23">
        <v>0</v>
      </c>
      <c r="P2726" s="24">
        <v>0</v>
      </c>
      <c r="Q2726" s="25" t="str">
        <f t="shared" si="229"/>
        <v/>
      </c>
      <c r="R2726" s="12">
        <v>0</v>
      </c>
      <c r="S2726" s="12">
        <v>0</v>
      </c>
      <c r="U2726" s="18" t="str">
        <f t="shared" si="227"/>
        <v>未出走</v>
      </c>
      <c r="X2726" s="12" t="str">
        <f>IF(OR(C2726="櫃間牧場",C2726="特捜フジ"),"hit",IF(OR(C2726="土井牧場",C2726="土井ムギムギ牧場",C2726="むぎむぎ",C2726="むぎ"),"doi",IF(OR(C2726="阪神",C2726="タイガースファーム"),"han",IF(OR(C2726="健康牧場",C2726="ＯＫ牧場"),"oke",VLOOKUP(C2726,[1]Owner!$A:$B,2,FALSE)))))</f>
        <v>hta</v>
      </c>
    </row>
    <row r="2727" spans="1:24" ht="11.15" customHeight="1" x14ac:dyDescent="0.65">
      <c r="A2727" s="19" t="str">
        <f t="shared" si="226"/>
        <v>9798貴仁09</v>
      </c>
      <c r="B2727" s="10" t="s">
        <v>11</v>
      </c>
      <c r="C2727" s="20" t="s">
        <v>216</v>
      </c>
      <c r="D2727" s="31">
        <v>9</v>
      </c>
      <c r="E2727" s="20" t="s">
        <v>243</v>
      </c>
      <c r="F2727" s="10" t="s">
        <v>14</v>
      </c>
      <c r="G2727" s="10" t="s">
        <v>15</v>
      </c>
      <c r="H2727" s="20" t="s">
        <v>244</v>
      </c>
      <c r="I2727" s="20" t="s">
        <v>245</v>
      </c>
      <c r="J2727" s="20" t="s">
        <v>246</v>
      </c>
      <c r="N2727" s="22">
        <v>0</v>
      </c>
      <c r="O2727" s="23">
        <v>0</v>
      </c>
      <c r="P2727" s="24">
        <v>0</v>
      </c>
      <c r="Q2727" s="25" t="str">
        <f t="shared" si="229"/>
        <v/>
      </c>
      <c r="R2727" s="12">
        <v>0</v>
      </c>
      <c r="S2727" s="12">
        <v>0</v>
      </c>
      <c r="U2727" s="18" t="str">
        <f t="shared" si="227"/>
        <v>未出走</v>
      </c>
      <c r="X2727" s="12" t="str">
        <f>IF(OR(C2727="櫃間牧場",C2727="特捜フジ"),"hit",IF(OR(C2727="土井牧場",C2727="土井ムギムギ牧場",C2727="むぎむぎ",C2727="むぎ"),"doi",IF(OR(C2727="阪神",C2727="タイガースファーム"),"han",IF(OR(C2727="健康牧場",C2727="ＯＫ牧場"),"oke",VLOOKUP(C2727,[1]Owner!$A:$B,2,FALSE)))))</f>
        <v>hta</v>
      </c>
    </row>
    <row r="2728" spans="1:24" ht="11.15" customHeight="1" x14ac:dyDescent="0.65">
      <c r="A2728" s="19" t="str">
        <f t="shared" si="226"/>
        <v>9798竹島01</v>
      </c>
      <c r="B2728" s="10" t="s">
        <v>11</v>
      </c>
      <c r="C2728" s="20" t="s">
        <v>251</v>
      </c>
      <c r="D2728" s="31">
        <v>1</v>
      </c>
      <c r="E2728" s="20" t="s">
        <v>252</v>
      </c>
      <c r="F2728" s="10" t="s">
        <v>14</v>
      </c>
      <c r="G2728" s="10" t="s">
        <v>15</v>
      </c>
      <c r="H2728" s="20" t="s">
        <v>232</v>
      </c>
      <c r="I2728" s="20" t="s">
        <v>253</v>
      </c>
      <c r="J2728" s="20" t="s">
        <v>254</v>
      </c>
      <c r="N2728" s="22">
        <v>0</v>
      </c>
      <c r="O2728" s="23">
        <v>0</v>
      </c>
      <c r="P2728" s="24">
        <v>0</v>
      </c>
      <c r="Q2728" s="25" t="str">
        <f t="shared" si="229"/>
        <v/>
      </c>
      <c r="R2728" s="12">
        <v>0</v>
      </c>
      <c r="S2728" s="12">
        <v>0</v>
      </c>
      <c r="U2728" s="18" t="str">
        <f t="shared" si="227"/>
        <v>未出走</v>
      </c>
      <c r="X2728" s="12" t="str">
        <f>IF(OR(C2728="櫃間牧場",C2728="特捜フジ"),"hit",IF(OR(C2728="土井牧場",C2728="土井ムギムギ牧場",C2728="むぎむぎ",C2728="むぎ"),"doi",IF(OR(C2728="阪神",C2728="タイガースファーム"),"han",IF(OR(C2728="健康牧場",C2728="ＯＫ牧場"),"oke",VLOOKUP(C2728,[1]Owner!$A:$B,2,FALSE)))))</f>
        <v>tak</v>
      </c>
    </row>
    <row r="2729" spans="1:24" ht="11.15" customHeight="1" x14ac:dyDescent="0.65">
      <c r="A2729" s="19" t="str">
        <f t="shared" si="226"/>
        <v>9798竹島04</v>
      </c>
      <c r="B2729" s="10" t="s">
        <v>11</v>
      </c>
      <c r="C2729" s="20" t="s">
        <v>251</v>
      </c>
      <c r="D2729" s="31">
        <v>4</v>
      </c>
      <c r="E2729" s="20" t="s">
        <v>261</v>
      </c>
      <c r="F2729" s="10" t="s">
        <v>29</v>
      </c>
      <c r="G2729" s="10" t="s">
        <v>33</v>
      </c>
      <c r="H2729" s="20" t="s">
        <v>262</v>
      </c>
      <c r="I2729" s="20" t="s">
        <v>154</v>
      </c>
      <c r="J2729" s="20" t="s">
        <v>263</v>
      </c>
      <c r="N2729" s="22">
        <v>0</v>
      </c>
      <c r="O2729" s="23">
        <v>0</v>
      </c>
      <c r="P2729" s="24">
        <v>0</v>
      </c>
      <c r="Q2729" s="25" t="str">
        <f t="shared" si="229"/>
        <v/>
      </c>
      <c r="R2729" s="12">
        <v>0</v>
      </c>
      <c r="S2729" s="12">
        <v>0</v>
      </c>
      <c r="U2729" s="18" t="str">
        <f t="shared" si="227"/>
        <v>未出走</v>
      </c>
      <c r="X2729" s="12" t="str">
        <f>IF(OR(C2729="櫃間牧場",C2729="特捜フジ"),"hit",IF(OR(C2729="土井牧場",C2729="土井ムギムギ牧場",C2729="むぎむぎ",C2729="むぎ"),"doi",IF(OR(C2729="阪神",C2729="タイガースファーム"),"han",IF(OR(C2729="健康牧場",C2729="ＯＫ牧場"),"oke",VLOOKUP(C2729,[1]Owner!$A:$B,2,FALSE)))))</f>
        <v>tak</v>
      </c>
    </row>
    <row r="2730" spans="1:24" ht="11.15" customHeight="1" x14ac:dyDescent="0.65">
      <c r="A2730" s="19" t="str">
        <f t="shared" si="226"/>
        <v>9798竹島07</v>
      </c>
      <c r="B2730" s="10" t="s">
        <v>11</v>
      </c>
      <c r="C2730" s="20" t="s">
        <v>251</v>
      </c>
      <c r="D2730" s="31">
        <v>7</v>
      </c>
      <c r="E2730" s="20" t="s">
        <v>271</v>
      </c>
      <c r="F2730" s="10" t="s">
        <v>29</v>
      </c>
      <c r="G2730" s="10" t="s">
        <v>15</v>
      </c>
      <c r="H2730" s="20" t="s">
        <v>272</v>
      </c>
      <c r="I2730" s="20" t="s">
        <v>273</v>
      </c>
      <c r="J2730" s="20" t="s">
        <v>274</v>
      </c>
      <c r="N2730" s="22">
        <v>0</v>
      </c>
      <c r="O2730" s="23">
        <v>0</v>
      </c>
      <c r="P2730" s="24">
        <v>0</v>
      </c>
      <c r="Q2730" s="25" t="str">
        <f t="shared" si="229"/>
        <v/>
      </c>
      <c r="R2730" s="12">
        <v>0</v>
      </c>
      <c r="S2730" s="12">
        <v>0</v>
      </c>
      <c r="U2730" s="18" t="str">
        <f t="shared" si="227"/>
        <v>未出走</v>
      </c>
      <c r="X2730" s="12" t="str">
        <f>IF(OR(C2730="櫃間牧場",C2730="特捜フジ"),"hit",IF(OR(C2730="土井牧場",C2730="土井ムギムギ牧場",C2730="むぎむぎ",C2730="むぎ"),"doi",IF(OR(C2730="阪神",C2730="タイガースファーム"),"han",IF(OR(C2730="健康牧場",C2730="ＯＫ牧場"),"oke",VLOOKUP(C2730,[1]Owner!$A:$B,2,FALSE)))))</f>
        <v>tak</v>
      </c>
    </row>
    <row r="2731" spans="1:24" ht="11.15" customHeight="1" x14ac:dyDescent="0.65">
      <c r="A2731" s="19" t="str">
        <f t="shared" si="226"/>
        <v>9798竹島08</v>
      </c>
      <c r="B2731" s="10" t="s">
        <v>11</v>
      </c>
      <c r="C2731" s="20" t="s">
        <v>251</v>
      </c>
      <c r="D2731" s="31">
        <v>8</v>
      </c>
      <c r="E2731" s="20" t="s">
        <v>275</v>
      </c>
      <c r="F2731" s="10" t="s">
        <v>14</v>
      </c>
      <c r="G2731" s="10" t="s">
        <v>33</v>
      </c>
      <c r="H2731" s="20" t="s">
        <v>276</v>
      </c>
      <c r="I2731" s="20" t="s">
        <v>277</v>
      </c>
      <c r="J2731" s="20" t="s">
        <v>278</v>
      </c>
      <c r="N2731" s="22">
        <v>0</v>
      </c>
      <c r="O2731" s="23">
        <v>0</v>
      </c>
      <c r="P2731" s="24">
        <v>0</v>
      </c>
      <c r="Q2731" s="25" t="str">
        <f t="shared" si="229"/>
        <v/>
      </c>
      <c r="R2731" s="12">
        <v>0</v>
      </c>
      <c r="S2731" s="12">
        <v>0</v>
      </c>
      <c r="U2731" s="18" t="str">
        <f t="shared" si="227"/>
        <v>未出走</v>
      </c>
      <c r="X2731" s="12" t="str">
        <f>IF(OR(C2731="櫃間牧場",C2731="特捜フジ"),"hit",IF(OR(C2731="土井牧場",C2731="土井ムギムギ牧場",C2731="むぎむぎ",C2731="むぎ"),"doi",IF(OR(C2731="阪神",C2731="タイガースファーム"),"han",IF(OR(C2731="健康牧場",C2731="ＯＫ牧場"),"oke",VLOOKUP(C2731,[1]Owner!$A:$B,2,FALSE)))))</f>
        <v>tak</v>
      </c>
    </row>
    <row r="2732" spans="1:24" ht="11.15" customHeight="1" x14ac:dyDescent="0.65">
      <c r="A2732" s="19" t="str">
        <f t="shared" si="226"/>
        <v>9798竹島09</v>
      </c>
      <c r="B2732" s="10" t="s">
        <v>11</v>
      </c>
      <c r="C2732" s="20" t="s">
        <v>251</v>
      </c>
      <c r="D2732" s="31">
        <v>9</v>
      </c>
      <c r="E2732" s="20" t="s">
        <v>279</v>
      </c>
      <c r="F2732" s="10" t="s">
        <v>14</v>
      </c>
      <c r="G2732" s="10" t="s">
        <v>15</v>
      </c>
      <c r="H2732" s="20" t="s">
        <v>280</v>
      </c>
      <c r="I2732" s="20" t="s">
        <v>103</v>
      </c>
      <c r="J2732" s="20" t="s">
        <v>281</v>
      </c>
      <c r="N2732" s="22">
        <v>0</v>
      </c>
      <c r="O2732" s="23">
        <v>0</v>
      </c>
      <c r="P2732" s="24">
        <v>0</v>
      </c>
      <c r="Q2732" s="25" t="str">
        <f t="shared" si="229"/>
        <v/>
      </c>
      <c r="R2732" s="12">
        <v>0</v>
      </c>
      <c r="S2732" s="12">
        <v>0</v>
      </c>
      <c r="U2732" s="18" t="str">
        <f t="shared" si="227"/>
        <v>未出走</v>
      </c>
      <c r="X2732" s="12" t="str">
        <f>IF(OR(C2732="櫃間牧場",C2732="特捜フジ"),"hit",IF(OR(C2732="土井牧場",C2732="土井ムギムギ牧場",C2732="むぎむぎ",C2732="むぎ"),"doi",IF(OR(C2732="阪神",C2732="タイガースファーム"),"han",IF(OR(C2732="健康牧場",C2732="ＯＫ牧場"),"oke",VLOOKUP(C2732,[1]Owner!$A:$B,2,FALSE)))))</f>
        <v>tak</v>
      </c>
    </row>
    <row r="2733" spans="1:24" ht="11.15" customHeight="1" x14ac:dyDescent="0.65">
      <c r="A2733" s="19" t="str">
        <f t="shared" si="226"/>
        <v>9798田中04</v>
      </c>
      <c r="B2733" s="10" t="s">
        <v>11</v>
      </c>
      <c r="C2733" s="20" t="s">
        <v>286</v>
      </c>
      <c r="D2733" s="31">
        <v>4</v>
      </c>
      <c r="E2733" s="20" t="s">
        <v>299</v>
      </c>
      <c r="F2733" s="10" t="s">
        <v>29</v>
      </c>
      <c r="G2733" s="10" t="s">
        <v>33</v>
      </c>
      <c r="H2733" s="20" t="s">
        <v>127</v>
      </c>
      <c r="I2733" s="20" t="s">
        <v>38</v>
      </c>
      <c r="J2733" s="20" t="s">
        <v>300</v>
      </c>
      <c r="N2733" s="22">
        <v>0</v>
      </c>
      <c r="O2733" s="23">
        <v>0</v>
      </c>
      <c r="P2733" s="24">
        <v>0</v>
      </c>
      <c r="Q2733" s="25" t="str">
        <f t="shared" si="229"/>
        <v/>
      </c>
      <c r="R2733" s="12">
        <v>0</v>
      </c>
      <c r="S2733" s="12">
        <v>0</v>
      </c>
      <c r="U2733" s="18" t="str">
        <f t="shared" si="227"/>
        <v>未出走</v>
      </c>
      <c r="X2733" s="12" t="str">
        <f>IF(OR(C2733="櫃間牧場",C2733="特捜フジ"),"hit",IF(OR(C2733="土井牧場",C2733="土井ムギムギ牧場",C2733="むぎむぎ",C2733="むぎ"),"doi",IF(OR(C2733="阪神",C2733="タイガースファーム"),"han",IF(OR(C2733="健康牧場",C2733="ＯＫ牧場"),"oke",VLOOKUP(C2733,[1]Owner!$A:$B,2,FALSE)))))</f>
        <v>tan</v>
      </c>
    </row>
    <row r="2734" spans="1:24" ht="11.15" customHeight="1" x14ac:dyDescent="0.65">
      <c r="A2734" s="19" t="str">
        <f t="shared" si="226"/>
        <v>9798田中08</v>
      </c>
      <c r="B2734" s="10" t="s">
        <v>11</v>
      </c>
      <c r="C2734" s="20" t="s">
        <v>286</v>
      </c>
      <c r="D2734" s="31">
        <v>8</v>
      </c>
      <c r="E2734" s="20" t="s">
        <v>310</v>
      </c>
      <c r="F2734" s="10" t="s">
        <v>29</v>
      </c>
      <c r="G2734" s="10" t="s">
        <v>33</v>
      </c>
      <c r="H2734" s="20" t="s">
        <v>311</v>
      </c>
      <c r="I2734" s="20" t="s">
        <v>312</v>
      </c>
      <c r="J2734" s="20" t="s">
        <v>313</v>
      </c>
      <c r="N2734" s="22">
        <v>0</v>
      </c>
      <c r="O2734" s="23">
        <v>0</v>
      </c>
      <c r="P2734" s="24">
        <v>0</v>
      </c>
      <c r="Q2734" s="25" t="str">
        <f t="shared" si="229"/>
        <v/>
      </c>
      <c r="R2734" s="12">
        <v>0</v>
      </c>
      <c r="S2734" s="12">
        <v>0</v>
      </c>
      <c r="U2734" s="18" t="str">
        <f t="shared" si="227"/>
        <v>未出走</v>
      </c>
      <c r="X2734" s="12" t="str">
        <f>IF(OR(C2734="櫃間牧場",C2734="特捜フジ"),"hit",IF(OR(C2734="土井牧場",C2734="土井ムギムギ牧場",C2734="むぎむぎ",C2734="むぎ"),"doi",IF(OR(C2734="阪神",C2734="タイガースファーム"),"han",IF(OR(C2734="健康牧場",C2734="ＯＫ牧場"),"oke",VLOOKUP(C2734,[1]Owner!$A:$B,2,FALSE)))))</f>
        <v>tan</v>
      </c>
    </row>
    <row r="2735" spans="1:24" ht="11.15" customHeight="1" x14ac:dyDescent="0.65">
      <c r="A2735" s="19" t="str">
        <f t="shared" si="226"/>
        <v>9798戸田07</v>
      </c>
      <c r="B2735" s="10" t="s">
        <v>11</v>
      </c>
      <c r="C2735" s="20" t="s">
        <v>320</v>
      </c>
      <c r="D2735" s="31">
        <v>7</v>
      </c>
      <c r="E2735" s="20" t="s">
        <v>337</v>
      </c>
      <c r="F2735" s="10" t="s">
        <v>14</v>
      </c>
      <c r="G2735" s="10" t="s">
        <v>15</v>
      </c>
      <c r="H2735" s="20" t="s">
        <v>96</v>
      </c>
      <c r="I2735" s="20" t="s">
        <v>17</v>
      </c>
      <c r="J2735" s="20" t="s">
        <v>338</v>
      </c>
      <c r="N2735" s="22">
        <v>0</v>
      </c>
      <c r="O2735" s="23">
        <v>0</v>
      </c>
      <c r="P2735" s="24">
        <v>0</v>
      </c>
      <c r="Q2735" s="25" t="str">
        <f t="shared" si="229"/>
        <v/>
      </c>
      <c r="R2735" s="12">
        <v>0</v>
      </c>
      <c r="S2735" s="12">
        <v>0</v>
      </c>
      <c r="U2735" s="18" t="str">
        <f t="shared" si="227"/>
        <v>未出走</v>
      </c>
      <c r="X2735" s="12" t="str">
        <f>IF(OR(C2735="櫃間牧場",C2735="特捜フジ"),"hit",IF(OR(C2735="土井牧場",C2735="土井ムギムギ牧場",C2735="むぎむぎ",C2735="むぎ"),"doi",IF(OR(C2735="阪神",C2735="タイガースファーム"),"han",IF(OR(C2735="健康牧場",C2735="ＯＫ牧場"),"oke",VLOOKUP(C2735,[1]Owner!$A:$B,2,FALSE)))))</f>
        <v>tod</v>
      </c>
    </row>
    <row r="2736" spans="1:24" ht="11.15" customHeight="1" x14ac:dyDescent="0.65">
      <c r="A2736" s="19" t="str">
        <f t="shared" si="226"/>
        <v>9798真下03</v>
      </c>
      <c r="B2736" s="10" t="s">
        <v>11</v>
      </c>
      <c r="C2736" s="20" t="s">
        <v>346</v>
      </c>
      <c r="D2736" s="31">
        <v>3</v>
      </c>
      <c r="E2736" s="20" t="s">
        <v>354</v>
      </c>
      <c r="F2736" s="10" t="s">
        <v>29</v>
      </c>
      <c r="G2736" s="10" t="s">
        <v>15</v>
      </c>
      <c r="H2736" s="20" t="s">
        <v>355</v>
      </c>
      <c r="I2736" s="20" t="s">
        <v>206</v>
      </c>
      <c r="J2736" s="20" t="s">
        <v>356</v>
      </c>
      <c r="N2736" s="22">
        <v>0</v>
      </c>
      <c r="O2736" s="23">
        <v>0</v>
      </c>
      <c r="P2736" s="24">
        <v>0</v>
      </c>
      <c r="Q2736" s="25" t="str">
        <f t="shared" si="229"/>
        <v/>
      </c>
      <c r="R2736" s="12">
        <v>0</v>
      </c>
      <c r="S2736" s="12">
        <v>0</v>
      </c>
      <c r="U2736" s="18" t="str">
        <f t="shared" si="227"/>
        <v>未出走</v>
      </c>
      <c r="X2736" s="12" t="str">
        <f>IF(OR(C2736="櫃間牧場",C2736="特捜フジ"),"hit",IF(OR(C2736="土井牧場",C2736="土井ムギムギ牧場",C2736="むぎむぎ",C2736="むぎ"),"doi",IF(OR(C2736="阪神",C2736="タイガースファーム"),"han",IF(OR(C2736="健康牧場",C2736="ＯＫ牧場"),"oke",VLOOKUP(C2736,[1]Owner!$A:$B,2,FALSE)))))</f>
        <v>mas</v>
      </c>
    </row>
    <row r="2737" spans="1:24" ht="11.15" customHeight="1" x14ac:dyDescent="0.65">
      <c r="A2737" s="19" t="str">
        <f t="shared" si="226"/>
        <v>9798真下06</v>
      </c>
      <c r="B2737" s="10" t="s">
        <v>11</v>
      </c>
      <c r="C2737" s="20" t="s">
        <v>346</v>
      </c>
      <c r="D2737" s="31">
        <v>6</v>
      </c>
      <c r="E2737" s="20" t="s">
        <v>363</v>
      </c>
      <c r="F2737" s="10" t="s">
        <v>14</v>
      </c>
      <c r="G2737" s="10" t="s">
        <v>15</v>
      </c>
      <c r="H2737" s="20" t="s">
        <v>280</v>
      </c>
      <c r="I2737" s="20" t="s">
        <v>38</v>
      </c>
      <c r="J2737" s="20" t="s">
        <v>364</v>
      </c>
      <c r="N2737" s="22">
        <v>0</v>
      </c>
      <c r="O2737" s="23">
        <v>0</v>
      </c>
      <c r="P2737" s="24">
        <v>0</v>
      </c>
      <c r="Q2737" s="25" t="str">
        <f t="shared" si="229"/>
        <v/>
      </c>
      <c r="R2737" s="12">
        <v>0</v>
      </c>
      <c r="S2737" s="12">
        <v>0</v>
      </c>
      <c r="U2737" s="18" t="str">
        <f t="shared" si="227"/>
        <v>未出走</v>
      </c>
      <c r="X2737" s="12" t="str">
        <f>IF(OR(C2737="櫃間牧場",C2737="特捜フジ"),"hit",IF(OR(C2737="土井牧場",C2737="土井ムギムギ牧場",C2737="むぎむぎ",C2737="むぎ"),"doi",IF(OR(C2737="阪神",C2737="タイガースファーム"),"han",IF(OR(C2737="健康牧場",C2737="ＯＫ牧場"),"oke",VLOOKUP(C2737,[1]Owner!$A:$B,2,FALSE)))))</f>
        <v>mas</v>
      </c>
    </row>
    <row r="2738" spans="1:24" ht="11.15" customHeight="1" x14ac:dyDescent="0.65">
      <c r="A2738" s="19" t="str">
        <f t="shared" si="226"/>
        <v>9798岡田08</v>
      </c>
      <c r="B2738" s="10" t="s">
        <v>11</v>
      </c>
      <c r="C2738" s="20" t="s">
        <v>125</v>
      </c>
      <c r="D2738" s="31">
        <v>8</v>
      </c>
      <c r="E2738" s="20" t="s">
        <v>146</v>
      </c>
      <c r="F2738" s="10" t="s">
        <v>14</v>
      </c>
      <c r="G2738" s="10" t="s">
        <v>15</v>
      </c>
      <c r="H2738" s="20" t="s">
        <v>147</v>
      </c>
      <c r="I2738" s="20" t="s">
        <v>148</v>
      </c>
      <c r="J2738" s="20" t="s">
        <v>149</v>
      </c>
      <c r="N2738" s="22">
        <v>0</v>
      </c>
      <c r="O2738" s="23">
        <v>0</v>
      </c>
      <c r="P2738" s="24">
        <v>0</v>
      </c>
      <c r="Q2738" s="25" t="str">
        <f t="shared" si="229"/>
        <v/>
      </c>
      <c r="R2738" s="12">
        <v>0</v>
      </c>
      <c r="S2738" s="12">
        <v>0</v>
      </c>
      <c r="U2738" s="18" t="str">
        <f t="shared" si="227"/>
        <v>未出走</v>
      </c>
      <c r="X2738" s="12" t="str">
        <f>IF(OR(C2738="櫃間牧場",C2738="特捜フジ"),"hit",IF(OR(C2738="土井牧場",C2738="土井ムギムギ牧場",C2738="むぎむぎ",C2738="むぎ"),"doi",IF(OR(C2738="阪神",C2738="タイガースファーム"),"han",IF(OR(C2738="健康牧場",C2738="ＯＫ牧場"),"oke",VLOOKUP(C2738,[1]Owner!$A:$B,2,FALSE)))))</f>
        <v>oka</v>
      </c>
    </row>
    <row r="2739" spans="1:24" ht="11.15" customHeight="1" x14ac:dyDescent="0.65">
      <c r="A2739" s="19" t="str">
        <f t="shared" si="226"/>
        <v>9899青木02</v>
      </c>
      <c r="B2739" s="10" t="s">
        <v>377</v>
      </c>
      <c r="C2739" s="20" t="s">
        <v>12</v>
      </c>
      <c r="D2739" s="31">
        <v>2</v>
      </c>
      <c r="E2739" s="20" t="s">
        <v>4744</v>
      </c>
      <c r="F2739" s="10" t="s">
        <v>14</v>
      </c>
      <c r="I2739" s="20" t="s">
        <v>380</v>
      </c>
      <c r="J2739" s="20" t="s">
        <v>381</v>
      </c>
      <c r="N2739" s="22">
        <v>0</v>
      </c>
      <c r="O2739" s="23">
        <v>0</v>
      </c>
      <c r="P2739" s="24">
        <v>0</v>
      </c>
      <c r="Q2739" s="25" t="str">
        <f t="shared" si="229"/>
        <v/>
      </c>
      <c r="R2739" s="12">
        <v>0</v>
      </c>
      <c r="S2739" s="12">
        <v>0</v>
      </c>
      <c r="U2739" s="18" t="str">
        <f t="shared" si="227"/>
        <v>未出走</v>
      </c>
      <c r="X2739" s="12" t="str">
        <f>IF(OR(C2739="櫃間牧場",C2739="特捜フジ"),"hit",IF(OR(C2739="土井牧場",C2739="土井ムギムギ牧場",C2739="むぎむぎ",C2739="むぎ"),"doi",IF(OR(C2739="阪神",C2739="タイガースファーム"),"han",IF(OR(C2739="健康牧場",C2739="ＯＫ牧場"),"oke",VLOOKUP(C2739,[1]Owner!$A:$B,2,FALSE)))))</f>
        <v>aok</v>
      </c>
    </row>
    <row r="2740" spans="1:24" ht="11.15" customHeight="1" x14ac:dyDescent="0.65">
      <c r="A2740" s="19" t="str">
        <f t="shared" si="226"/>
        <v>9899青木09</v>
      </c>
      <c r="B2740" s="10" t="s">
        <v>377</v>
      </c>
      <c r="C2740" s="20" t="s">
        <v>12</v>
      </c>
      <c r="D2740" s="31">
        <v>9</v>
      </c>
      <c r="E2740" s="20" t="s">
        <v>399</v>
      </c>
      <c r="F2740" s="10" t="s">
        <v>14</v>
      </c>
      <c r="G2740" s="10" t="s">
        <v>33</v>
      </c>
      <c r="H2740" s="20" t="s">
        <v>322</v>
      </c>
      <c r="I2740" s="20" t="s">
        <v>38</v>
      </c>
      <c r="J2740" s="20" t="s">
        <v>323</v>
      </c>
      <c r="N2740" s="22">
        <v>0</v>
      </c>
      <c r="O2740" s="23">
        <v>0</v>
      </c>
      <c r="P2740" s="24">
        <v>0</v>
      </c>
      <c r="Q2740" s="25" t="str">
        <f t="shared" si="229"/>
        <v/>
      </c>
      <c r="R2740" s="12">
        <v>0</v>
      </c>
      <c r="S2740" s="12">
        <v>0</v>
      </c>
      <c r="U2740" s="18" t="str">
        <f t="shared" si="227"/>
        <v>未出走</v>
      </c>
      <c r="X2740" s="12" t="str">
        <f>IF(OR(C2740="櫃間牧場",C2740="特捜フジ"),"hit",IF(OR(C2740="土井牧場",C2740="土井ムギムギ牧場",C2740="むぎむぎ",C2740="むぎ"),"doi",IF(OR(C2740="阪神",C2740="タイガースファーム"),"han",IF(OR(C2740="健康牧場",C2740="ＯＫ牧場"),"oke",VLOOKUP(C2740,[1]Owner!$A:$B,2,FALSE)))))</f>
        <v>aok</v>
      </c>
    </row>
    <row r="2741" spans="1:24" ht="11.15" customHeight="1" x14ac:dyDescent="0.65">
      <c r="A2741" s="19" t="str">
        <f t="shared" si="226"/>
        <v>9899大類07</v>
      </c>
      <c r="B2741" s="10" t="s">
        <v>377</v>
      </c>
      <c r="C2741" s="20" t="s">
        <v>91</v>
      </c>
      <c r="D2741" s="31">
        <v>7</v>
      </c>
      <c r="E2741" s="20" t="s">
        <v>423</v>
      </c>
      <c r="F2741" s="10" t="s">
        <v>29</v>
      </c>
      <c r="G2741" s="10" t="s">
        <v>15</v>
      </c>
      <c r="H2741" s="20" t="s">
        <v>334</v>
      </c>
      <c r="I2741" s="20" t="s">
        <v>424</v>
      </c>
      <c r="J2741" s="20" t="s">
        <v>425</v>
      </c>
      <c r="N2741" s="22">
        <v>0</v>
      </c>
      <c r="O2741" s="23">
        <v>0</v>
      </c>
      <c r="P2741" s="24">
        <v>0</v>
      </c>
      <c r="Q2741" s="25" t="str">
        <f t="shared" si="229"/>
        <v/>
      </c>
      <c r="R2741" s="12">
        <v>0</v>
      </c>
      <c r="S2741" s="12">
        <v>0</v>
      </c>
      <c r="U2741" s="18" t="str">
        <f t="shared" si="227"/>
        <v>未出走</v>
      </c>
      <c r="X2741" s="12" t="str">
        <f>IF(OR(C2741="櫃間牧場",C2741="特捜フジ"),"hit",IF(OR(C2741="土井牧場",C2741="土井ムギムギ牧場",C2741="むぎむぎ",C2741="むぎ"),"doi",IF(OR(C2741="阪神",C2741="タイガースファーム"),"han",IF(OR(C2741="健康牧場",C2741="ＯＫ牧場"),"oke",VLOOKUP(C2741,[1]Owner!$A:$B,2,FALSE)))))</f>
        <v>oru</v>
      </c>
    </row>
    <row r="2742" spans="1:24" ht="11.15" customHeight="1" x14ac:dyDescent="0.65">
      <c r="A2742" s="19" t="str">
        <f t="shared" si="226"/>
        <v>9899大類09</v>
      </c>
      <c r="B2742" s="10" t="s">
        <v>377</v>
      </c>
      <c r="C2742" s="20" t="s">
        <v>91</v>
      </c>
      <c r="D2742" s="31">
        <v>9</v>
      </c>
      <c r="E2742" s="20" t="s">
        <v>429</v>
      </c>
      <c r="F2742" s="10" t="s">
        <v>14</v>
      </c>
      <c r="G2742" s="10" t="s">
        <v>15</v>
      </c>
      <c r="H2742" s="20" t="s">
        <v>236</v>
      </c>
      <c r="I2742" s="20" t="s">
        <v>48</v>
      </c>
      <c r="J2742" s="20" t="s">
        <v>430</v>
      </c>
      <c r="N2742" s="22">
        <v>0</v>
      </c>
      <c r="O2742" s="23">
        <v>0</v>
      </c>
      <c r="P2742" s="24">
        <v>0</v>
      </c>
      <c r="Q2742" s="25" t="str">
        <f t="shared" si="229"/>
        <v/>
      </c>
      <c r="R2742" s="12">
        <v>0</v>
      </c>
      <c r="S2742" s="12">
        <v>0</v>
      </c>
      <c r="U2742" s="18" t="str">
        <f t="shared" si="227"/>
        <v>未出走</v>
      </c>
      <c r="X2742" s="12" t="str">
        <f>IF(OR(C2742="櫃間牧場",C2742="特捜フジ"),"hit",IF(OR(C2742="土井牧場",C2742="土井ムギムギ牧場",C2742="むぎむぎ",C2742="むぎ"),"doi",IF(OR(C2742="阪神",C2742="タイガースファーム"),"han",IF(OR(C2742="健康牧場",C2742="ＯＫ牧場"),"oke",VLOOKUP(C2742,[1]Owner!$A:$B,2,FALSE)))))</f>
        <v>oru</v>
      </c>
    </row>
    <row r="2743" spans="1:24" ht="11.15" customHeight="1" x14ac:dyDescent="0.65">
      <c r="A2743" s="19" t="str">
        <f t="shared" si="226"/>
        <v>9899岡田02</v>
      </c>
      <c r="B2743" s="10" t="s">
        <v>377</v>
      </c>
      <c r="C2743" s="20" t="s">
        <v>125</v>
      </c>
      <c r="D2743" s="31">
        <v>2</v>
      </c>
      <c r="E2743" s="20" t="s">
        <v>438</v>
      </c>
      <c r="F2743" s="10" t="s">
        <v>14</v>
      </c>
      <c r="G2743" s="10" t="s">
        <v>33</v>
      </c>
      <c r="H2743" s="20" t="s">
        <v>439</v>
      </c>
      <c r="I2743" s="20" t="s">
        <v>412</v>
      </c>
      <c r="J2743" s="20" t="s">
        <v>440</v>
      </c>
      <c r="N2743" s="22">
        <v>0</v>
      </c>
      <c r="O2743" s="23">
        <v>0</v>
      </c>
      <c r="P2743" s="24">
        <v>0</v>
      </c>
      <c r="Q2743" s="25" t="str">
        <f t="shared" si="229"/>
        <v/>
      </c>
      <c r="R2743" s="12">
        <v>0</v>
      </c>
      <c r="S2743" s="12">
        <v>0</v>
      </c>
      <c r="U2743" s="18" t="str">
        <f t="shared" si="227"/>
        <v>未出走</v>
      </c>
      <c r="X2743" s="12" t="str">
        <f>IF(OR(C2743="櫃間牧場",C2743="特捜フジ"),"hit",IF(OR(C2743="土井牧場",C2743="土井ムギムギ牧場",C2743="むぎむぎ",C2743="むぎ"),"doi",IF(OR(C2743="阪神",C2743="タイガースファーム"),"han",IF(OR(C2743="健康牧場",C2743="ＯＫ牧場"),"oke",VLOOKUP(C2743,[1]Owner!$A:$B,2,FALSE)))))</f>
        <v>oka</v>
      </c>
    </row>
    <row r="2744" spans="1:24" ht="11.15" customHeight="1" x14ac:dyDescent="0.65">
      <c r="A2744" s="19" t="str">
        <f t="shared" si="226"/>
        <v>9899片岡01</v>
      </c>
      <c r="B2744" s="10" t="s">
        <v>377</v>
      </c>
      <c r="C2744" s="20" t="s">
        <v>465</v>
      </c>
      <c r="D2744" s="31">
        <v>1</v>
      </c>
      <c r="E2744" s="20" t="s">
        <v>466</v>
      </c>
      <c r="F2744" s="10" t="s">
        <v>29</v>
      </c>
      <c r="G2744" s="10" t="s">
        <v>33</v>
      </c>
      <c r="H2744" s="20" t="s">
        <v>467</v>
      </c>
      <c r="I2744" s="20" t="s">
        <v>38</v>
      </c>
      <c r="J2744" s="20" t="s">
        <v>468</v>
      </c>
      <c r="N2744" s="22">
        <v>0</v>
      </c>
      <c r="O2744" s="23">
        <v>0</v>
      </c>
      <c r="P2744" s="24">
        <v>0</v>
      </c>
      <c r="Q2744" s="25" t="str">
        <f t="shared" si="229"/>
        <v/>
      </c>
      <c r="R2744" s="12">
        <v>0</v>
      </c>
      <c r="S2744" s="12">
        <v>0</v>
      </c>
      <c r="U2744" s="18" t="str">
        <f t="shared" si="227"/>
        <v>未出走</v>
      </c>
      <c r="X2744" s="12" t="str">
        <f>IF(OR(C2744="櫃間牧場",C2744="特捜フジ"),"hit",IF(OR(C2744="土井牧場",C2744="土井ムギムギ牧場",C2744="むぎむぎ",C2744="むぎ"),"doi",IF(OR(C2744="阪神",C2744="タイガースファーム"),"han",IF(OR(C2744="健康牧場",C2744="ＯＫ牧場"),"oke",VLOOKUP(C2744,[1]Owner!$A:$B,2,FALSE)))))</f>
        <v>kat</v>
      </c>
    </row>
    <row r="2745" spans="1:24" ht="11.15" customHeight="1" x14ac:dyDescent="0.65">
      <c r="A2745" s="19" t="str">
        <f t="shared" si="226"/>
        <v>9899片岡03</v>
      </c>
      <c r="B2745" s="10" t="s">
        <v>377</v>
      </c>
      <c r="C2745" s="20" t="s">
        <v>465</v>
      </c>
      <c r="D2745" s="31">
        <v>3</v>
      </c>
      <c r="E2745" s="20" t="s">
        <v>472</v>
      </c>
      <c r="F2745" s="10" t="s">
        <v>29</v>
      </c>
      <c r="G2745" s="10" t="s">
        <v>15</v>
      </c>
      <c r="H2745" s="20" t="s">
        <v>473</v>
      </c>
      <c r="I2745" s="20" t="s">
        <v>38</v>
      </c>
      <c r="J2745" s="20" t="s">
        <v>222</v>
      </c>
      <c r="N2745" s="22">
        <v>0</v>
      </c>
      <c r="O2745" s="23">
        <v>0</v>
      </c>
      <c r="P2745" s="24">
        <v>0</v>
      </c>
      <c r="Q2745" s="25" t="str">
        <f t="shared" si="229"/>
        <v/>
      </c>
      <c r="R2745" s="12">
        <v>0</v>
      </c>
      <c r="S2745" s="12">
        <v>0</v>
      </c>
      <c r="U2745" s="18" t="str">
        <f t="shared" si="227"/>
        <v>未出走</v>
      </c>
      <c r="X2745" s="12" t="str">
        <f>IF(OR(C2745="櫃間牧場",C2745="特捜フジ"),"hit",IF(OR(C2745="土井牧場",C2745="土井ムギムギ牧場",C2745="むぎむぎ",C2745="むぎ"),"doi",IF(OR(C2745="阪神",C2745="タイガースファーム"),"han",IF(OR(C2745="健康牧場",C2745="ＯＫ牧場"),"oke",VLOOKUP(C2745,[1]Owner!$A:$B,2,FALSE)))))</f>
        <v>kat</v>
      </c>
    </row>
    <row r="2746" spans="1:24" ht="11.15" customHeight="1" x14ac:dyDescent="0.65">
      <c r="A2746" s="19" t="str">
        <f t="shared" si="226"/>
        <v>9899片岡06</v>
      </c>
      <c r="B2746" s="10" t="s">
        <v>377</v>
      </c>
      <c r="C2746" s="20" t="s">
        <v>465</v>
      </c>
      <c r="D2746" s="31">
        <v>6</v>
      </c>
      <c r="E2746" s="20" t="s">
        <v>480</v>
      </c>
      <c r="F2746" s="10" t="s">
        <v>29</v>
      </c>
      <c r="G2746" s="10" t="s">
        <v>33</v>
      </c>
      <c r="H2746" s="20" t="s">
        <v>163</v>
      </c>
      <c r="I2746" s="20" t="s">
        <v>38</v>
      </c>
      <c r="J2746" s="20" t="s">
        <v>164</v>
      </c>
      <c r="N2746" s="22">
        <v>0</v>
      </c>
      <c r="O2746" s="23">
        <v>0</v>
      </c>
      <c r="P2746" s="24">
        <v>0</v>
      </c>
      <c r="Q2746" s="25" t="str">
        <f t="shared" si="229"/>
        <v/>
      </c>
      <c r="R2746" s="12">
        <v>0</v>
      </c>
      <c r="S2746" s="12">
        <v>0</v>
      </c>
      <c r="U2746" s="18" t="str">
        <f t="shared" si="227"/>
        <v>未出走</v>
      </c>
      <c r="X2746" s="12" t="str">
        <f>IF(OR(C2746="櫃間牧場",C2746="特捜フジ"),"hit",IF(OR(C2746="土井牧場",C2746="土井ムギムギ牧場",C2746="むぎむぎ",C2746="むぎ"),"doi",IF(OR(C2746="阪神",C2746="タイガースファーム"),"han",IF(OR(C2746="健康牧場",C2746="ＯＫ牧場"),"oke",VLOOKUP(C2746,[1]Owner!$A:$B,2,FALSE)))))</f>
        <v>kat</v>
      </c>
    </row>
    <row r="2747" spans="1:24" ht="11.15" customHeight="1" x14ac:dyDescent="0.65">
      <c r="A2747" s="19" t="str">
        <f t="shared" si="226"/>
        <v>9899片岡09</v>
      </c>
      <c r="B2747" s="10" t="s">
        <v>377</v>
      </c>
      <c r="C2747" s="20" t="s">
        <v>465</v>
      </c>
      <c r="D2747" s="31">
        <v>9</v>
      </c>
      <c r="E2747" s="20" t="s">
        <v>487</v>
      </c>
      <c r="F2747" s="10" t="s">
        <v>29</v>
      </c>
      <c r="I2747" s="20" t="s">
        <v>253</v>
      </c>
      <c r="J2747" s="20" t="s">
        <v>488</v>
      </c>
      <c r="N2747" s="22">
        <v>0</v>
      </c>
      <c r="O2747" s="23">
        <v>0</v>
      </c>
      <c r="P2747" s="24">
        <v>0</v>
      </c>
      <c r="Q2747" s="25" t="str">
        <f t="shared" si="229"/>
        <v/>
      </c>
      <c r="R2747" s="12">
        <v>0</v>
      </c>
      <c r="S2747" s="12">
        <v>0</v>
      </c>
      <c r="U2747" s="18" t="str">
        <f t="shared" si="227"/>
        <v>未出走</v>
      </c>
      <c r="X2747" s="12" t="str">
        <f>IF(OR(C2747="櫃間牧場",C2747="特捜フジ"),"hit",IF(OR(C2747="土井牧場",C2747="土井ムギムギ牧場",C2747="むぎむぎ",C2747="むぎ"),"doi",IF(OR(C2747="阪神",C2747="タイガースファーム"),"han",IF(OR(C2747="健康牧場",C2747="ＯＫ牧場"),"oke",VLOOKUP(C2747,[1]Owner!$A:$B,2,FALSE)))))</f>
        <v>kat</v>
      </c>
    </row>
    <row r="2748" spans="1:24" ht="11.15" customHeight="1" x14ac:dyDescent="0.65">
      <c r="A2748" s="19" t="str">
        <f t="shared" si="226"/>
        <v>9899健太02</v>
      </c>
      <c r="B2748" s="10" t="s">
        <v>377</v>
      </c>
      <c r="C2748" s="20" t="s">
        <v>156</v>
      </c>
      <c r="D2748" s="31">
        <v>2</v>
      </c>
      <c r="E2748" s="20" t="s">
        <v>495</v>
      </c>
      <c r="F2748" s="10" t="s">
        <v>14</v>
      </c>
      <c r="G2748" s="10" t="s">
        <v>33</v>
      </c>
      <c r="H2748" s="20" t="s">
        <v>496</v>
      </c>
      <c r="I2748" s="20" t="s">
        <v>497</v>
      </c>
      <c r="J2748" s="20" t="s">
        <v>498</v>
      </c>
      <c r="N2748" s="22">
        <v>0</v>
      </c>
      <c r="O2748" s="23">
        <v>0</v>
      </c>
      <c r="P2748" s="24">
        <v>0</v>
      </c>
      <c r="Q2748" s="25" t="str">
        <f t="shared" si="229"/>
        <v/>
      </c>
      <c r="R2748" s="12">
        <v>0</v>
      </c>
      <c r="S2748" s="12">
        <v>0</v>
      </c>
      <c r="U2748" s="18" t="str">
        <f t="shared" si="227"/>
        <v>未出走</v>
      </c>
      <c r="X2748" s="12" t="str">
        <f>IF(OR(C2748="櫃間牧場",C2748="特捜フジ"),"hit",IF(OR(C2748="土井牧場",C2748="土井ムギムギ牧場",C2748="むぎむぎ",C2748="むぎ"),"doi",IF(OR(C2748="阪神",C2748="タイガースファーム"),"han",IF(OR(C2748="健康牧場",C2748="ＯＫ牧場"),"oke",VLOOKUP(C2748,[1]Owner!$A:$B,2,FALSE)))))</f>
        <v>tke</v>
      </c>
    </row>
    <row r="2749" spans="1:24" ht="11.15" customHeight="1" x14ac:dyDescent="0.65">
      <c r="A2749" s="19" t="str">
        <f t="shared" si="226"/>
        <v>9899健太08</v>
      </c>
      <c r="B2749" s="10" t="s">
        <v>377</v>
      </c>
      <c r="C2749" s="20" t="s">
        <v>156</v>
      </c>
      <c r="D2749" s="31">
        <v>8</v>
      </c>
      <c r="E2749" s="20" t="s">
        <v>516</v>
      </c>
      <c r="F2749" s="10" t="s">
        <v>14</v>
      </c>
      <c r="G2749" s="10" t="s">
        <v>510</v>
      </c>
      <c r="H2749" s="20" t="s">
        <v>517</v>
      </c>
      <c r="I2749" s="20" t="s">
        <v>512</v>
      </c>
      <c r="J2749" s="20" t="s">
        <v>518</v>
      </c>
      <c r="N2749" s="22">
        <v>0</v>
      </c>
      <c r="O2749" s="23">
        <v>0</v>
      </c>
      <c r="P2749" s="24">
        <v>0</v>
      </c>
      <c r="Q2749" s="25" t="str">
        <f t="shared" si="229"/>
        <v/>
      </c>
      <c r="R2749" s="12">
        <v>0</v>
      </c>
      <c r="S2749" s="12">
        <v>0</v>
      </c>
      <c r="U2749" s="18" t="str">
        <f t="shared" si="227"/>
        <v>未出走</v>
      </c>
      <c r="X2749" s="12" t="str">
        <f>IF(OR(C2749="櫃間牧場",C2749="特捜フジ"),"hit",IF(OR(C2749="土井牧場",C2749="土井ムギムギ牧場",C2749="むぎむぎ",C2749="むぎ"),"doi",IF(OR(C2749="阪神",C2749="タイガースファーム"),"han",IF(OR(C2749="健康牧場",C2749="ＯＫ牧場"),"oke",VLOOKUP(C2749,[1]Owner!$A:$B,2,FALSE)))))</f>
        <v>tke</v>
      </c>
    </row>
    <row r="2750" spans="1:24" ht="11.15" customHeight="1" x14ac:dyDescent="0.65">
      <c r="A2750" s="19" t="str">
        <f t="shared" si="226"/>
        <v>9899健太09</v>
      </c>
      <c r="B2750" s="10" t="s">
        <v>377</v>
      </c>
      <c r="C2750" s="20" t="s">
        <v>156</v>
      </c>
      <c r="D2750" s="31">
        <v>9</v>
      </c>
      <c r="E2750" s="20" t="s">
        <v>519</v>
      </c>
      <c r="F2750" s="10" t="s">
        <v>29</v>
      </c>
      <c r="G2750" s="10" t="s">
        <v>520</v>
      </c>
      <c r="H2750" s="20" t="s">
        <v>521</v>
      </c>
      <c r="I2750" s="20" t="s">
        <v>522</v>
      </c>
      <c r="J2750" s="20" t="s">
        <v>523</v>
      </c>
      <c r="N2750" s="22">
        <v>0</v>
      </c>
      <c r="O2750" s="23">
        <v>0</v>
      </c>
      <c r="P2750" s="24">
        <v>0</v>
      </c>
      <c r="Q2750" s="25" t="str">
        <f t="shared" si="229"/>
        <v/>
      </c>
      <c r="R2750" s="12">
        <v>0</v>
      </c>
      <c r="S2750" s="12">
        <v>0</v>
      </c>
      <c r="U2750" s="18" t="str">
        <f t="shared" si="227"/>
        <v>未出走</v>
      </c>
      <c r="X2750" s="12" t="str">
        <f>IF(OR(C2750="櫃間牧場",C2750="特捜フジ"),"hit",IF(OR(C2750="土井牧場",C2750="土井ムギムギ牧場",C2750="むぎむぎ",C2750="むぎ"),"doi",IF(OR(C2750="阪神",C2750="タイガースファーム"),"han",IF(OR(C2750="健康牧場",C2750="ＯＫ牧場"),"oke",VLOOKUP(C2750,[1]Owner!$A:$B,2,FALSE)))))</f>
        <v>tke</v>
      </c>
    </row>
    <row r="2751" spans="1:24" ht="11.15" customHeight="1" x14ac:dyDescent="0.65">
      <c r="A2751" s="19" t="str">
        <f t="shared" si="226"/>
        <v>9899健太10</v>
      </c>
      <c r="B2751" s="10" t="s">
        <v>377</v>
      </c>
      <c r="C2751" s="20" t="s">
        <v>156</v>
      </c>
      <c r="D2751" s="31">
        <v>10</v>
      </c>
      <c r="E2751" s="20" t="s">
        <v>524</v>
      </c>
      <c r="F2751" s="10" t="s">
        <v>29</v>
      </c>
      <c r="G2751" s="10" t="s">
        <v>520</v>
      </c>
      <c r="H2751" s="20" t="s">
        <v>525</v>
      </c>
      <c r="I2751" s="20" t="s">
        <v>526</v>
      </c>
      <c r="J2751" s="20" t="s">
        <v>527</v>
      </c>
      <c r="N2751" s="22">
        <v>0</v>
      </c>
      <c r="O2751" s="23">
        <v>0</v>
      </c>
      <c r="P2751" s="24">
        <v>0</v>
      </c>
      <c r="Q2751" s="25" t="str">
        <f t="shared" si="229"/>
        <v/>
      </c>
      <c r="R2751" s="12">
        <v>0</v>
      </c>
      <c r="S2751" s="12">
        <v>0</v>
      </c>
      <c r="U2751" s="18" t="str">
        <f t="shared" si="227"/>
        <v>未出走</v>
      </c>
      <c r="X2751" s="12" t="str">
        <f>IF(OR(C2751="櫃間牧場",C2751="特捜フジ"),"hit",IF(OR(C2751="土井牧場",C2751="土井ムギムギ牧場",C2751="むぎむぎ",C2751="むぎ"),"doi",IF(OR(C2751="阪神",C2751="タイガースファーム"),"han",IF(OR(C2751="健康牧場",C2751="ＯＫ牧場"),"oke",VLOOKUP(C2751,[1]Owner!$A:$B,2,FALSE)))))</f>
        <v>tke</v>
      </c>
    </row>
    <row r="2752" spans="1:24" ht="11.15" customHeight="1" x14ac:dyDescent="0.65">
      <c r="A2752" s="19" t="str">
        <f t="shared" si="226"/>
        <v>0607心平01</v>
      </c>
      <c r="B2752" s="10" t="s">
        <v>2579</v>
      </c>
      <c r="C2752" s="20" t="s">
        <v>2649</v>
      </c>
      <c r="D2752" s="11">
        <v>1</v>
      </c>
      <c r="E2752" s="20" t="s">
        <v>2650</v>
      </c>
      <c r="F2752" s="10" t="s">
        <v>14</v>
      </c>
      <c r="G2752" s="10" t="s">
        <v>520</v>
      </c>
      <c r="H2752" s="21" t="s">
        <v>995</v>
      </c>
      <c r="I2752" s="20" t="s">
        <v>1044</v>
      </c>
      <c r="J2752" s="20" t="s">
        <v>2651</v>
      </c>
      <c r="K2752" s="20" t="s">
        <v>791</v>
      </c>
      <c r="L2752" s="20" t="s">
        <v>1913</v>
      </c>
      <c r="M2752" s="21">
        <v>40</v>
      </c>
      <c r="N2752" s="22">
        <v>0</v>
      </c>
      <c r="O2752" s="23">
        <v>0</v>
      </c>
      <c r="P2752" s="24">
        <v>0</v>
      </c>
      <c r="Q2752" s="25">
        <f t="shared" si="229"/>
        <v>0</v>
      </c>
      <c r="R2752" s="12">
        <v>0</v>
      </c>
      <c r="S2752" s="12">
        <v>0</v>
      </c>
      <c r="U2752" s="18" t="str">
        <f t="shared" si="227"/>
        <v>未出走</v>
      </c>
      <c r="X2752" s="12" t="str">
        <f>IF(OR(C2752="櫃間牧場",C2752="特捜フジ"),"hit",IF(OR(C2752="土井牧場",C2752="土井ムギムギ牧場",C2752="むぎむぎ",C2752="むぎ"),"doi",IF(OR(C2752="阪神",C2752="タイガースファーム"),"han",IF(OR(C2752="健康牧場",C2752="ＯＫ牧場"),"oke",VLOOKUP(C2752,[1]Owner!$A:$B,2,FALSE)))))</f>
        <v>hsi</v>
      </c>
    </row>
    <row r="2753" spans="1:24" ht="11.15" customHeight="1" x14ac:dyDescent="0.65">
      <c r="A2753" s="19" t="str">
        <f t="shared" si="226"/>
        <v>9899貴仁04</v>
      </c>
      <c r="B2753" s="10" t="s">
        <v>377</v>
      </c>
      <c r="C2753" s="20" t="s">
        <v>216</v>
      </c>
      <c r="D2753" s="31">
        <v>4</v>
      </c>
      <c r="E2753" s="20" t="s">
        <v>4744</v>
      </c>
      <c r="F2753" s="10" t="s">
        <v>29</v>
      </c>
      <c r="I2753" s="20" t="s">
        <v>555</v>
      </c>
      <c r="J2753" s="20" t="s">
        <v>556</v>
      </c>
      <c r="N2753" s="22">
        <v>0</v>
      </c>
      <c r="O2753" s="23">
        <v>0</v>
      </c>
      <c r="P2753" s="24">
        <v>0</v>
      </c>
      <c r="Q2753" s="25" t="str">
        <f t="shared" si="229"/>
        <v/>
      </c>
      <c r="R2753" s="12">
        <v>0</v>
      </c>
      <c r="S2753" s="12">
        <v>0</v>
      </c>
      <c r="U2753" s="18" t="str">
        <f t="shared" si="227"/>
        <v>未出走</v>
      </c>
      <c r="X2753" s="12" t="str">
        <f>IF(OR(C2753="櫃間牧場",C2753="特捜フジ"),"hit",IF(OR(C2753="土井牧場",C2753="土井ムギムギ牧場",C2753="むぎむぎ",C2753="むぎ"),"doi",IF(OR(C2753="阪神",C2753="タイガースファーム"),"han",IF(OR(C2753="健康牧場",C2753="ＯＫ牧場"),"oke",VLOOKUP(C2753,[1]Owner!$A:$B,2,FALSE)))))</f>
        <v>hta</v>
      </c>
    </row>
    <row r="2754" spans="1:24" ht="11.15" customHeight="1" x14ac:dyDescent="0.65">
      <c r="A2754" s="19" t="str">
        <f t="shared" ref="A2754:A2817" si="230">MID(B2754,3,2)&amp;MID(B2754,8,2)&amp;MID(C2754,1,2)&amp;TEXT(D2754,"00")</f>
        <v>9899貴仁06</v>
      </c>
      <c r="B2754" s="10" t="s">
        <v>377</v>
      </c>
      <c r="C2754" s="20" t="s">
        <v>216</v>
      </c>
      <c r="D2754" s="31">
        <v>6</v>
      </c>
      <c r="E2754" s="20" t="s">
        <v>559</v>
      </c>
      <c r="F2754" s="10" t="s">
        <v>29</v>
      </c>
      <c r="G2754" s="10" t="s">
        <v>33</v>
      </c>
      <c r="H2754" s="20" t="s">
        <v>533</v>
      </c>
      <c r="I2754" s="20" t="s">
        <v>38</v>
      </c>
      <c r="J2754" s="20" t="s">
        <v>560</v>
      </c>
      <c r="N2754" s="22">
        <v>0</v>
      </c>
      <c r="O2754" s="23">
        <v>0</v>
      </c>
      <c r="P2754" s="24">
        <v>0</v>
      </c>
      <c r="Q2754" s="25" t="str">
        <f t="shared" si="229"/>
        <v/>
      </c>
      <c r="R2754" s="12">
        <v>0</v>
      </c>
      <c r="S2754" s="12">
        <v>0</v>
      </c>
      <c r="U2754" s="18" t="str">
        <f t="shared" ref="U2754:U2817" si="231">IF(S2754&gt;=1,"G1",IF(R2754&gt;=1,"重賞",IF(O2754&gt;=2,"二勝",IF(O2754=1,"一勝",IF(AND(O2754=0,N2754&gt;=1),"未勝利","未出走")))))</f>
        <v>未出走</v>
      </c>
      <c r="X2754" s="12" t="str">
        <f>IF(OR(C2754="櫃間牧場",C2754="特捜フジ"),"hit",IF(OR(C2754="土井牧場",C2754="土井ムギムギ牧場",C2754="むぎむぎ",C2754="むぎ"),"doi",IF(OR(C2754="阪神",C2754="タイガースファーム"),"han",IF(OR(C2754="健康牧場",C2754="ＯＫ牧場"),"oke",VLOOKUP(C2754,[1]Owner!$A:$B,2,FALSE)))))</f>
        <v>hta</v>
      </c>
    </row>
    <row r="2755" spans="1:24" ht="11.15" customHeight="1" x14ac:dyDescent="0.65">
      <c r="A2755" s="19" t="str">
        <f t="shared" si="230"/>
        <v>9899貴仁07</v>
      </c>
      <c r="B2755" s="10" t="s">
        <v>377</v>
      </c>
      <c r="C2755" s="20" t="s">
        <v>216</v>
      </c>
      <c r="D2755" s="31">
        <v>7</v>
      </c>
      <c r="E2755" s="20" t="s">
        <v>561</v>
      </c>
      <c r="F2755" s="10" t="s">
        <v>29</v>
      </c>
      <c r="G2755" s="10" t="s">
        <v>33</v>
      </c>
      <c r="H2755" s="20" t="s">
        <v>562</v>
      </c>
      <c r="I2755" s="20" t="s">
        <v>179</v>
      </c>
      <c r="J2755" s="20" t="s">
        <v>563</v>
      </c>
      <c r="N2755" s="22">
        <v>0</v>
      </c>
      <c r="O2755" s="23">
        <v>0</v>
      </c>
      <c r="P2755" s="24">
        <v>0</v>
      </c>
      <c r="Q2755" s="25" t="str">
        <f t="shared" si="229"/>
        <v/>
      </c>
      <c r="R2755" s="12">
        <v>0</v>
      </c>
      <c r="S2755" s="12">
        <v>0</v>
      </c>
      <c r="U2755" s="18" t="str">
        <f t="shared" si="231"/>
        <v>未出走</v>
      </c>
      <c r="X2755" s="12" t="str">
        <f>IF(OR(C2755="櫃間牧場",C2755="特捜フジ"),"hit",IF(OR(C2755="土井牧場",C2755="土井ムギムギ牧場",C2755="むぎむぎ",C2755="むぎ"),"doi",IF(OR(C2755="阪神",C2755="タイガースファーム"),"han",IF(OR(C2755="健康牧場",C2755="ＯＫ牧場"),"oke",VLOOKUP(C2755,[1]Owner!$A:$B,2,FALSE)))))</f>
        <v>hta</v>
      </c>
    </row>
    <row r="2756" spans="1:24" ht="11.15" customHeight="1" x14ac:dyDescent="0.65">
      <c r="A2756" s="19" t="str">
        <f t="shared" si="230"/>
        <v>9899貴仁08</v>
      </c>
      <c r="B2756" s="10" t="s">
        <v>377</v>
      </c>
      <c r="C2756" s="20" t="s">
        <v>216</v>
      </c>
      <c r="D2756" s="31">
        <v>8</v>
      </c>
      <c r="E2756" s="20" t="s">
        <v>564</v>
      </c>
      <c r="F2756" s="10" t="s">
        <v>29</v>
      </c>
      <c r="G2756" s="10" t="s">
        <v>15</v>
      </c>
      <c r="H2756" s="20" t="s">
        <v>565</v>
      </c>
      <c r="I2756" s="20" t="s">
        <v>148</v>
      </c>
      <c r="J2756" s="20" t="s">
        <v>566</v>
      </c>
      <c r="N2756" s="22">
        <v>0</v>
      </c>
      <c r="O2756" s="23">
        <v>0</v>
      </c>
      <c r="P2756" s="24">
        <v>0</v>
      </c>
      <c r="Q2756" s="25" t="str">
        <f t="shared" si="229"/>
        <v/>
      </c>
      <c r="R2756" s="12">
        <v>0</v>
      </c>
      <c r="S2756" s="12">
        <v>0</v>
      </c>
      <c r="U2756" s="18" t="str">
        <f t="shared" si="231"/>
        <v>未出走</v>
      </c>
      <c r="X2756" s="12" t="str">
        <f>IF(OR(C2756="櫃間牧場",C2756="特捜フジ"),"hit",IF(OR(C2756="土井牧場",C2756="土井ムギムギ牧場",C2756="むぎむぎ",C2756="むぎ"),"doi",IF(OR(C2756="阪神",C2756="タイガースファーム"),"han",IF(OR(C2756="健康牧場",C2756="ＯＫ牧場"),"oke",VLOOKUP(C2756,[1]Owner!$A:$B,2,FALSE)))))</f>
        <v>hta</v>
      </c>
    </row>
    <row r="2757" spans="1:24" ht="11.15" customHeight="1" x14ac:dyDescent="0.65">
      <c r="A2757" s="19" t="str">
        <f t="shared" si="230"/>
        <v>9899戸田06</v>
      </c>
      <c r="B2757" s="10" t="s">
        <v>377</v>
      </c>
      <c r="C2757" s="20" t="s">
        <v>320</v>
      </c>
      <c r="D2757" s="31">
        <v>6</v>
      </c>
      <c r="E2757" s="20" t="s">
        <v>612</v>
      </c>
      <c r="F2757" s="10" t="s">
        <v>14</v>
      </c>
      <c r="G2757" s="10" t="s">
        <v>510</v>
      </c>
      <c r="H2757" s="20" t="s">
        <v>613</v>
      </c>
      <c r="I2757" s="20" t="s">
        <v>614</v>
      </c>
      <c r="J2757" s="20" t="s">
        <v>615</v>
      </c>
      <c r="N2757" s="22">
        <v>0</v>
      </c>
      <c r="O2757" s="23">
        <v>0</v>
      </c>
      <c r="P2757" s="24">
        <v>0</v>
      </c>
      <c r="Q2757" s="25" t="str">
        <f t="shared" si="229"/>
        <v/>
      </c>
      <c r="R2757" s="12">
        <v>0</v>
      </c>
      <c r="S2757" s="12">
        <v>0</v>
      </c>
      <c r="U2757" s="18" t="str">
        <f t="shared" si="231"/>
        <v>未出走</v>
      </c>
      <c r="X2757" s="12" t="str">
        <f>IF(OR(C2757="櫃間牧場",C2757="特捜フジ"),"hit",IF(OR(C2757="土井牧場",C2757="土井ムギムギ牧場",C2757="むぎむぎ",C2757="むぎ"),"doi",IF(OR(C2757="阪神",C2757="タイガースファーム"),"han",IF(OR(C2757="健康牧場",C2757="ＯＫ牧場"),"oke",VLOOKUP(C2757,[1]Owner!$A:$B,2,FALSE)))))</f>
        <v>tod</v>
      </c>
    </row>
    <row r="2758" spans="1:24" ht="11.15" customHeight="1" x14ac:dyDescent="0.65">
      <c r="A2758" s="19" t="str">
        <f t="shared" si="230"/>
        <v>9899戸田10</v>
      </c>
      <c r="B2758" s="10" t="s">
        <v>377</v>
      </c>
      <c r="C2758" s="20" t="s">
        <v>320</v>
      </c>
      <c r="D2758" s="31">
        <v>10</v>
      </c>
      <c r="E2758" s="20" t="s">
        <v>624</v>
      </c>
      <c r="F2758" s="10" t="s">
        <v>29</v>
      </c>
      <c r="G2758" s="10" t="s">
        <v>510</v>
      </c>
      <c r="H2758" s="20" t="s">
        <v>621</v>
      </c>
      <c r="I2758" s="20" t="s">
        <v>436</v>
      </c>
      <c r="J2758" s="20" t="s">
        <v>625</v>
      </c>
      <c r="N2758" s="22">
        <v>0</v>
      </c>
      <c r="O2758" s="23">
        <v>0</v>
      </c>
      <c r="P2758" s="24">
        <v>0</v>
      </c>
      <c r="Q2758" s="25" t="str">
        <f t="shared" si="229"/>
        <v/>
      </c>
      <c r="R2758" s="12">
        <v>0</v>
      </c>
      <c r="S2758" s="12">
        <v>0</v>
      </c>
      <c r="U2758" s="18" t="str">
        <f t="shared" si="231"/>
        <v>未出走</v>
      </c>
      <c r="X2758" s="12" t="str">
        <f>IF(OR(C2758="櫃間牧場",C2758="特捜フジ"),"hit",IF(OR(C2758="土井牧場",C2758="土井ムギムギ牧場",C2758="むぎむぎ",C2758="むぎ"),"doi",IF(OR(C2758="阪神",C2758="タイガースファーム"),"han",IF(OR(C2758="健康牧場",C2758="ＯＫ牧場"),"oke",VLOOKUP(C2758,[1]Owner!$A:$B,2,FALSE)))))</f>
        <v>tod</v>
      </c>
    </row>
    <row r="2759" spans="1:24" ht="11.15" customHeight="1" x14ac:dyDescent="0.65">
      <c r="A2759" s="19" t="str">
        <f t="shared" si="230"/>
        <v>9899真下09</v>
      </c>
      <c r="B2759" s="10" t="s">
        <v>377</v>
      </c>
      <c r="C2759" s="20" t="s">
        <v>346</v>
      </c>
      <c r="D2759" s="31">
        <v>9</v>
      </c>
      <c r="E2759" s="20" t="s">
        <v>678</v>
      </c>
      <c r="F2759" s="10" t="s">
        <v>29</v>
      </c>
      <c r="G2759" s="10" t="s">
        <v>33</v>
      </c>
      <c r="H2759" s="20" t="s">
        <v>679</v>
      </c>
      <c r="I2759" s="20" t="s">
        <v>269</v>
      </c>
      <c r="J2759" s="20" t="s">
        <v>680</v>
      </c>
      <c r="N2759" s="22">
        <v>0</v>
      </c>
      <c r="O2759" s="23">
        <v>0</v>
      </c>
      <c r="P2759" s="24">
        <v>0</v>
      </c>
      <c r="Q2759" s="25" t="str">
        <f t="shared" si="229"/>
        <v/>
      </c>
      <c r="R2759" s="12">
        <v>0</v>
      </c>
      <c r="S2759" s="12">
        <v>0</v>
      </c>
      <c r="U2759" s="18" t="str">
        <f t="shared" si="231"/>
        <v>未出走</v>
      </c>
      <c r="X2759" s="12" t="str">
        <f>IF(OR(C2759="櫃間牧場",C2759="特捜フジ"),"hit",IF(OR(C2759="土井牧場",C2759="土井ムギムギ牧場",C2759="むぎむぎ",C2759="むぎ"),"doi",IF(OR(C2759="阪神",C2759="タイガースファーム"),"han",IF(OR(C2759="健康牧場",C2759="ＯＫ牧場"),"oke",VLOOKUP(C2759,[1]Owner!$A:$B,2,FALSE)))))</f>
        <v>mas</v>
      </c>
    </row>
    <row r="2760" spans="1:24" ht="11.15" customHeight="1" x14ac:dyDescent="0.65">
      <c r="A2760" s="19" t="str">
        <f t="shared" si="230"/>
        <v>9899戸田04</v>
      </c>
      <c r="B2760" s="10" t="s">
        <v>377</v>
      </c>
      <c r="C2760" s="20" t="s">
        <v>320</v>
      </c>
      <c r="D2760" s="31">
        <v>4</v>
      </c>
      <c r="E2760" s="20" t="s">
        <v>605</v>
      </c>
      <c r="F2760" s="10" t="s">
        <v>14</v>
      </c>
      <c r="G2760" s="10" t="s">
        <v>520</v>
      </c>
      <c r="H2760" s="20" t="s">
        <v>606</v>
      </c>
      <c r="I2760" s="20" t="s">
        <v>607</v>
      </c>
      <c r="J2760" s="20" t="s">
        <v>608</v>
      </c>
      <c r="N2760" s="22">
        <v>0</v>
      </c>
      <c r="O2760" s="23">
        <v>0</v>
      </c>
      <c r="P2760" s="24">
        <v>0</v>
      </c>
      <c r="Q2760" s="25" t="str">
        <f t="shared" si="229"/>
        <v/>
      </c>
      <c r="R2760" s="12">
        <v>0</v>
      </c>
      <c r="S2760" s="12">
        <v>0</v>
      </c>
      <c r="U2760" s="18" t="str">
        <f t="shared" si="231"/>
        <v>未出走</v>
      </c>
      <c r="X2760" s="12" t="str">
        <f>IF(OR(C2760="櫃間牧場",C2760="特捜フジ"),"hit",IF(OR(C2760="土井牧場",C2760="土井ムギムギ牧場",C2760="むぎむぎ",C2760="むぎ"),"doi",IF(OR(C2760="阪神",C2760="タイガースファーム"),"han",IF(OR(C2760="健康牧場",C2760="ＯＫ牧場"),"oke",VLOOKUP(C2760,[1]Owner!$A:$B,2,FALSE)))))</f>
        <v>tod</v>
      </c>
    </row>
    <row r="2761" spans="1:24" ht="11.15" customHeight="1" x14ac:dyDescent="0.65">
      <c r="A2761" s="19" t="str">
        <f t="shared" si="230"/>
        <v>9899播磨10</v>
      </c>
      <c r="B2761" s="10" t="s">
        <v>377</v>
      </c>
      <c r="C2761" s="20" t="s">
        <v>626</v>
      </c>
      <c r="D2761" s="31">
        <v>10</v>
      </c>
      <c r="E2761" s="20" t="s">
        <v>649</v>
      </c>
      <c r="F2761" s="10" t="s">
        <v>14</v>
      </c>
      <c r="G2761" s="10" t="s">
        <v>15</v>
      </c>
      <c r="H2761" s="20" t="s">
        <v>650</v>
      </c>
      <c r="I2761" s="20" t="s">
        <v>38</v>
      </c>
      <c r="J2761" s="20" t="s">
        <v>651</v>
      </c>
      <c r="N2761" s="22">
        <v>0</v>
      </c>
      <c r="O2761" s="23">
        <v>0</v>
      </c>
      <c r="P2761" s="24">
        <v>0</v>
      </c>
      <c r="Q2761" s="25" t="str">
        <f t="shared" si="229"/>
        <v/>
      </c>
      <c r="R2761" s="12">
        <v>0</v>
      </c>
      <c r="S2761" s="12">
        <v>0</v>
      </c>
      <c r="U2761" s="18" t="str">
        <f t="shared" si="231"/>
        <v>未出走</v>
      </c>
      <c r="X2761" s="12" t="str">
        <f>IF(OR(C2761="櫃間牧場",C2761="特捜フジ"),"hit",IF(OR(C2761="土井牧場",C2761="土井ムギムギ牧場",C2761="むぎむぎ",C2761="むぎ"),"doi",IF(OR(C2761="阪神",C2761="タイガースファーム"),"han",IF(OR(C2761="健康牧場",C2761="ＯＫ牧場"),"oke",VLOOKUP(C2761,[1]Owner!$A:$B,2,FALSE)))))</f>
        <v>har</v>
      </c>
    </row>
    <row r="2762" spans="1:24" ht="11.15" customHeight="1" x14ac:dyDescent="0.65">
      <c r="A2762" s="19" t="str">
        <f t="shared" si="230"/>
        <v>9900青木04</v>
      </c>
      <c r="B2762" s="10" t="s">
        <v>683</v>
      </c>
      <c r="C2762" s="20" t="s">
        <v>12</v>
      </c>
      <c r="D2762" s="31">
        <v>4</v>
      </c>
      <c r="E2762" s="20" t="s">
        <v>693</v>
      </c>
      <c r="F2762" s="10" t="s">
        <v>14</v>
      </c>
      <c r="G2762" s="10" t="s">
        <v>33</v>
      </c>
      <c r="H2762" s="20" t="s">
        <v>694</v>
      </c>
      <c r="I2762" s="20" t="s">
        <v>695</v>
      </c>
      <c r="J2762" s="20" t="s">
        <v>696</v>
      </c>
      <c r="N2762" s="22">
        <v>0</v>
      </c>
      <c r="O2762" s="23">
        <v>0</v>
      </c>
      <c r="P2762" s="24">
        <v>0</v>
      </c>
      <c r="Q2762" s="25" t="str">
        <f t="shared" si="229"/>
        <v/>
      </c>
      <c r="R2762" s="12">
        <v>0</v>
      </c>
      <c r="S2762" s="12">
        <v>0</v>
      </c>
      <c r="U2762" s="18" t="str">
        <f t="shared" si="231"/>
        <v>未出走</v>
      </c>
      <c r="X2762" s="12" t="str">
        <f>IF(OR(C2762="櫃間牧場",C2762="特捜フジ"),"hit",IF(OR(C2762="土井牧場",C2762="土井ムギムギ牧場",C2762="むぎむぎ",C2762="むぎ"),"doi",IF(OR(C2762="阪神",C2762="タイガースファーム"),"han",IF(OR(C2762="健康牧場",C2762="ＯＫ牧場"),"oke",VLOOKUP(C2762,[1]Owner!$A:$B,2,FALSE)))))</f>
        <v>aok</v>
      </c>
    </row>
    <row r="2763" spans="1:24" ht="11.15" customHeight="1" x14ac:dyDescent="0.65">
      <c r="A2763" s="19" t="str">
        <f t="shared" si="230"/>
        <v>9900青木07</v>
      </c>
      <c r="B2763" s="10" t="s">
        <v>683</v>
      </c>
      <c r="C2763" s="20" t="s">
        <v>12</v>
      </c>
      <c r="D2763" s="31">
        <v>7</v>
      </c>
      <c r="E2763" s="20" t="s">
        <v>4744</v>
      </c>
      <c r="F2763" s="10" t="s">
        <v>14</v>
      </c>
      <c r="G2763" s="10" t="s">
        <v>33</v>
      </c>
      <c r="H2763" s="20" t="s">
        <v>511</v>
      </c>
      <c r="I2763" s="20" t="s">
        <v>702</v>
      </c>
      <c r="J2763" s="20" t="s">
        <v>703</v>
      </c>
      <c r="N2763" s="22">
        <v>0</v>
      </c>
      <c r="O2763" s="23">
        <v>0</v>
      </c>
      <c r="P2763" s="24">
        <v>0</v>
      </c>
      <c r="Q2763" s="25" t="str">
        <f t="shared" si="229"/>
        <v/>
      </c>
      <c r="R2763" s="12">
        <v>0</v>
      </c>
      <c r="S2763" s="12">
        <v>0</v>
      </c>
      <c r="U2763" s="18" t="str">
        <f t="shared" si="231"/>
        <v>未出走</v>
      </c>
      <c r="X2763" s="12" t="str">
        <f>IF(OR(C2763="櫃間牧場",C2763="特捜フジ"),"hit",IF(OR(C2763="土井牧場",C2763="土井ムギムギ牧場",C2763="むぎむぎ",C2763="むぎ"),"doi",IF(OR(C2763="阪神",C2763="タイガースファーム"),"han",IF(OR(C2763="健康牧場",C2763="ＯＫ牧場"),"oke",VLOOKUP(C2763,[1]Owner!$A:$B,2,FALSE)))))</f>
        <v>aok</v>
      </c>
    </row>
    <row r="2764" spans="1:24" ht="11.15" customHeight="1" x14ac:dyDescent="0.65">
      <c r="A2764" s="19" t="str">
        <f t="shared" si="230"/>
        <v>9900大類03</v>
      </c>
      <c r="B2764" s="10" t="s">
        <v>683</v>
      </c>
      <c r="C2764" s="20" t="s">
        <v>91</v>
      </c>
      <c r="D2764" s="31">
        <v>3</v>
      </c>
      <c r="E2764" s="20" t="s">
        <v>720</v>
      </c>
      <c r="F2764" s="10" t="s">
        <v>14</v>
      </c>
      <c r="G2764" s="10" t="s">
        <v>15</v>
      </c>
      <c r="H2764" s="20" t="s">
        <v>600</v>
      </c>
      <c r="I2764" s="20" t="s">
        <v>26</v>
      </c>
      <c r="J2764" s="20" t="s">
        <v>18</v>
      </c>
      <c r="N2764" s="22">
        <v>0</v>
      </c>
      <c r="O2764" s="23">
        <v>0</v>
      </c>
      <c r="P2764" s="24">
        <v>0</v>
      </c>
      <c r="Q2764" s="25" t="str">
        <f t="shared" si="229"/>
        <v/>
      </c>
      <c r="R2764" s="12">
        <v>0</v>
      </c>
      <c r="S2764" s="12">
        <v>0</v>
      </c>
      <c r="U2764" s="18" t="str">
        <f t="shared" si="231"/>
        <v>未出走</v>
      </c>
      <c r="X2764" s="12" t="str">
        <f>IF(OR(C2764="櫃間牧場",C2764="特捜フジ"),"hit",IF(OR(C2764="土井牧場",C2764="土井ムギムギ牧場",C2764="むぎむぎ",C2764="むぎ"),"doi",IF(OR(C2764="阪神",C2764="タイガースファーム"),"han",IF(OR(C2764="健康牧場",C2764="ＯＫ牧場"),"oke",VLOOKUP(C2764,[1]Owner!$A:$B,2,FALSE)))))</f>
        <v>oru</v>
      </c>
    </row>
    <row r="2765" spans="1:24" ht="11.15" customHeight="1" x14ac:dyDescent="0.65">
      <c r="A2765" s="19" t="str">
        <f t="shared" si="230"/>
        <v>9900大類04</v>
      </c>
      <c r="B2765" s="10" t="s">
        <v>683</v>
      </c>
      <c r="C2765" s="20" t="s">
        <v>91</v>
      </c>
      <c r="D2765" s="31">
        <v>4</v>
      </c>
      <c r="E2765" s="20" t="s">
        <v>721</v>
      </c>
      <c r="F2765" s="10" t="s">
        <v>14</v>
      </c>
      <c r="G2765" s="10" t="s">
        <v>33</v>
      </c>
      <c r="H2765" s="20" t="s">
        <v>511</v>
      </c>
      <c r="I2765" s="20" t="s">
        <v>391</v>
      </c>
      <c r="J2765" s="20" t="s">
        <v>722</v>
      </c>
      <c r="N2765" s="22">
        <v>0</v>
      </c>
      <c r="O2765" s="23">
        <v>0</v>
      </c>
      <c r="P2765" s="24">
        <v>0</v>
      </c>
      <c r="Q2765" s="25" t="str">
        <f t="shared" si="229"/>
        <v/>
      </c>
      <c r="R2765" s="12">
        <v>0</v>
      </c>
      <c r="S2765" s="12">
        <v>0</v>
      </c>
      <c r="U2765" s="18" t="str">
        <f t="shared" si="231"/>
        <v>未出走</v>
      </c>
      <c r="X2765" s="12" t="str">
        <f>IF(OR(C2765="櫃間牧場",C2765="特捜フジ"),"hit",IF(OR(C2765="土井牧場",C2765="土井ムギムギ牧場",C2765="むぎむぎ",C2765="むぎ"),"doi",IF(OR(C2765="阪神",C2765="タイガースファーム"),"han",IF(OR(C2765="健康牧場",C2765="ＯＫ牧場"),"oke",VLOOKUP(C2765,[1]Owner!$A:$B,2,FALSE)))))</f>
        <v>oru</v>
      </c>
    </row>
    <row r="2766" spans="1:24" ht="11.15" customHeight="1" x14ac:dyDescent="0.65">
      <c r="A2766" s="19" t="str">
        <f t="shared" si="230"/>
        <v>9900大類06</v>
      </c>
      <c r="B2766" s="10" t="s">
        <v>683</v>
      </c>
      <c r="C2766" s="20" t="s">
        <v>91</v>
      </c>
      <c r="D2766" s="31">
        <v>6</v>
      </c>
      <c r="E2766" s="20" t="s">
        <v>729</v>
      </c>
      <c r="F2766" s="10" t="s">
        <v>29</v>
      </c>
      <c r="G2766" s="10" t="s">
        <v>15</v>
      </c>
      <c r="H2766" s="20" t="s">
        <v>730</v>
      </c>
      <c r="I2766" s="20" t="s">
        <v>436</v>
      </c>
      <c r="J2766" s="20" t="s">
        <v>731</v>
      </c>
      <c r="N2766" s="22">
        <v>0</v>
      </c>
      <c r="O2766" s="23">
        <v>0</v>
      </c>
      <c r="P2766" s="24">
        <v>0</v>
      </c>
      <c r="Q2766" s="25" t="str">
        <f t="shared" si="229"/>
        <v/>
      </c>
      <c r="R2766" s="12">
        <v>0</v>
      </c>
      <c r="S2766" s="12">
        <v>0</v>
      </c>
      <c r="U2766" s="18" t="str">
        <f t="shared" si="231"/>
        <v>未出走</v>
      </c>
      <c r="X2766" s="12" t="str">
        <f>IF(OR(C2766="櫃間牧場",C2766="特捜フジ"),"hit",IF(OR(C2766="土井牧場",C2766="土井ムギムギ牧場",C2766="むぎむぎ",C2766="むぎ"),"doi",IF(OR(C2766="阪神",C2766="タイガースファーム"),"han",IF(OR(C2766="健康牧場",C2766="ＯＫ牧場"),"oke",VLOOKUP(C2766,[1]Owner!$A:$B,2,FALSE)))))</f>
        <v>oru</v>
      </c>
    </row>
    <row r="2767" spans="1:24" ht="11.15" customHeight="1" x14ac:dyDescent="0.65">
      <c r="A2767" s="19" t="str">
        <f t="shared" si="230"/>
        <v>9900健太01</v>
      </c>
      <c r="B2767" s="10" t="s">
        <v>683</v>
      </c>
      <c r="C2767" s="20" t="s">
        <v>156</v>
      </c>
      <c r="D2767" s="31">
        <v>1</v>
      </c>
      <c r="E2767" s="20" t="s">
        <v>744</v>
      </c>
      <c r="F2767" s="10" t="s">
        <v>29</v>
      </c>
      <c r="G2767" s="10" t="s">
        <v>33</v>
      </c>
      <c r="H2767" s="20" t="s">
        <v>511</v>
      </c>
      <c r="I2767" s="20" t="s">
        <v>38</v>
      </c>
      <c r="J2767" s="20" t="s">
        <v>222</v>
      </c>
      <c r="N2767" s="22">
        <v>0</v>
      </c>
      <c r="O2767" s="23">
        <v>0</v>
      </c>
      <c r="P2767" s="24">
        <v>0</v>
      </c>
      <c r="Q2767" s="25" t="str">
        <f t="shared" si="229"/>
        <v/>
      </c>
      <c r="R2767" s="12">
        <v>0</v>
      </c>
      <c r="S2767" s="12">
        <v>0</v>
      </c>
      <c r="U2767" s="18" t="str">
        <f t="shared" si="231"/>
        <v>未出走</v>
      </c>
      <c r="X2767" s="12" t="str">
        <f>IF(OR(C2767="櫃間牧場",C2767="特捜フジ"),"hit",IF(OR(C2767="土井牧場",C2767="土井ムギムギ牧場",C2767="むぎむぎ",C2767="むぎ"),"doi",IF(OR(C2767="阪神",C2767="タイガースファーム"),"han",IF(OR(C2767="健康牧場",C2767="ＯＫ牧場"),"oke",VLOOKUP(C2767,[1]Owner!$A:$B,2,FALSE)))))</f>
        <v>tke</v>
      </c>
    </row>
    <row r="2768" spans="1:24" ht="11.15" customHeight="1" x14ac:dyDescent="0.65">
      <c r="A2768" s="19" t="str">
        <f t="shared" si="230"/>
        <v>9900健太02</v>
      </c>
      <c r="B2768" s="10" t="s">
        <v>683</v>
      </c>
      <c r="C2768" s="20" t="s">
        <v>156</v>
      </c>
      <c r="D2768" s="31">
        <v>2</v>
      </c>
      <c r="E2768" s="20" t="s">
        <v>745</v>
      </c>
      <c r="F2768" s="10" t="s">
        <v>14</v>
      </c>
      <c r="G2768" s="10" t="s">
        <v>33</v>
      </c>
      <c r="H2768" s="20" t="s">
        <v>511</v>
      </c>
      <c r="I2768" s="20" t="s">
        <v>38</v>
      </c>
      <c r="J2768" s="20" t="s">
        <v>746</v>
      </c>
      <c r="N2768" s="22">
        <v>0</v>
      </c>
      <c r="O2768" s="23">
        <v>0</v>
      </c>
      <c r="P2768" s="24">
        <v>0</v>
      </c>
      <c r="Q2768" s="25" t="str">
        <f t="shared" si="229"/>
        <v/>
      </c>
      <c r="R2768" s="12">
        <v>0</v>
      </c>
      <c r="S2768" s="12">
        <v>0</v>
      </c>
      <c r="U2768" s="18" t="str">
        <f t="shared" si="231"/>
        <v>未出走</v>
      </c>
      <c r="X2768" s="12" t="str">
        <f>IF(OR(C2768="櫃間牧場",C2768="特捜フジ"),"hit",IF(OR(C2768="土井牧場",C2768="土井ムギムギ牧場",C2768="むぎむぎ",C2768="むぎ"),"doi",IF(OR(C2768="阪神",C2768="タイガースファーム"),"han",IF(OR(C2768="健康牧場",C2768="ＯＫ牧場"),"oke",VLOOKUP(C2768,[1]Owner!$A:$B,2,FALSE)))))</f>
        <v>tke</v>
      </c>
    </row>
    <row r="2769" spans="1:24" ht="11.15" customHeight="1" x14ac:dyDescent="0.65">
      <c r="A2769" s="19" t="str">
        <f t="shared" si="230"/>
        <v>9900健太08</v>
      </c>
      <c r="B2769" s="10" t="s">
        <v>683</v>
      </c>
      <c r="C2769" s="20" t="s">
        <v>156</v>
      </c>
      <c r="D2769" s="31">
        <v>8</v>
      </c>
      <c r="E2769" s="20" t="s">
        <v>760</v>
      </c>
      <c r="F2769" s="10" t="s">
        <v>29</v>
      </c>
      <c r="G2769" s="10" t="s">
        <v>33</v>
      </c>
      <c r="H2769" s="20" t="s">
        <v>511</v>
      </c>
      <c r="I2769" s="20" t="s">
        <v>391</v>
      </c>
      <c r="J2769" s="20" t="s">
        <v>761</v>
      </c>
      <c r="N2769" s="22">
        <v>0</v>
      </c>
      <c r="O2769" s="23">
        <v>0</v>
      </c>
      <c r="P2769" s="24">
        <v>0</v>
      </c>
      <c r="Q2769" s="25" t="str">
        <f t="shared" si="229"/>
        <v/>
      </c>
      <c r="R2769" s="12">
        <v>0</v>
      </c>
      <c r="S2769" s="12">
        <v>0</v>
      </c>
      <c r="U2769" s="18" t="str">
        <f t="shared" si="231"/>
        <v>未出走</v>
      </c>
      <c r="X2769" s="12" t="str">
        <f>IF(OR(C2769="櫃間牧場",C2769="特捜フジ"),"hit",IF(OR(C2769="土井牧場",C2769="土井ムギムギ牧場",C2769="むぎむぎ",C2769="むぎ"),"doi",IF(OR(C2769="阪神",C2769="タイガースファーム"),"han",IF(OR(C2769="健康牧場",C2769="ＯＫ牧場"),"oke",VLOOKUP(C2769,[1]Owner!$A:$B,2,FALSE)))))</f>
        <v>tke</v>
      </c>
    </row>
    <row r="2770" spans="1:24" ht="11.15" customHeight="1" x14ac:dyDescent="0.65">
      <c r="A2770" s="19" t="str">
        <f t="shared" si="230"/>
        <v>9900伸吾01</v>
      </c>
      <c r="B2770" s="10" t="s">
        <v>683</v>
      </c>
      <c r="C2770" s="20" t="s">
        <v>768</v>
      </c>
      <c r="D2770" s="31">
        <v>1</v>
      </c>
      <c r="E2770" s="20" t="s">
        <v>769</v>
      </c>
      <c r="F2770" s="10" t="s">
        <v>29</v>
      </c>
      <c r="G2770" s="10" t="s">
        <v>15</v>
      </c>
      <c r="H2770" s="20" t="s">
        <v>770</v>
      </c>
      <c r="I2770" s="20" t="s">
        <v>38</v>
      </c>
      <c r="J2770" s="20" t="s">
        <v>771</v>
      </c>
      <c r="N2770" s="22">
        <v>0</v>
      </c>
      <c r="O2770" s="23">
        <v>0</v>
      </c>
      <c r="P2770" s="24">
        <v>0</v>
      </c>
      <c r="Q2770" s="25" t="str">
        <f t="shared" si="229"/>
        <v/>
      </c>
      <c r="R2770" s="12">
        <v>0</v>
      </c>
      <c r="S2770" s="12">
        <v>0</v>
      </c>
      <c r="U2770" s="18" t="str">
        <f t="shared" si="231"/>
        <v>未出走</v>
      </c>
      <c r="X2770" s="12" t="str">
        <f>IF(OR(C2770="櫃間牧場",C2770="特捜フジ"),"hit",IF(OR(C2770="土井牧場",C2770="土井ムギムギ牧場",C2770="むぎむぎ",C2770="むぎ"),"doi",IF(OR(C2770="阪神",C2770="タイガースファーム"),"han",IF(OR(C2770="健康牧場",C2770="ＯＫ牧場"),"oke",VLOOKUP(C2770,[1]Owner!$A:$B,2,FALSE)))))</f>
        <v>tsi</v>
      </c>
    </row>
    <row r="2771" spans="1:24" ht="11.15" customHeight="1" x14ac:dyDescent="0.65">
      <c r="A2771" s="19" t="str">
        <f t="shared" si="230"/>
        <v>9900貴仁07</v>
      </c>
      <c r="B2771" s="10" t="s">
        <v>683</v>
      </c>
      <c r="C2771" s="20" t="s">
        <v>216</v>
      </c>
      <c r="D2771" s="31">
        <v>7</v>
      </c>
      <c r="E2771" s="20" t="s">
        <v>828</v>
      </c>
      <c r="F2771" s="10" t="s">
        <v>29</v>
      </c>
      <c r="G2771" s="10" t="s">
        <v>15</v>
      </c>
      <c r="H2771" s="20" t="s">
        <v>829</v>
      </c>
      <c r="I2771" s="20" t="s">
        <v>830</v>
      </c>
      <c r="J2771" s="20" t="s">
        <v>831</v>
      </c>
      <c r="N2771" s="22">
        <v>0</v>
      </c>
      <c r="O2771" s="23">
        <v>0</v>
      </c>
      <c r="P2771" s="24">
        <v>0</v>
      </c>
      <c r="Q2771" s="25" t="str">
        <f t="shared" si="229"/>
        <v/>
      </c>
      <c r="R2771" s="12">
        <v>0</v>
      </c>
      <c r="S2771" s="12">
        <v>0</v>
      </c>
      <c r="U2771" s="18" t="str">
        <f t="shared" si="231"/>
        <v>未出走</v>
      </c>
      <c r="X2771" s="12" t="str">
        <f>IF(OR(C2771="櫃間牧場",C2771="特捜フジ"),"hit",IF(OR(C2771="土井牧場",C2771="土井ムギムギ牧場",C2771="むぎむぎ",C2771="むぎ"),"doi",IF(OR(C2771="阪神",C2771="タイガースファーム"),"han",IF(OR(C2771="健康牧場",C2771="ＯＫ牧場"),"oke",VLOOKUP(C2771,[1]Owner!$A:$B,2,FALSE)))))</f>
        <v>hta</v>
      </c>
    </row>
    <row r="2772" spans="1:24" ht="11.15" customHeight="1" x14ac:dyDescent="0.65">
      <c r="A2772" s="19" t="str">
        <f t="shared" si="230"/>
        <v>9900竹島01</v>
      </c>
      <c r="B2772" s="10" t="s">
        <v>683</v>
      </c>
      <c r="C2772" s="20" t="s">
        <v>251</v>
      </c>
      <c r="D2772" s="31">
        <v>1</v>
      </c>
      <c r="E2772" s="20" t="s">
        <v>841</v>
      </c>
      <c r="F2772" s="10" t="s">
        <v>14</v>
      </c>
      <c r="G2772" s="10" t="s">
        <v>15</v>
      </c>
      <c r="H2772" s="20" t="s">
        <v>842</v>
      </c>
      <c r="I2772" s="20" t="s">
        <v>38</v>
      </c>
      <c r="J2772" s="20" t="s">
        <v>843</v>
      </c>
      <c r="N2772" s="22">
        <v>0</v>
      </c>
      <c r="O2772" s="23">
        <v>0</v>
      </c>
      <c r="P2772" s="24">
        <v>0</v>
      </c>
      <c r="Q2772" s="25" t="str">
        <f t="shared" si="229"/>
        <v/>
      </c>
      <c r="R2772" s="12">
        <v>0</v>
      </c>
      <c r="S2772" s="12">
        <v>0</v>
      </c>
      <c r="U2772" s="18" t="str">
        <f t="shared" si="231"/>
        <v>未出走</v>
      </c>
      <c r="X2772" s="12" t="str">
        <f>IF(OR(C2772="櫃間牧場",C2772="特捜フジ"),"hit",IF(OR(C2772="土井牧場",C2772="土井ムギムギ牧場",C2772="むぎむぎ",C2772="むぎ"),"doi",IF(OR(C2772="阪神",C2772="タイガースファーム"),"han",IF(OR(C2772="健康牧場",C2772="ＯＫ牧場"),"oke",VLOOKUP(C2772,[1]Owner!$A:$B,2,FALSE)))))</f>
        <v>tak</v>
      </c>
    </row>
    <row r="2773" spans="1:24" ht="11.15" customHeight="1" x14ac:dyDescent="0.65">
      <c r="A2773" s="19" t="str">
        <f t="shared" si="230"/>
        <v>9900竹島06</v>
      </c>
      <c r="B2773" s="10" t="s">
        <v>683</v>
      </c>
      <c r="C2773" s="20" t="s">
        <v>251</v>
      </c>
      <c r="D2773" s="31">
        <v>6</v>
      </c>
      <c r="E2773" s="20" t="s">
        <v>854</v>
      </c>
      <c r="F2773" s="10" t="s">
        <v>14</v>
      </c>
      <c r="G2773" s="10" t="s">
        <v>33</v>
      </c>
      <c r="H2773" s="20" t="s">
        <v>855</v>
      </c>
      <c r="I2773" s="20" t="s">
        <v>69</v>
      </c>
      <c r="J2773" s="20" t="s">
        <v>856</v>
      </c>
      <c r="N2773" s="22">
        <v>0</v>
      </c>
      <c r="O2773" s="23">
        <v>0</v>
      </c>
      <c r="P2773" s="24">
        <v>0</v>
      </c>
      <c r="Q2773" s="25" t="str">
        <f t="shared" si="229"/>
        <v/>
      </c>
      <c r="R2773" s="12">
        <v>0</v>
      </c>
      <c r="S2773" s="12">
        <v>0</v>
      </c>
      <c r="U2773" s="18" t="str">
        <f t="shared" si="231"/>
        <v>未出走</v>
      </c>
      <c r="X2773" s="12" t="str">
        <f>IF(OR(C2773="櫃間牧場",C2773="特捜フジ"),"hit",IF(OR(C2773="土井牧場",C2773="土井ムギムギ牧場",C2773="むぎむぎ",C2773="むぎ"),"doi",IF(OR(C2773="阪神",C2773="タイガースファーム"),"han",IF(OR(C2773="健康牧場",C2773="ＯＫ牧場"),"oke",VLOOKUP(C2773,[1]Owner!$A:$B,2,FALSE)))))</f>
        <v>tak</v>
      </c>
    </row>
    <row r="2774" spans="1:24" ht="11.15" customHeight="1" x14ac:dyDescent="0.65">
      <c r="A2774" s="19" t="str">
        <f t="shared" si="230"/>
        <v>9900戸田01</v>
      </c>
      <c r="B2774" s="10" t="s">
        <v>683</v>
      </c>
      <c r="C2774" s="20" t="s">
        <v>320</v>
      </c>
      <c r="D2774" s="31">
        <v>1</v>
      </c>
      <c r="E2774" s="20" t="s">
        <v>869</v>
      </c>
      <c r="F2774" s="10" t="s">
        <v>29</v>
      </c>
      <c r="G2774" s="10" t="s">
        <v>15</v>
      </c>
      <c r="H2774" s="20" t="s">
        <v>870</v>
      </c>
      <c r="I2774" s="20" t="s">
        <v>38</v>
      </c>
      <c r="J2774" s="20" t="s">
        <v>871</v>
      </c>
      <c r="N2774" s="22">
        <v>0</v>
      </c>
      <c r="O2774" s="23">
        <v>0</v>
      </c>
      <c r="P2774" s="24">
        <v>0</v>
      </c>
      <c r="Q2774" s="25" t="str">
        <f t="shared" si="229"/>
        <v/>
      </c>
      <c r="R2774" s="12">
        <v>0</v>
      </c>
      <c r="S2774" s="12">
        <v>0</v>
      </c>
      <c r="U2774" s="18" t="str">
        <f t="shared" si="231"/>
        <v>未出走</v>
      </c>
      <c r="X2774" s="12" t="str">
        <f>IF(OR(C2774="櫃間牧場",C2774="特捜フジ"),"hit",IF(OR(C2774="土井牧場",C2774="土井ムギムギ牧場",C2774="むぎむぎ",C2774="むぎ"),"doi",IF(OR(C2774="阪神",C2774="タイガースファーム"),"han",IF(OR(C2774="健康牧場",C2774="ＯＫ牧場"),"oke",VLOOKUP(C2774,[1]Owner!$A:$B,2,FALSE)))))</f>
        <v>tod</v>
      </c>
    </row>
    <row r="2775" spans="1:24" ht="11.15" customHeight="1" x14ac:dyDescent="0.65">
      <c r="A2775" s="19" t="str">
        <f t="shared" si="230"/>
        <v>9900戸田05</v>
      </c>
      <c r="B2775" s="10" t="s">
        <v>683</v>
      </c>
      <c r="C2775" s="20" t="s">
        <v>320</v>
      </c>
      <c r="D2775" s="31">
        <v>5</v>
      </c>
      <c r="E2775" s="20" t="s">
        <v>877</v>
      </c>
      <c r="F2775" s="10" t="s">
        <v>14</v>
      </c>
      <c r="G2775" s="10" t="s">
        <v>33</v>
      </c>
      <c r="H2775" s="20" t="s">
        <v>511</v>
      </c>
      <c r="I2775" s="20" t="s">
        <v>418</v>
      </c>
      <c r="J2775" s="20" t="s">
        <v>878</v>
      </c>
      <c r="N2775" s="22">
        <v>0</v>
      </c>
      <c r="O2775" s="23">
        <v>0</v>
      </c>
      <c r="P2775" s="24">
        <v>0</v>
      </c>
      <c r="Q2775" s="25" t="str">
        <f t="shared" si="229"/>
        <v/>
      </c>
      <c r="R2775" s="12">
        <v>0</v>
      </c>
      <c r="S2775" s="12">
        <v>0</v>
      </c>
      <c r="U2775" s="18" t="str">
        <f t="shared" si="231"/>
        <v>未出走</v>
      </c>
      <c r="X2775" s="12" t="str">
        <f>IF(OR(C2775="櫃間牧場",C2775="特捜フジ"),"hit",IF(OR(C2775="土井牧場",C2775="土井ムギムギ牧場",C2775="むぎむぎ",C2775="むぎ"),"doi",IF(OR(C2775="阪神",C2775="タイガースファーム"),"han",IF(OR(C2775="健康牧場",C2775="ＯＫ牧場"),"oke",VLOOKUP(C2775,[1]Owner!$A:$B,2,FALSE)))))</f>
        <v>tod</v>
      </c>
    </row>
    <row r="2776" spans="1:24" ht="11.15" customHeight="1" x14ac:dyDescent="0.65">
      <c r="A2776" s="19" t="str">
        <f t="shared" si="230"/>
        <v>9900戸田07</v>
      </c>
      <c r="B2776" s="10" t="s">
        <v>683</v>
      </c>
      <c r="C2776" s="20" t="s">
        <v>320</v>
      </c>
      <c r="D2776" s="31">
        <v>7</v>
      </c>
      <c r="E2776" s="20" t="s">
        <v>881</v>
      </c>
      <c r="F2776" s="10" t="s">
        <v>14</v>
      </c>
      <c r="G2776" s="10" t="s">
        <v>33</v>
      </c>
      <c r="H2776" s="20" t="s">
        <v>511</v>
      </c>
      <c r="I2776" s="20" t="s">
        <v>882</v>
      </c>
      <c r="J2776" s="20" t="s">
        <v>883</v>
      </c>
      <c r="N2776" s="22">
        <v>0</v>
      </c>
      <c r="O2776" s="23">
        <v>0</v>
      </c>
      <c r="P2776" s="24">
        <v>0</v>
      </c>
      <c r="Q2776" s="25" t="str">
        <f t="shared" ref="Q2776:Q2839" si="232">IF(M2776="","",IF(M2776&lt;=0,P2776/10,P2776/M2776))</f>
        <v/>
      </c>
      <c r="R2776" s="12">
        <v>0</v>
      </c>
      <c r="S2776" s="12">
        <v>0</v>
      </c>
      <c r="U2776" s="18" t="str">
        <f t="shared" si="231"/>
        <v>未出走</v>
      </c>
      <c r="X2776" s="12" t="str">
        <f>IF(OR(C2776="櫃間牧場",C2776="特捜フジ"),"hit",IF(OR(C2776="土井牧場",C2776="土井ムギムギ牧場",C2776="むぎむぎ",C2776="むぎ"),"doi",IF(OR(C2776="阪神",C2776="タイガースファーム"),"han",IF(OR(C2776="健康牧場",C2776="ＯＫ牧場"),"oke",VLOOKUP(C2776,[1]Owner!$A:$B,2,FALSE)))))</f>
        <v>tod</v>
      </c>
    </row>
    <row r="2777" spans="1:24" ht="11.15" customHeight="1" x14ac:dyDescent="0.65">
      <c r="A2777" s="19" t="str">
        <f t="shared" si="230"/>
        <v>9900福石03</v>
      </c>
      <c r="B2777" s="10" t="s">
        <v>683</v>
      </c>
      <c r="C2777" s="20" t="s">
        <v>913</v>
      </c>
      <c r="D2777" s="31">
        <v>3</v>
      </c>
      <c r="E2777" s="20" t="s">
        <v>918</v>
      </c>
      <c r="F2777" s="10" t="s">
        <v>14</v>
      </c>
      <c r="G2777" s="10" t="s">
        <v>33</v>
      </c>
      <c r="H2777" s="20" t="s">
        <v>698</v>
      </c>
      <c r="I2777" s="20" t="s">
        <v>38</v>
      </c>
      <c r="J2777" s="20" t="s">
        <v>919</v>
      </c>
      <c r="N2777" s="22">
        <v>0</v>
      </c>
      <c r="O2777" s="23">
        <v>0</v>
      </c>
      <c r="P2777" s="24">
        <v>0</v>
      </c>
      <c r="Q2777" s="25" t="str">
        <f t="shared" si="232"/>
        <v/>
      </c>
      <c r="R2777" s="12">
        <v>0</v>
      </c>
      <c r="S2777" s="12">
        <v>0</v>
      </c>
      <c r="U2777" s="18" t="str">
        <f t="shared" si="231"/>
        <v>未出走</v>
      </c>
      <c r="X2777" s="12" t="str">
        <f>IF(OR(C2777="櫃間牧場",C2777="特捜フジ"),"hit",IF(OR(C2777="土井牧場",C2777="土井ムギムギ牧場",C2777="むぎむぎ",C2777="むぎ"),"doi",IF(OR(C2777="阪神",C2777="タイガースファーム"),"han",IF(OR(C2777="健康牧場",C2777="ＯＫ牧場"),"oke",VLOOKUP(C2777,[1]Owner!$A:$B,2,FALSE)))))</f>
        <v>fuk</v>
      </c>
    </row>
    <row r="2778" spans="1:24" ht="11.15" customHeight="1" x14ac:dyDescent="0.65">
      <c r="A2778" s="19" t="str">
        <f t="shared" si="230"/>
        <v>9900福石04</v>
      </c>
      <c r="B2778" s="10" t="s">
        <v>683</v>
      </c>
      <c r="C2778" s="20" t="s">
        <v>913</v>
      </c>
      <c r="D2778" s="31">
        <v>4</v>
      </c>
      <c r="E2778" s="20" t="s">
        <v>920</v>
      </c>
      <c r="F2778" s="10" t="s">
        <v>14</v>
      </c>
      <c r="G2778" s="10" t="s">
        <v>15</v>
      </c>
      <c r="H2778" s="20" t="s">
        <v>921</v>
      </c>
      <c r="I2778" s="20" t="s">
        <v>38</v>
      </c>
      <c r="J2778" s="20" t="s">
        <v>922</v>
      </c>
      <c r="N2778" s="22">
        <v>0</v>
      </c>
      <c r="O2778" s="23">
        <v>0</v>
      </c>
      <c r="P2778" s="24">
        <v>0</v>
      </c>
      <c r="Q2778" s="25" t="str">
        <f t="shared" si="232"/>
        <v/>
      </c>
      <c r="R2778" s="12">
        <v>0</v>
      </c>
      <c r="S2778" s="12">
        <v>0</v>
      </c>
      <c r="U2778" s="18" t="str">
        <f t="shared" si="231"/>
        <v>未出走</v>
      </c>
      <c r="X2778" s="12" t="str">
        <f>IF(OR(C2778="櫃間牧場",C2778="特捜フジ"),"hit",IF(OR(C2778="土井牧場",C2778="土井ムギムギ牧場",C2778="むぎむぎ",C2778="むぎ"),"doi",IF(OR(C2778="阪神",C2778="タイガースファーム"),"han",IF(OR(C2778="健康牧場",C2778="ＯＫ牧場"),"oke",VLOOKUP(C2778,[1]Owner!$A:$B,2,FALSE)))))</f>
        <v>fuk</v>
      </c>
    </row>
    <row r="2779" spans="1:24" ht="11.15" customHeight="1" x14ac:dyDescent="0.65">
      <c r="A2779" s="19" t="str">
        <f t="shared" si="230"/>
        <v>9900福石05</v>
      </c>
      <c r="B2779" s="10" t="s">
        <v>683</v>
      </c>
      <c r="C2779" s="20" t="s">
        <v>913</v>
      </c>
      <c r="D2779" s="31">
        <v>5</v>
      </c>
      <c r="E2779" s="20" t="s">
        <v>923</v>
      </c>
      <c r="F2779" s="10" t="s">
        <v>29</v>
      </c>
      <c r="I2779" s="20" t="s">
        <v>26</v>
      </c>
      <c r="J2779" s="20" t="s">
        <v>281</v>
      </c>
      <c r="L2779" s="20" t="s">
        <v>924</v>
      </c>
      <c r="N2779" s="22">
        <v>0</v>
      </c>
      <c r="O2779" s="23">
        <v>0</v>
      </c>
      <c r="P2779" s="24">
        <v>0</v>
      </c>
      <c r="Q2779" s="25" t="str">
        <f t="shared" si="232"/>
        <v/>
      </c>
      <c r="R2779" s="12">
        <v>0</v>
      </c>
      <c r="S2779" s="12">
        <v>0</v>
      </c>
      <c r="U2779" s="18" t="str">
        <f t="shared" si="231"/>
        <v>未出走</v>
      </c>
      <c r="X2779" s="12" t="str">
        <f>IF(OR(C2779="櫃間牧場",C2779="特捜フジ"),"hit",IF(OR(C2779="土井牧場",C2779="土井ムギムギ牧場",C2779="むぎむぎ",C2779="むぎ"),"doi",IF(OR(C2779="阪神",C2779="タイガースファーム"),"han",IF(OR(C2779="健康牧場",C2779="ＯＫ牧場"),"oke",VLOOKUP(C2779,[1]Owner!$A:$B,2,FALSE)))))</f>
        <v>fuk</v>
      </c>
    </row>
    <row r="2780" spans="1:24" ht="11.15" customHeight="1" x14ac:dyDescent="0.65">
      <c r="A2780" s="19" t="str">
        <f t="shared" si="230"/>
        <v>9900真下06</v>
      </c>
      <c r="B2780" s="10" t="s">
        <v>683</v>
      </c>
      <c r="C2780" s="20" t="s">
        <v>346</v>
      </c>
      <c r="D2780" s="31">
        <v>6</v>
      </c>
      <c r="E2780" s="20" t="s">
        <v>953</v>
      </c>
      <c r="F2780" s="10" t="s">
        <v>14</v>
      </c>
      <c r="G2780" s="10" t="s">
        <v>15</v>
      </c>
      <c r="H2780" s="20" t="s">
        <v>839</v>
      </c>
      <c r="I2780" s="20" t="s">
        <v>17</v>
      </c>
      <c r="J2780" s="20" t="s">
        <v>954</v>
      </c>
      <c r="N2780" s="22">
        <v>0</v>
      </c>
      <c r="O2780" s="23">
        <v>0</v>
      </c>
      <c r="P2780" s="24">
        <v>0</v>
      </c>
      <c r="Q2780" s="25" t="str">
        <f t="shared" si="232"/>
        <v/>
      </c>
      <c r="R2780" s="12">
        <v>0</v>
      </c>
      <c r="S2780" s="12">
        <v>0</v>
      </c>
      <c r="U2780" s="18" t="str">
        <f t="shared" si="231"/>
        <v>未出走</v>
      </c>
      <c r="X2780" s="12" t="str">
        <f>IF(OR(C2780="櫃間牧場",C2780="特捜フジ"),"hit",IF(OR(C2780="土井牧場",C2780="土井ムギムギ牧場",C2780="むぎむぎ",C2780="むぎ"),"doi",IF(OR(C2780="阪神",C2780="タイガースファーム"),"han",IF(OR(C2780="健康牧場",C2780="ＯＫ牧場"),"oke",VLOOKUP(C2780,[1]Owner!$A:$B,2,FALSE)))))</f>
        <v>mas</v>
      </c>
    </row>
    <row r="2781" spans="1:24" ht="11.15" customHeight="1" x14ac:dyDescent="0.65">
      <c r="A2781" s="19" t="str">
        <f t="shared" si="230"/>
        <v>9900播磨10</v>
      </c>
      <c r="B2781" s="10" t="s">
        <v>683</v>
      </c>
      <c r="C2781" s="20" t="s">
        <v>626</v>
      </c>
      <c r="D2781" s="31">
        <v>10</v>
      </c>
      <c r="E2781" s="20" t="s">
        <v>911</v>
      </c>
      <c r="F2781" s="10" t="s">
        <v>14</v>
      </c>
      <c r="G2781" s="10" t="s">
        <v>15</v>
      </c>
      <c r="H2781" s="20" t="s">
        <v>600</v>
      </c>
      <c r="I2781" s="20" t="s">
        <v>38</v>
      </c>
      <c r="J2781" s="20" t="s">
        <v>912</v>
      </c>
      <c r="N2781" s="22">
        <v>0</v>
      </c>
      <c r="O2781" s="23">
        <v>0</v>
      </c>
      <c r="P2781" s="24">
        <v>0</v>
      </c>
      <c r="Q2781" s="25" t="str">
        <f t="shared" si="232"/>
        <v/>
      </c>
      <c r="R2781" s="12">
        <v>0</v>
      </c>
      <c r="S2781" s="12">
        <v>0</v>
      </c>
      <c r="U2781" s="18" t="str">
        <f t="shared" si="231"/>
        <v>未出走</v>
      </c>
      <c r="X2781" s="12" t="str">
        <f>IF(OR(C2781="櫃間牧場",C2781="特捜フジ"),"hit",IF(OR(C2781="土井牧場",C2781="土井ムギムギ牧場",C2781="むぎむぎ",C2781="むぎ"),"doi",IF(OR(C2781="阪神",C2781="タイガースファーム"),"han",IF(OR(C2781="健康牧場",C2781="ＯＫ牧場"),"oke",VLOOKUP(C2781,[1]Owner!$A:$B,2,FALSE)))))</f>
        <v>har</v>
      </c>
    </row>
    <row r="2782" spans="1:24" ht="11.15" customHeight="1" x14ac:dyDescent="0.65">
      <c r="A2782" s="19" t="str">
        <f t="shared" si="230"/>
        <v>0001大矢08</v>
      </c>
      <c r="B2782" s="10" t="s">
        <v>963</v>
      </c>
      <c r="C2782" s="20" t="s">
        <v>964</v>
      </c>
      <c r="D2782" s="31">
        <v>8</v>
      </c>
      <c r="E2782" s="20" t="s">
        <v>982</v>
      </c>
      <c r="F2782" s="10" t="s">
        <v>14</v>
      </c>
      <c r="G2782" s="10" t="s">
        <v>33</v>
      </c>
      <c r="H2782" s="20" t="s">
        <v>983</v>
      </c>
      <c r="I2782" s="20" t="s">
        <v>777</v>
      </c>
      <c r="J2782" s="20" t="s">
        <v>984</v>
      </c>
      <c r="N2782" s="22">
        <v>0</v>
      </c>
      <c r="O2782" s="23">
        <v>0</v>
      </c>
      <c r="P2782" s="24">
        <v>0</v>
      </c>
      <c r="Q2782" s="25" t="str">
        <f t="shared" si="232"/>
        <v/>
      </c>
      <c r="R2782" s="12">
        <v>0</v>
      </c>
      <c r="S2782" s="12">
        <v>0</v>
      </c>
      <c r="U2782" s="18" t="str">
        <f t="shared" si="231"/>
        <v>未出走</v>
      </c>
      <c r="X2782" s="12" t="str">
        <f>IF(OR(C2782="櫃間牧場",C2782="特捜フジ"),"hit",IF(OR(C2782="土井牧場",C2782="土井ムギムギ牧場",C2782="むぎむぎ",C2782="むぎ"),"doi",IF(OR(C2782="阪神",C2782="タイガースファーム"),"han",IF(OR(C2782="健康牧場",C2782="ＯＫ牧場"),"oke",VLOOKUP(C2782,[1]Owner!$A:$B,2,FALSE)))))</f>
        <v>oya</v>
      </c>
    </row>
    <row r="2783" spans="1:24" ht="11.15" customHeight="1" x14ac:dyDescent="0.65">
      <c r="A2783" s="19" t="str">
        <f t="shared" si="230"/>
        <v>0001大類01</v>
      </c>
      <c r="B2783" s="10" t="s">
        <v>963</v>
      </c>
      <c r="C2783" s="20" t="s">
        <v>91</v>
      </c>
      <c r="D2783" s="31">
        <v>1</v>
      </c>
      <c r="E2783" s="20" t="s">
        <v>991</v>
      </c>
      <c r="F2783" s="10" t="s">
        <v>14</v>
      </c>
      <c r="G2783" s="10" t="s">
        <v>33</v>
      </c>
      <c r="H2783" s="20" t="s">
        <v>992</v>
      </c>
      <c r="I2783" s="20" t="s">
        <v>38</v>
      </c>
      <c r="J2783" s="20" t="s">
        <v>993</v>
      </c>
      <c r="N2783" s="22">
        <v>0</v>
      </c>
      <c r="O2783" s="23">
        <v>0</v>
      </c>
      <c r="P2783" s="24">
        <v>0</v>
      </c>
      <c r="Q2783" s="25" t="str">
        <f t="shared" si="232"/>
        <v/>
      </c>
      <c r="R2783" s="12">
        <v>0</v>
      </c>
      <c r="S2783" s="12">
        <v>0</v>
      </c>
      <c r="U2783" s="18" t="str">
        <f t="shared" si="231"/>
        <v>未出走</v>
      </c>
      <c r="X2783" s="12" t="str">
        <f>IF(OR(C2783="櫃間牧場",C2783="特捜フジ"),"hit",IF(OR(C2783="土井牧場",C2783="土井ムギムギ牧場",C2783="むぎむぎ",C2783="むぎ"),"doi",IF(OR(C2783="阪神",C2783="タイガースファーム"),"han",IF(OR(C2783="健康牧場",C2783="ＯＫ牧場"),"oke",VLOOKUP(C2783,[1]Owner!$A:$B,2,FALSE)))))</f>
        <v>oru</v>
      </c>
    </row>
    <row r="2784" spans="1:24" ht="11.15" customHeight="1" x14ac:dyDescent="0.65">
      <c r="A2784" s="19" t="str">
        <f t="shared" si="230"/>
        <v>0001健太03</v>
      </c>
      <c r="B2784" s="10" t="s">
        <v>963</v>
      </c>
      <c r="C2784" s="20" t="s">
        <v>156</v>
      </c>
      <c r="D2784" s="31">
        <v>3</v>
      </c>
      <c r="E2784" s="20" t="s">
        <v>1020</v>
      </c>
      <c r="F2784" s="10" t="s">
        <v>14</v>
      </c>
      <c r="G2784" s="10" t="s">
        <v>33</v>
      </c>
      <c r="H2784" s="20" t="s">
        <v>511</v>
      </c>
      <c r="I2784" s="20" t="s">
        <v>38</v>
      </c>
      <c r="J2784" s="20" t="s">
        <v>873</v>
      </c>
      <c r="N2784" s="22">
        <v>0</v>
      </c>
      <c r="O2784" s="23">
        <v>0</v>
      </c>
      <c r="P2784" s="24">
        <v>0</v>
      </c>
      <c r="Q2784" s="25" t="str">
        <f t="shared" si="232"/>
        <v/>
      </c>
      <c r="R2784" s="12">
        <v>0</v>
      </c>
      <c r="S2784" s="12">
        <v>0</v>
      </c>
      <c r="U2784" s="18" t="str">
        <f t="shared" si="231"/>
        <v>未出走</v>
      </c>
      <c r="X2784" s="12" t="str">
        <f>IF(OR(C2784="櫃間牧場",C2784="特捜フジ"),"hit",IF(OR(C2784="土井牧場",C2784="土井ムギムギ牧場",C2784="むぎむぎ",C2784="むぎ"),"doi",IF(OR(C2784="阪神",C2784="タイガースファーム"),"han",IF(OR(C2784="健康牧場",C2784="ＯＫ牧場"),"oke",VLOOKUP(C2784,[1]Owner!$A:$B,2,FALSE)))))</f>
        <v>tke</v>
      </c>
    </row>
    <row r="2785" spans="1:24" ht="11.15" customHeight="1" x14ac:dyDescent="0.65">
      <c r="A2785" s="19" t="str">
        <f t="shared" si="230"/>
        <v>0001健太04</v>
      </c>
      <c r="B2785" s="10" t="s">
        <v>963</v>
      </c>
      <c r="C2785" s="20" t="s">
        <v>156</v>
      </c>
      <c r="D2785" s="31">
        <v>4</v>
      </c>
      <c r="E2785" s="20" t="s">
        <v>1021</v>
      </c>
      <c r="F2785" s="10" t="s">
        <v>14</v>
      </c>
      <c r="G2785" s="10" t="s">
        <v>33</v>
      </c>
      <c r="H2785" s="20" t="s">
        <v>892</v>
      </c>
      <c r="I2785" s="20" t="s">
        <v>38</v>
      </c>
      <c r="J2785" s="20" t="s">
        <v>1022</v>
      </c>
      <c r="N2785" s="22">
        <v>0</v>
      </c>
      <c r="O2785" s="23">
        <v>0</v>
      </c>
      <c r="P2785" s="24">
        <v>0</v>
      </c>
      <c r="Q2785" s="25" t="str">
        <f t="shared" si="232"/>
        <v/>
      </c>
      <c r="R2785" s="12">
        <v>0</v>
      </c>
      <c r="S2785" s="12">
        <v>0</v>
      </c>
      <c r="U2785" s="18" t="str">
        <f t="shared" si="231"/>
        <v>未出走</v>
      </c>
      <c r="X2785" s="12" t="str">
        <f>IF(OR(C2785="櫃間牧場",C2785="特捜フジ"),"hit",IF(OR(C2785="土井牧場",C2785="土井ムギムギ牧場",C2785="むぎむぎ",C2785="むぎ"),"doi",IF(OR(C2785="阪神",C2785="タイガースファーム"),"han",IF(OR(C2785="健康牧場",C2785="ＯＫ牧場"),"oke",VLOOKUP(C2785,[1]Owner!$A:$B,2,FALSE)))))</f>
        <v>tke</v>
      </c>
    </row>
    <row r="2786" spans="1:24" ht="11.15" customHeight="1" x14ac:dyDescent="0.65">
      <c r="A2786" s="19" t="str">
        <f t="shared" si="230"/>
        <v>0001健太06</v>
      </c>
      <c r="B2786" s="10" t="s">
        <v>963</v>
      </c>
      <c r="C2786" s="20" t="s">
        <v>156</v>
      </c>
      <c r="D2786" s="31">
        <v>6</v>
      </c>
      <c r="E2786" s="20" t="s">
        <v>1026</v>
      </c>
      <c r="F2786" s="10" t="s">
        <v>14</v>
      </c>
      <c r="G2786" s="10" t="s">
        <v>33</v>
      </c>
      <c r="H2786" s="20" t="s">
        <v>621</v>
      </c>
      <c r="I2786" s="20" t="s">
        <v>38</v>
      </c>
      <c r="J2786" s="20" t="s">
        <v>1027</v>
      </c>
      <c r="N2786" s="22">
        <v>0</v>
      </c>
      <c r="O2786" s="23">
        <v>0</v>
      </c>
      <c r="P2786" s="24">
        <v>0</v>
      </c>
      <c r="Q2786" s="25" t="str">
        <f t="shared" si="232"/>
        <v/>
      </c>
      <c r="R2786" s="12">
        <v>0</v>
      </c>
      <c r="S2786" s="12">
        <v>0</v>
      </c>
      <c r="U2786" s="18" t="str">
        <f t="shared" si="231"/>
        <v>未出走</v>
      </c>
      <c r="X2786" s="12" t="str">
        <f>IF(OR(C2786="櫃間牧場",C2786="特捜フジ"),"hit",IF(OR(C2786="土井牧場",C2786="土井ムギムギ牧場",C2786="むぎむぎ",C2786="むぎ"),"doi",IF(OR(C2786="阪神",C2786="タイガースファーム"),"han",IF(OR(C2786="健康牧場",C2786="ＯＫ牧場"),"oke",VLOOKUP(C2786,[1]Owner!$A:$B,2,FALSE)))))</f>
        <v>tke</v>
      </c>
    </row>
    <row r="2787" spans="1:24" ht="11.15" customHeight="1" x14ac:dyDescent="0.65">
      <c r="A2787" s="19" t="str">
        <f t="shared" si="230"/>
        <v>0001健太10</v>
      </c>
      <c r="B2787" s="10" t="s">
        <v>963</v>
      </c>
      <c r="C2787" s="20" t="s">
        <v>156</v>
      </c>
      <c r="D2787" s="31">
        <v>10</v>
      </c>
      <c r="E2787" s="20" t="s">
        <v>1035</v>
      </c>
      <c r="F2787" s="10" t="s">
        <v>29</v>
      </c>
      <c r="G2787" s="10" t="s">
        <v>33</v>
      </c>
      <c r="H2787" s="20" t="s">
        <v>511</v>
      </c>
      <c r="I2787" s="20" t="s">
        <v>737</v>
      </c>
      <c r="J2787" s="20" t="s">
        <v>1036</v>
      </c>
      <c r="N2787" s="22">
        <v>0</v>
      </c>
      <c r="O2787" s="23">
        <v>0</v>
      </c>
      <c r="P2787" s="24">
        <v>0</v>
      </c>
      <c r="Q2787" s="25" t="str">
        <f t="shared" si="232"/>
        <v/>
      </c>
      <c r="R2787" s="12">
        <v>0</v>
      </c>
      <c r="S2787" s="12">
        <v>0</v>
      </c>
      <c r="U2787" s="18" t="str">
        <f t="shared" si="231"/>
        <v>未出走</v>
      </c>
      <c r="X2787" s="12" t="str">
        <f>IF(OR(C2787="櫃間牧場",C2787="特捜フジ"),"hit",IF(OR(C2787="土井牧場",C2787="土井ムギムギ牧場",C2787="むぎむぎ",C2787="むぎ"),"doi",IF(OR(C2787="阪神",C2787="タイガースファーム"),"han",IF(OR(C2787="健康牧場",C2787="ＯＫ牧場"),"oke",VLOOKUP(C2787,[1]Owner!$A:$B,2,FALSE)))))</f>
        <v>tke</v>
      </c>
    </row>
    <row r="2788" spans="1:24" ht="11.15" customHeight="1" x14ac:dyDescent="0.65">
      <c r="A2788" s="19" t="str">
        <f t="shared" si="230"/>
        <v>0001貴仁04</v>
      </c>
      <c r="B2788" s="10" t="s">
        <v>963</v>
      </c>
      <c r="C2788" s="20" t="s">
        <v>216</v>
      </c>
      <c r="D2788" s="31">
        <v>4</v>
      </c>
      <c r="E2788" s="20" t="s">
        <v>1083</v>
      </c>
      <c r="F2788" s="10" t="s">
        <v>29</v>
      </c>
      <c r="G2788" s="10" t="s">
        <v>520</v>
      </c>
      <c r="H2788" s="20" t="s">
        <v>1084</v>
      </c>
      <c r="I2788" s="20" t="s">
        <v>774</v>
      </c>
      <c r="J2788" s="20" t="s">
        <v>188</v>
      </c>
      <c r="N2788" s="22">
        <v>0</v>
      </c>
      <c r="O2788" s="23">
        <v>0</v>
      </c>
      <c r="P2788" s="24">
        <v>0</v>
      </c>
      <c r="Q2788" s="25" t="str">
        <f t="shared" si="232"/>
        <v/>
      </c>
      <c r="R2788" s="12">
        <v>0</v>
      </c>
      <c r="S2788" s="12">
        <v>0</v>
      </c>
      <c r="U2788" s="18" t="str">
        <f t="shared" si="231"/>
        <v>未出走</v>
      </c>
      <c r="X2788" s="12" t="str">
        <f>IF(OR(C2788="櫃間牧場",C2788="特捜フジ"),"hit",IF(OR(C2788="土井牧場",C2788="土井ムギムギ牧場",C2788="むぎむぎ",C2788="むぎ"),"doi",IF(OR(C2788="阪神",C2788="タイガースファーム"),"han",IF(OR(C2788="健康牧場",C2788="ＯＫ牧場"),"oke",VLOOKUP(C2788,[1]Owner!$A:$B,2,FALSE)))))</f>
        <v>hta</v>
      </c>
    </row>
    <row r="2789" spans="1:24" ht="11.15" customHeight="1" x14ac:dyDescent="0.65">
      <c r="A2789" s="19" t="str">
        <f t="shared" si="230"/>
        <v>0001貴仁09</v>
      </c>
      <c r="B2789" s="10" t="s">
        <v>963</v>
      </c>
      <c r="C2789" s="20" t="s">
        <v>216</v>
      </c>
      <c r="D2789" s="31">
        <v>9</v>
      </c>
      <c r="E2789" s="20" t="s">
        <v>4744</v>
      </c>
      <c r="F2789" s="10" t="s">
        <v>14</v>
      </c>
      <c r="G2789" s="10" t="s">
        <v>15</v>
      </c>
      <c r="H2789" s="20" t="s">
        <v>1092</v>
      </c>
      <c r="I2789" s="20" t="s">
        <v>833</v>
      </c>
      <c r="J2789" s="20" t="s">
        <v>834</v>
      </c>
      <c r="L2789" s="20" t="s">
        <v>515</v>
      </c>
      <c r="N2789" s="22">
        <v>0</v>
      </c>
      <c r="O2789" s="23">
        <v>0</v>
      </c>
      <c r="P2789" s="24">
        <v>0</v>
      </c>
      <c r="Q2789" s="25" t="str">
        <f t="shared" si="232"/>
        <v/>
      </c>
      <c r="R2789" s="12">
        <v>0</v>
      </c>
      <c r="S2789" s="12">
        <v>0</v>
      </c>
      <c r="U2789" s="18" t="str">
        <f t="shared" si="231"/>
        <v>未出走</v>
      </c>
      <c r="X2789" s="12" t="str">
        <f>IF(OR(C2789="櫃間牧場",C2789="特捜フジ"),"hit",IF(OR(C2789="土井牧場",C2789="土井ムギムギ牧場",C2789="むぎむぎ",C2789="むぎ"),"doi",IF(OR(C2789="阪神",C2789="タイガースファーム"),"han",IF(OR(C2789="健康牧場",C2789="ＯＫ牧場"),"oke",VLOOKUP(C2789,[1]Owner!$A:$B,2,FALSE)))))</f>
        <v>hta</v>
      </c>
    </row>
    <row r="2790" spans="1:24" ht="11.15" customHeight="1" x14ac:dyDescent="0.65">
      <c r="A2790" s="19" t="str">
        <f t="shared" si="230"/>
        <v>0001貴仁10</v>
      </c>
      <c r="B2790" s="10" t="s">
        <v>963</v>
      </c>
      <c r="C2790" s="20" t="s">
        <v>216</v>
      </c>
      <c r="D2790" s="31">
        <v>10</v>
      </c>
      <c r="E2790" s="20" t="s">
        <v>1093</v>
      </c>
      <c r="F2790" s="10" t="s">
        <v>29</v>
      </c>
      <c r="G2790" s="10" t="s">
        <v>33</v>
      </c>
      <c r="H2790" s="20" t="s">
        <v>836</v>
      </c>
      <c r="I2790" s="20" t="s">
        <v>976</v>
      </c>
      <c r="J2790" s="20" t="s">
        <v>1094</v>
      </c>
      <c r="N2790" s="22">
        <v>0</v>
      </c>
      <c r="O2790" s="23">
        <v>0</v>
      </c>
      <c r="P2790" s="24">
        <v>0</v>
      </c>
      <c r="Q2790" s="25" t="str">
        <f t="shared" si="232"/>
        <v/>
      </c>
      <c r="R2790" s="12">
        <v>0</v>
      </c>
      <c r="S2790" s="12">
        <v>0</v>
      </c>
      <c r="U2790" s="18" t="str">
        <f t="shared" si="231"/>
        <v>未出走</v>
      </c>
      <c r="X2790" s="12" t="str">
        <f>IF(OR(C2790="櫃間牧場",C2790="特捜フジ"),"hit",IF(OR(C2790="土井牧場",C2790="土井ムギムギ牧場",C2790="むぎむぎ",C2790="むぎ"),"doi",IF(OR(C2790="阪神",C2790="タイガースファーム"),"han",IF(OR(C2790="健康牧場",C2790="ＯＫ牧場"),"oke",VLOOKUP(C2790,[1]Owner!$A:$B,2,FALSE)))))</f>
        <v>hta</v>
      </c>
    </row>
    <row r="2791" spans="1:24" ht="11.15" customHeight="1" x14ac:dyDescent="0.65">
      <c r="A2791" s="19" t="str">
        <f t="shared" si="230"/>
        <v>0001戸田10</v>
      </c>
      <c r="B2791" s="10" t="s">
        <v>963</v>
      </c>
      <c r="C2791" s="20" t="s">
        <v>320</v>
      </c>
      <c r="D2791" s="31">
        <v>10</v>
      </c>
      <c r="E2791" s="20" t="s">
        <v>1112</v>
      </c>
      <c r="F2791" s="10" t="s">
        <v>14</v>
      </c>
      <c r="G2791" s="10" t="s">
        <v>15</v>
      </c>
      <c r="H2791" s="20" t="s">
        <v>600</v>
      </c>
      <c r="I2791" s="20" t="s">
        <v>26</v>
      </c>
      <c r="J2791" s="20" t="s">
        <v>1113</v>
      </c>
      <c r="N2791" s="22">
        <v>0</v>
      </c>
      <c r="O2791" s="23">
        <v>0</v>
      </c>
      <c r="P2791" s="24">
        <v>0</v>
      </c>
      <c r="Q2791" s="25" t="str">
        <f t="shared" si="232"/>
        <v/>
      </c>
      <c r="R2791" s="12">
        <v>0</v>
      </c>
      <c r="S2791" s="12">
        <v>0</v>
      </c>
      <c r="U2791" s="18" t="str">
        <f t="shared" si="231"/>
        <v>未出走</v>
      </c>
      <c r="X2791" s="12" t="str">
        <f>IF(OR(C2791="櫃間牧場",C2791="特捜フジ"),"hit",IF(OR(C2791="土井牧場",C2791="土井ムギムギ牧場",C2791="むぎむぎ",C2791="むぎ"),"doi",IF(OR(C2791="阪神",C2791="タイガースファーム"),"han",IF(OR(C2791="健康牧場",C2791="ＯＫ牧場"),"oke",VLOOKUP(C2791,[1]Owner!$A:$B,2,FALSE)))))</f>
        <v>tod</v>
      </c>
    </row>
    <row r="2792" spans="1:24" ht="11.15" customHeight="1" x14ac:dyDescent="0.65">
      <c r="A2792" s="19" t="str">
        <f t="shared" si="230"/>
        <v>0001福石03</v>
      </c>
      <c r="B2792" s="10" t="s">
        <v>963</v>
      </c>
      <c r="C2792" s="20" t="s">
        <v>913</v>
      </c>
      <c r="D2792" s="31">
        <v>3</v>
      </c>
      <c r="E2792" s="20" t="s">
        <v>1143</v>
      </c>
      <c r="F2792" s="10" t="s">
        <v>29</v>
      </c>
      <c r="G2792" s="10" t="s">
        <v>33</v>
      </c>
      <c r="H2792" s="20" t="s">
        <v>785</v>
      </c>
      <c r="I2792" s="20" t="s">
        <v>38</v>
      </c>
      <c r="J2792" s="20" t="s">
        <v>1144</v>
      </c>
      <c r="N2792" s="22">
        <v>0</v>
      </c>
      <c r="O2792" s="23">
        <v>0</v>
      </c>
      <c r="P2792" s="24">
        <v>0</v>
      </c>
      <c r="Q2792" s="25" t="str">
        <f t="shared" si="232"/>
        <v/>
      </c>
      <c r="R2792" s="12">
        <v>0</v>
      </c>
      <c r="S2792" s="12">
        <v>0</v>
      </c>
      <c r="U2792" s="18" t="str">
        <f t="shared" si="231"/>
        <v>未出走</v>
      </c>
      <c r="X2792" s="12" t="str">
        <f>IF(OR(C2792="櫃間牧場",C2792="特捜フジ"),"hit",IF(OR(C2792="土井牧場",C2792="土井ムギムギ牧場",C2792="むぎむぎ",C2792="むぎ"),"doi",IF(OR(C2792="阪神",C2792="タイガースファーム"),"han",IF(OR(C2792="健康牧場",C2792="ＯＫ牧場"),"oke",VLOOKUP(C2792,[1]Owner!$A:$B,2,FALSE)))))</f>
        <v>fuk</v>
      </c>
    </row>
    <row r="2793" spans="1:24" ht="11.15" customHeight="1" x14ac:dyDescent="0.65">
      <c r="A2793" s="19" t="str">
        <f t="shared" si="230"/>
        <v>0001本木09</v>
      </c>
      <c r="B2793" s="10" t="s">
        <v>963</v>
      </c>
      <c r="C2793" s="20" t="s">
        <v>1161</v>
      </c>
      <c r="D2793" s="31">
        <v>9</v>
      </c>
      <c r="E2793" s="20" t="s">
        <v>1179</v>
      </c>
      <c r="F2793" s="10" t="s">
        <v>14</v>
      </c>
      <c r="G2793" s="10" t="s">
        <v>33</v>
      </c>
      <c r="H2793" s="20" t="s">
        <v>989</v>
      </c>
      <c r="I2793" s="20" t="s">
        <v>1044</v>
      </c>
      <c r="J2793" s="20" t="s">
        <v>1180</v>
      </c>
      <c r="N2793" s="22">
        <v>0</v>
      </c>
      <c r="O2793" s="23">
        <v>0</v>
      </c>
      <c r="P2793" s="24">
        <v>0</v>
      </c>
      <c r="Q2793" s="25" t="str">
        <f t="shared" si="232"/>
        <v/>
      </c>
      <c r="R2793" s="12">
        <v>0</v>
      </c>
      <c r="S2793" s="12">
        <v>0</v>
      </c>
      <c r="U2793" s="18" t="str">
        <f t="shared" si="231"/>
        <v>未出走</v>
      </c>
      <c r="X2793" s="12" t="str">
        <f>IF(OR(C2793="櫃間牧場",C2793="特捜フジ"),"hit",IF(OR(C2793="土井牧場",C2793="土井ムギムギ牧場",C2793="むぎむぎ",C2793="むぎ"),"doi",IF(OR(C2793="阪神",C2793="タイガースファーム"),"han",IF(OR(C2793="健康牧場",C2793="ＯＫ牧場"),"oke",VLOOKUP(C2793,[1]Owner!$A:$B,2,FALSE)))))</f>
        <v>mot</v>
      </c>
    </row>
    <row r="2794" spans="1:24" ht="11.15" customHeight="1" x14ac:dyDescent="0.65">
      <c r="A2794" s="19" t="str">
        <f t="shared" si="230"/>
        <v>0001山口05</v>
      </c>
      <c r="B2794" s="10" t="s">
        <v>963</v>
      </c>
      <c r="C2794" s="20" t="s">
        <v>1183</v>
      </c>
      <c r="D2794" s="31">
        <v>5</v>
      </c>
      <c r="E2794" s="20" t="s">
        <v>1191</v>
      </c>
      <c r="F2794" s="10" t="s">
        <v>29</v>
      </c>
      <c r="G2794" s="10" t="s">
        <v>33</v>
      </c>
      <c r="H2794" s="20" t="s">
        <v>621</v>
      </c>
      <c r="I2794" s="20" t="s">
        <v>38</v>
      </c>
      <c r="J2794" s="20" t="s">
        <v>886</v>
      </c>
      <c r="N2794" s="22">
        <v>0</v>
      </c>
      <c r="O2794" s="23">
        <v>0</v>
      </c>
      <c r="P2794" s="24">
        <v>0</v>
      </c>
      <c r="Q2794" s="25" t="str">
        <f t="shared" si="232"/>
        <v/>
      </c>
      <c r="R2794" s="12">
        <v>0</v>
      </c>
      <c r="S2794" s="12">
        <v>0</v>
      </c>
      <c r="U2794" s="18" t="str">
        <f t="shared" si="231"/>
        <v>未出走</v>
      </c>
      <c r="X2794" s="12" t="str">
        <f>IF(OR(C2794="櫃間牧場",C2794="特捜フジ"),"hit",IF(OR(C2794="土井牧場",C2794="土井ムギムギ牧場",C2794="むぎむぎ",C2794="むぎ"),"doi",IF(OR(C2794="阪神",C2794="タイガースファーム"),"han",IF(OR(C2794="健康牧場",C2794="ＯＫ牧場"),"oke",VLOOKUP(C2794,[1]Owner!$A:$B,2,FALSE)))))</f>
        <v>yam</v>
      </c>
    </row>
    <row r="2795" spans="1:24" ht="11.15" customHeight="1" x14ac:dyDescent="0.65">
      <c r="A2795" s="19" t="str">
        <f t="shared" si="230"/>
        <v>0001山口06</v>
      </c>
      <c r="B2795" s="10" t="s">
        <v>963</v>
      </c>
      <c r="C2795" s="20" t="s">
        <v>1183</v>
      </c>
      <c r="D2795" s="31">
        <v>6</v>
      </c>
      <c r="E2795" s="20" t="s">
        <v>1192</v>
      </c>
      <c r="F2795" s="10" t="s">
        <v>29</v>
      </c>
      <c r="G2795" s="10" t="s">
        <v>33</v>
      </c>
      <c r="H2795" s="20" t="s">
        <v>1193</v>
      </c>
      <c r="I2795" s="20" t="s">
        <v>436</v>
      </c>
      <c r="J2795" s="20" t="s">
        <v>1194</v>
      </c>
      <c r="N2795" s="22">
        <v>0</v>
      </c>
      <c r="O2795" s="23">
        <v>0</v>
      </c>
      <c r="P2795" s="24">
        <v>0</v>
      </c>
      <c r="Q2795" s="25" t="str">
        <f t="shared" si="232"/>
        <v/>
      </c>
      <c r="R2795" s="12">
        <v>0</v>
      </c>
      <c r="S2795" s="12">
        <v>0</v>
      </c>
      <c r="U2795" s="18" t="str">
        <f t="shared" si="231"/>
        <v>未出走</v>
      </c>
      <c r="X2795" s="12" t="str">
        <f>IF(OR(C2795="櫃間牧場",C2795="特捜フジ"),"hit",IF(OR(C2795="土井牧場",C2795="土井ムギムギ牧場",C2795="むぎむぎ",C2795="むぎ"),"doi",IF(OR(C2795="阪神",C2795="タイガースファーム"),"han",IF(OR(C2795="健康牧場",C2795="ＯＫ牧場"),"oke",VLOOKUP(C2795,[1]Owner!$A:$B,2,FALSE)))))</f>
        <v>yam</v>
      </c>
    </row>
    <row r="2796" spans="1:24" ht="11.15" customHeight="1" x14ac:dyDescent="0.65">
      <c r="A2796" s="19" t="str">
        <f t="shared" si="230"/>
        <v>0001山口07</v>
      </c>
      <c r="B2796" s="10" t="s">
        <v>963</v>
      </c>
      <c r="C2796" s="20" t="s">
        <v>1183</v>
      </c>
      <c r="D2796" s="31">
        <v>7</v>
      </c>
      <c r="E2796" s="20" t="s">
        <v>1195</v>
      </c>
      <c r="F2796" s="10" t="s">
        <v>14</v>
      </c>
      <c r="G2796" s="10" t="s">
        <v>33</v>
      </c>
      <c r="H2796" s="20" t="s">
        <v>1196</v>
      </c>
      <c r="I2796" s="20" t="s">
        <v>1197</v>
      </c>
      <c r="J2796" s="20" t="s">
        <v>1198</v>
      </c>
      <c r="N2796" s="22">
        <v>0</v>
      </c>
      <c r="O2796" s="23">
        <v>0</v>
      </c>
      <c r="P2796" s="24">
        <v>0</v>
      </c>
      <c r="Q2796" s="25" t="str">
        <f t="shared" si="232"/>
        <v/>
      </c>
      <c r="R2796" s="12">
        <v>0</v>
      </c>
      <c r="S2796" s="12">
        <v>0</v>
      </c>
      <c r="U2796" s="18" t="str">
        <f t="shared" si="231"/>
        <v>未出走</v>
      </c>
      <c r="X2796" s="12" t="str">
        <f>IF(OR(C2796="櫃間牧場",C2796="特捜フジ"),"hit",IF(OR(C2796="土井牧場",C2796="土井ムギムギ牧場",C2796="むぎむぎ",C2796="むぎ"),"doi",IF(OR(C2796="阪神",C2796="タイガースファーム"),"han",IF(OR(C2796="健康牧場",C2796="ＯＫ牧場"),"oke",VLOOKUP(C2796,[1]Owner!$A:$B,2,FALSE)))))</f>
        <v>yam</v>
      </c>
    </row>
    <row r="2797" spans="1:24" ht="11.15" customHeight="1" x14ac:dyDescent="0.65">
      <c r="A2797" s="19" t="str">
        <f t="shared" si="230"/>
        <v>0001山口08</v>
      </c>
      <c r="B2797" s="10" t="s">
        <v>963</v>
      </c>
      <c r="C2797" s="20" t="s">
        <v>1183</v>
      </c>
      <c r="D2797" s="31">
        <v>8</v>
      </c>
      <c r="E2797" s="20" t="s">
        <v>1199</v>
      </c>
      <c r="F2797" s="10" t="s">
        <v>29</v>
      </c>
      <c r="G2797" s="10" t="s">
        <v>15</v>
      </c>
      <c r="H2797" s="20" t="s">
        <v>715</v>
      </c>
      <c r="I2797" s="20" t="s">
        <v>17</v>
      </c>
      <c r="J2797" s="20" t="s">
        <v>1200</v>
      </c>
      <c r="N2797" s="22">
        <v>0</v>
      </c>
      <c r="O2797" s="23">
        <v>0</v>
      </c>
      <c r="P2797" s="24">
        <v>0</v>
      </c>
      <c r="Q2797" s="25" t="str">
        <f t="shared" si="232"/>
        <v/>
      </c>
      <c r="R2797" s="12">
        <v>0</v>
      </c>
      <c r="S2797" s="12">
        <v>0</v>
      </c>
      <c r="U2797" s="18" t="str">
        <f t="shared" si="231"/>
        <v>未出走</v>
      </c>
      <c r="X2797" s="12" t="str">
        <f>IF(OR(C2797="櫃間牧場",C2797="特捜フジ"),"hit",IF(OR(C2797="土井牧場",C2797="土井ムギムギ牧場",C2797="むぎむぎ",C2797="むぎ"),"doi",IF(OR(C2797="阪神",C2797="タイガースファーム"),"han",IF(OR(C2797="健康牧場",C2797="ＯＫ牧場"),"oke",VLOOKUP(C2797,[1]Owner!$A:$B,2,FALSE)))))</f>
        <v>yam</v>
      </c>
    </row>
    <row r="2798" spans="1:24" ht="11.15" customHeight="1" x14ac:dyDescent="0.65">
      <c r="A2798" s="19" t="str">
        <f t="shared" si="230"/>
        <v>0001山口09</v>
      </c>
      <c r="B2798" s="10" t="s">
        <v>963</v>
      </c>
      <c r="C2798" s="20" t="s">
        <v>1183</v>
      </c>
      <c r="D2798" s="31">
        <v>9</v>
      </c>
      <c r="E2798" s="20" t="s">
        <v>1201</v>
      </c>
      <c r="F2798" s="10" t="s">
        <v>14</v>
      </c>
      <c r="G2798" s="10" t="s">
        <v>15</v>
      </c>
      <c r="H2798" s="20" t="s">
        <v>521</v>
      </c>
      <c r="I2798" s="20" t="s">
        <v>976</v>
      </c>
      <c r="J2798" s="20" t="s">
        <v>1202</v>
      </c>
      <c r="N2798" s="22">
        <v>0</v>
      </c>
      <c r="O2798" s="23">
        <v>0</v>
      </c>
      <c r="P2798" s="24">
        <v>0</v>
      </c>
      <c r="Q2798" s="25" t="str">
        <f t="shared" si="232"/>
        <v/>
      </c>
      <c r="R2798" s="12">
        <v>0</v>
      </c>
      <c r="S2798" s="12">
        <v>0</v>
      </c>
      <c r="U2798" s="18" t="str">
        <f t="shared" si="231"/>
        <v>未出走</v>
      </c>
      <c r="X2798" s="12" t="str">
        <f>IF(OR(C2798="櫃間牧場",C2798="特捜フジ"),"hit",IF(OR(C2798="土井牧場",C2798="土井ムギムギ牧場",C2798="むぎむぎ",C2798="むぎ"),"doi",IF(OR(C2798="阪神",C2798="タイガースファーム"),"han",IF(OR(C2798="健康牧場",C2798="ＯＫ牧場"),"oke",VLOOKUP(C2798,[1]Owner!$A:$B,2,FALSE)))))</f>
        <v>yam</v>
      </c>
    </row>
    <row r="2799" spans="1:24" ht="11.15" customHeight="1" x14ac:dyDescent="0.65">
      <c r="A2799" s="19" t="str">
        <f t="shared" si="230"/>
        <v>0001播磨02</v>
      </c>
      <c r="B2799" s="10" t="s">
        <v>963</v>
      </c>
      <c r="C2799" s="20" t="s">
        <v>626</v>
      </c>
      <c r="D2799" s="31">
        <v>2</v>
      </c>
      <c r="E2799" s="20" t="s">
        <v>1115</v>
      </c>
      <c r="F2799" s="10" t="s">
        <v>14</v>
      </c>
      <c r="G2799" s="10" t="s">
        <v>33</v>
      </c>
      <c r="H2799" s="20" t="s">
        <v>1116</v>
      </c>
      <c r="I2799" s="20" t="s">
        <v>26</v>
      </c>
      <c r="J2799" s="20" t="s">
        <v>323</v>
      </c>
      <c r="N2799" s="22">
        <v>0</v>
      </c>
      <c r="O2799" s="23">
        <v>0</v>
      </c>
      <c r="P2799" s="24">
        <v>0</v>
      </c>
      <c r="Q2799" s="25" t="str">
        <f t="shared" si="232"/>
        <v/>
      </c>
      <c r="R2799" s="12">
        <v>0</v>
      </c>
      <c r="S2799" s="12">
        <v>0</v>
      </c>
      <c r="U2799" s="18" t="str">
        <f t="shared" si="231"/>
        <v>未出走</v>
      </c>
      <c r="X2799" s="12" t="str">
        <f>IF(OR(C2799="櫃間牧場",C2799="特捜フジ"),"hit",IF(OR(C2799="土井牧場",C2799="土井ムギムギ牧場",C2799="むぎむぎ",C2799="むぎ"),"doi",IF(OR(C2799="阪神",C2799="タイガースファーム"),"han",IF(OR(C2799="健康牧場",C2799="ＯＫ牧場"),"oke",VLOOKUP(C2799,[1]Owner!$A:$B,2,FALSE)))))</f>
        <v>har</v>
      </c>
    </row>
    <row r="2800" spans="1:24" ht="11.15" customHeight="1" x14ac:dyDescent="0.65">
      <c r="A2800" s="19" t="str">
        <f t="shared" si="230"/>
        <v>0001播磨04</v>
      </c>
      <c r="B2800" s="10" t="s">
        <v>963</v>
      </c>
      <c r="C2800" s="20" t="s">
        <v>626</v>
      </c>
      <c r="D2800" s="31">
        <v>4</v>
      </c>
      <c r="E2800" s="20" t="s">
        <v>1119</v>
      </c>
      <c r="F2800" s="10" t="s">
        <v>14</v>
      </c>
      <c r="G2800" s="10" t="s">
        <v>33</v>
      </c>
      <c r="H2800" s="20" t="s">
        <v>787</v>
      </c>
      <c r="I2800" s="20" t="s">
        <v>38</v>
      </c>
      <c r="J2800" s="20" t="s">
        <v>1120</v>
      </c>
      <c r="N2800" s="22">
        <v>0</v>
      </c>
      <c r="O2800" s="23">
        <v>0</v>
      </c>
      <c r="P2800" s="24">
        <v>0</v>
      </c>
      <c r="Q2800" s="25" t="str">
        <f t="shared" si="232"/>
        <v/>
      </c>
      <c r="R2800" s="12">
        <v>0</v>
      </c>
      <c r="S2800" s="12">
        <v>0</v>
      </c>
      <c r="U2800" s="18" t="str">
        <f t="shared" si="231"/>
        <v>未出走</v>
      </c>
      <c r="X2800" s="12" t="str">
        <f>IF(OR(C2800="櫃間牧場",C2800="特捜フジ"),"hit",IF(OR(C2800="土井牧場",C2800="土井ムギムギ牧場",C2800="むぎむぎ",C2800="むぎ"),"doi",IF(OR(C2800="阪神",C2800="タイガースファーム"),"han",IF(OR(C2800="健康牧場",C2800="ＯＫ牧場"),"oke",VLOOKUP(C2800,[1]Owner!$A:$B,2,FALSE)))))</f>
        <v>har</v>
      </c>
    </row>
    <row r="2801" spans="1:24" ht="11.15" customHeight="1" x14ac:dyDescent="0.65">
      <c r="A2801" s="19" t="str">
        <f t="shared" si="230"/>
        <v>0001播磨06</v>
      </c>
      <c r="B2801" s="10" t="s">
        <v>963</v>
      </c>
      <c r="C2801" s="20" t="s">
        <v>626</v>
      </c>
      <c r="D2801" s="31">
        <v>6</v>
      </c>
      <c r="E2801" s="20" t="s">
        <v>1124</v>
      </c>
      <c r="F2801" s="10" t="s">
        <v>29</v>
      </c>
      <c r="G2801" s="10" t="s">
        <v>15</v>
      </c>
      <c r="H2801" s="20" t="s">
        <v>1125</v>
      </c>
      <c r="I2801" s="20" t="s">
        <v>26</v>
      </c>
      <c r="J2801" s="20" t="s">
        <v>1126</v>
      </c>
      <c r="N2801" s="22">
        <v>0</v>
      </c>
      <c r="O2801" s="23">
        <v>0</v>
      </c>
      <c r="P2801" s="24">
        <v>0</v>
      </c>
      <c r="Q2801" s="25" t="str">
        <f t="shared" si="232"/>
        <v/>
      </c>
      <c r="R2801" s="12">
        <v>0</v>
      </c>
      <c r="S2801" s="12">
        <v>0</v>
      </c>
      <c r="U2801" s="18" t="str">
        <f t="shared" si="231"/>
        <v>未出走</v>
      </c>
      <c r="X2801" s="12" t="str">
        <f>IF(OR(C2801="櫃間牧場",C2801="特捜フジ"),"hit",IF(OR(C2801="土井牧場",C2801="土井ムギムギ牧場",C2801="むぎむぎ",C2801="むぎ"),"doi",IF(OR(C2801="阪神",C2801="タイガースファーム"),"han",IF(OR(C2801="健康牧場",C2801="ＯＫ牧場"),"oke",VLOOKUP(C2801,[1]Owner!$A:$B,2,FALSE)))))</f>
        <v>har</v>
      </c>
    </row>
    <row r="2802" spans="1:24" ht="11.15" customHeight="1" x14ac:dyDescent="0.65">
      <c r="A2802" s="19" t="str">
        <f t="shared" si="230"/>
        <v>0102大室01</v>
      </c>
      <c r="B2802" s="10" t="s">
        <v>1206</v>
      </c>
      <c r="C2802" s="20" t="s">
        <v>1207</v>
      </c>
      <c r="D2802" s="31">
        <v>1</v>
      </c>
      <c r="E2802" s="20" t="s">
        <v>1208</v>
      </c>
      <c r="F2802" s="10" t="s">
        <v>29</v>
      </c>
      <c r="G2802" s="10" t="s">
        <v>15</v>
      </c>
      <c r="H2802" s="20" t="s">
        <v>1209</v>
      </c>
      <c r="I2802" s="20" t="s">
        <v>38</v>
      </c>
      <c r="J2802" s="20" t="s">
        <v>1016</v>
      </c>
      <c r="N2802" s="22">
        <v>0</v>
      </c>
      <c r="O2802" s="23">
        <v>0</v>
      </c>
      <c r="P2802" s="24">
        <v>0</v>
      </c>
      <c r="Q2802" s="25" t="str">
        <f t="shared" si="232"/>
        <v/>
      </c>
      <c r="R2802" s="12">
        <v>0</v>
      </c>
      <c r="S2802" s="12">
        <v>0</v>
      </c>
      <c r="U2802" s="18" t="str">
        <f t="shared" si="231"/>
        <v>未出走</v>
      </c>
      <c r="X2802" s="12" t="str">
        <f>IF(OR(C2802="櫃間牧場",C2802="特捜フジ"),"hit",IF(OR(C2802="土井牧場",C2802="土井ムギムギ牧場",C2802="むぎむぎ",C2802="むぎ"),"doi",IF(OR(C2802="阪神",C2802="タイガースファーム"),"han",IF(OR(C2802="健康牧場",C2802="ＯＫ牧場"),"oke",VLOOKUP(C2802,[1]Owner!$A:$B,2,FALSE)))))</f>
        <v>omu</v>
      </c>
    </row>
    <row r="2803" spans="1:24" ht="11.15" customHeight="1" x14ac:dyDescent="0.65">
      <c r="A2803" s="19" t="str">
        <f t="shared" si="230"/>
        <v>0102大室03</v>
      </c>
      <c r="B2803" s="10" t="s">
        <v>1206</v>
      </c>
      <c r="C2803" s="20" t="s">
        <v>1207</v>
      </c>
      <c r="D2803" s="31">
        <v>3</v>
      </c>
      <c r="E2803" s="20" t="s">
        <v>1212</v>
      </c>
      <c r="F2803" s="10" t="s">
        <v>29</v>
      </c>
      <c r="G2803" s="10" t="s">
        <v>15</v>
      </c>
      <c r="H2803" s="20" t="s">
        <v>600</v>
      </c>
      <c r="I2803" s="20" t="s">
        <v>26</v>
      </c>
      <c r="J2803" s="20" t="s">
        <v>912</v>
      </c>
      <c r="N2803" s="22">
        <v>0</v>
      </c>
      <c r="O2803" s="23">
        <v>0</v>
      </c>
      <c r="P2803" s="24">
        <v>0</v>
      </c>
      <c r="Q2803" s="25" t="str">
        <f t="shared" si="232"/>
        <v/>
      </c>
      <c r="R2803" s="12">
        <v>0</v>
      </c>
      <c r="S2803" s="12">
        <v>0</v>
      </c>
      <c r="U2803" s="18" t="str">
        <f t="shared" si="231"/>
        <v>未出走</v>
      </c>
      <c r="X2803" s="12" t="str">
        <f>IF(OR(C2803="櫃間牧場",C2803="特捜フジ"),"hit",IF(OR(C2803="土井牧場",C2803="土井ムギムギ牧場",C2803="むぎむぎ",C2803="むぎ"),"doi",IF(OR(C2803="阪神",C2803="タイガースファーム"),"han",IF(OR(C2803="健康牧場",C2803="ＯＫ牧場"),"oke",VLOOKUP(C2803,[1]Owner!$A:$B,2,FALSE)))))</f>
        <v>omu</v>
      </c>
    </row>
    <row r="2804" spans="1:24" ht="11.15" customHeight="1" x14ac:dyDescent="0.65">
      <c r="A2804" s="19" t="str">
        <f t="shared" si="230"/>
        <v>0102大室05</v>
      </c>
      <c r="B2804" s="10" t="s">
        <v>1206</v>
      </c>
      <c r="C2804" s="20" t="s">
        <v>1207</v>
      </c>
      <c r="D2804" s="31">
        <v>5</v>
      </c>
      <c r="E2804" s="20" t="s">
        <v>1215</v>
      </c>
      <c r="F2804" s="10" t="s">
        <v>14</v>
      </c>
      <c r="G2804" s="10" t="s">
        <v>510</v>
      </c>
      <c r="H2804" s="20" t="s">
        <v>1216</v>
      </c>
      <c r="I2804" s="20" t="s">
        <v>85</v>
      </c>
      <c r="J2804" s="20" t="s">
        <v>1217</v>
      </c>
      <c r="N2804" s="22">
        <v>0</v>
      </c>
      <c r="O2804" s="23">
        <v>0</v>
      </c>
      <c r="P2804" s="24">
        <v>0</v>
      </c>
      <c r="Q2804" s="25" t="str">
        <f t="shared" si="232"/>
        <v/>
      </c>
      <c r="R2804" s="12">
        <v>0</v>
      </c>
      <c r="S2804" s="12">
        <v>0</v>
      </c>
      <c r="U2804" s="18" t="str">
        <f t="shared" si="231"/>
        <v>未出走</v>
      </c>
      <c r="X2804" s="12" t="str">
        <f>IF(OR(C2804="櫃間牧場",C2804="特捜フジ"),"hit",IF(OR(C2804="土井牧場",C2804="土井ムギムギ牧場",C2804="むぎむぎ",C2804="むぎ"),"doi",IF(OR(C2804="阪神",C2804="タイガースファーム"),"han",IF(OR(C2804="健康牧場",C2804="ＯＫ牧場"),"oke",VLOOKUP(C2804,[1]Owner!$A:$B,2,FALSE)))))</f>
        <v>omu</v>
      </c>
    </row>
    <row r="2805" spans="1:24" ht="11.15" customHeight="1" x14ac:dyDescent="0.65">
      <c r="A2805" s="19" t="str">
        <f t="shared" si="230"/>
        <v>0102大室06</v>
      </c>
      <c r="B2805" s="10" t="s">
        <v>1206</v>
      </c>
      <c r="C2805" s="20" t="s">
        <v>1207</v>
      </c>
      <c r="D2805" s="31">
        <v>6</v>
      </c>
      <c r="E2805" s="20" t="s">
        <v>4744</v>
      </c>
      <c r="F2805" s="10" t="s">
        <v>14</v>
      </c>
      <c r="I2805" s="20" t="s">
        <v>26</v>
      </c>
      <c r="J2805" s="20" t="s">
        <v>164</v>
      </c>
      <c r="L2805" s="20" t="s">
        <v>1218</v>
      </c>
      <c r="N2805" s="22">
        <v>0</v>
      </c>
      <c r="O2805" s="23">
        <v>0</v>
      </c>
      <c r="P2805" s="24">
        <v>0</v>
      </c>
      <c r="Q2805" s="25" t="str">
        <f t="shared" si="232"/>
        <v/>
      </c>
      <c r="R2805" s="12">
        <v>0</v>
      </c>
      <c r="S2805" s="12">
        <v>0</v>
      </c>
      <c r="U2805" s="18" t="str">
        <f t="shared" si="231"/>
        <v>未出走</v>
      </c>
      <c r="X2805" s="12" t="str">
        <f>IF(OR(C2805="櫃間牧場",C2805="特捜フジ"),"hit",IF(OR(C2805="土井牧場",C2805="土井ムギムギ牧場",C2805="むぎむぎ",C2805="むぎ"),"doi",IF(OR(C2805="阪神",C2805="タイガースファーム"),"han",IF(OR(C2805="健康牧場",C2805="ＯＫ牧場"),"oke",VLOOKUP(C2805,[1]Owner!$A:$B,2,FALSE)))))</f>
        <v>omu</v>
      </c>
    </row>
    <row r="2806" spans="1:24" ht="11.15" customHeight="1" x14ac:dyDescent="0.65">
      <c r="A2806" s="19" t="str">
        <f t="shared" si="230"/>
        <v>0102大室10</v>
      </c>
      <c r="B2806" s="10" t="s">
        <v>1206</v>
      </c>
      <c r="C2806" s="20" t="s">
        <v>1207</v>
      </c>
      <c r="D2806" s="31">
        <v>10</v>
      </c>
      <c r="E2806" s="20" t="s">
        <v>1223</v>
      </c>
      <c r="F2806" s="10" t="s">
        <v>14</v>
      </c>
      <c r="G2806" s="10" t="s">
        <v>15</v>
      </c>
      <c r="H2806" s="20" t="s">
        <v>1224</v>
      </c>
      <c r="I2806" s="20" t="s">
        <v>38</v>
      </c>
      <c r="J2806" s="20" t="s">
        <v>1225</v>
      </c>
      <c r="N2806" s="22">
        <v>0</v>
      </c>
      <c r="O2806" s="23">
        <v>0</v>
      </c>
      <c r="P2806" s="24">
        <v>0</v>
      </c>
      <c r="Q2806" s="25" t="str">
        <f t="shared" si="232"/>
        <v/>
      </c>
      <c r="R2806" s="12">
        <v>0</v>
      </c>
      <c r="S2806" s="12">
        <v>0</v>
      </c>
      <c r="U2806" s="18" t="str">
        <f t="shared" si="231"/>
        <v>未出走</v>
      </c>
      <c r="X2806" s="12" t="str">
        <f>IF(OR(C2806="櫃間牧場",C2806="特捜フジ"),"hit",IF(OR(C2806="土井牧場",C2806="土井ムギムギ牧場",C2806="むぎむぎ",C2806="むぎ"),"doi",IF(OR(C2806="阪神",C2806="タイガースファーム"),"han",IF(OR(C2806="健康牧場",C2806="ＯＫ牧場"),"oke",VLOOKUP(C2806,[1]Owner!$A:$B,2,FALSE)))))</f>
        <v>omu</v>
      </c>
    </row>
    <row r="2807" spans="1:24" ht="11.15" customHeight="1" x14ac:dyDescent="0.65">
      <c r="A2807" s="19" t="str">
        <f t="shared" si="230"/>
        <v>0102大矢01</v>
      </c>
      <c r="B2807" s="10" t="s">
        <v>1206</v>
      </c>
      <c r="C2807" s="20" t="s">
        <v>964</v>
      </c>
      <c r="D2807" s="31">
        <v>1</v>
      </c>
      <c r="E2807" s="20" t="s">
        <v>1226</v>
      </c>
      <c r="F2807" s="10" t="s">
        <v>14</v>
      </c>
      <c r="G2807" s="10" t="s">
        <v>15</v>
      </c>
      <c r="H2807" s="20" t="s">
        <v>1227</v>
      </c>
      <c r="I2807" s="20" t="s">
        <v>26</v>
      </c>
      <c r="J2807" s="20" t="s">
        <v>1228</v>
      </c>
      <c r="N2807" s="22">
        <v>0</v>
      </c>
      <c r="O2807" s="23">
        <v>0</v>
      </c>
      <c r="P2807" s="24">
        <v>0</v>
      </c>
      <c r="Q2807" s="25" t="str">
        <f t="shared" si="232"/>
        <v/>
      </c>
      <c r="R2807" s="12">
        <v>0</v>
      </c>
      <c r="S2807" s="12">
        <v>0</v>
      </c>
      <c r="U2807" s="18" t="str">
        <f t="shared" si="231"/>
        <v>未出走</v>
      </c>
      <c r="X2807" s="12" t="str">
        <f>IF(OR(C2807="櫃間牧場",C2807="特捜フジ"),"hit",IF(OR(C2807="土井牧場",C2807="土井ムギムギ牧場",C2807="むぎむぎ",C2807="むぎ"),"doi",IF(OR(C2807="阪神",C2807="タイガースファーム"),"han",IF(OR(C2807="健康牧場",C2807="ＯＫ牧場"),"oke",VLOOKUP(C2807,[1]Owner!$A:$B,2,FALSE)))))</f>
        <v>oya</v>
      </c>
    </row>
    <row r="2808" spans="1:24" ht="11.15" customHeight="1" x14ac:dyDescent="0.65">
      <c r="A2808" s="19" t="str">
        <f t="shared" si="230"/>
        <v>0102大矢02</v>
      </c>
      <c r="B2808" s="10" t="s">
        <v>1206</v>
      </c>
      <c r="C2808" s="20" t="s">
        <v>964</v>
      </c>
      <c r="D2808" s="31">
        <v>2</v>
      </c>
      <c r="E2808" s="20" t="s">
        <v>1229</v>
      </c>
      <c r="F2808" s="10" t="s">
        <v>29</v>
      </c>
      <c r="G2808" s="10" t="s">
        <v>15</v>
      </c>
      <c r="H2808" s="20" t="s">
        <v>715</v>
      </c>
      <c r="I2808" s="20" t="s">
        <v>26</v>
      </c>
      <c r="J2808" s="20" t="s">
        <v>1230</v>
      </c>
      <c r="N2808" s="22">
        <v>0</v>
      </c>
      <c r="O2808" s="23">
        <v>0</v>
      </c>
      <c r="P2808" s="24">
        <v>0</v>
      </c>
      <c r="Q2808" s="25" t="str">
        <f t="shared" si="232"/>
        <v/>
      </c>
      <c r="R2808" s="12">
        <v>0</v>
      </c>
      <c r="S2808" s="12">
        <v>0</v>
      </c>
      <c r="U2808" s="18" t="str">
        <f t="shared" si="231"/>
        <v>未出走</v>
      </c>
      <c r="X2808" s="12" t="str">
        <f>IF(OR(C2808="櫃間牧場",C2808="特捜フジ"),"hit",IF(OR(C2808="土井牧場",C2808="土井ムギムギ牧場",C2808="むぎむぎ",C2808="むぎ"),"doi",IF(OR(C2808="阪神",C2808="タイガースファーム"),"han",IF(OR(C2808="健康牧場",C2808="ＯＫ牧場"),"oke",VLOOKUP(C2808,[1]Owner!$A:$B,2,FALSE)))))</f>
        <v>oya</v>
      </c>
    </row>
    <row r="2809" spans="1:24" ht="11.15" customHeight="1" x14ac:dyDescent="0.65">
      <c r="A2809" s="19" t="str">
        <f t="shared" si="230"/>
        <v>0102大矢07</v>
      </c>
      <c r="B2809" s="10" t="s">
        <v>1206</v>
      </c>
      <c r="C2809" s="20" t="s">
        <v>964</v>
      </c>
      <c r="D2809" s="31">
        <v>7</v>
      </c>
      <c r="E2809" s="20" t="s">
        <v>1244</v>
      </c>
      <c r="F2809" s="10" t="s">
        <v>14</v>
      </c>
      <c r="G2809" s="10" t="s">
        <v>15</v>
      </c>
      <c r="H2809" s="20" t="s">
        <v>1245</v>
      </c>
      <c r="I2809" s="20" t="s">
        <v>1064</v>
      </c>
      <c r="J2809" s="20" t="s">
        <v>1246</v>
      </c>
      <c r="N2809" s="22">
        <v>0</v>
      </c>
      <c r="O2809" s="23">
        <v>0</v>
      </c>
      <c r="P2809" s="24">
        <v>0</v>
      </c>
      <c r="Q2809" s="25" t="str">
        <f t="shared" si="232"/>
        <v/>
      </c>
      <c r="R2809" s="12">
        <v>0</v>
      </c>
      <c r="S2809" s="12">
        <v>0</v>
      </c>
      <c r="U2809" s="18" t="str">
        <f t="shared" si="231"/>
        <v>未出走</v>
      </c>
      <c r="X2809" s="12" t="str">
        <f>IF(OR(C2809="櫃間牧場",C2809="特捜フジ"),"hit",IF(OR(C2809="土井牧場",C2809="土井ムギムギ牧場",C2809="むぎむぎ",C2809="むぎ"),"doi",IF(OR(C2809="阪神",C2809="タイガースファーム"),"han",IF(OR(C2809="健康牧場",C2809="ＯＫ牧場"),"oke",VLOOKUP(C2809,[1]Owner!$A:$B,2,FALSE)))))</f>
        <v>oya</v>
      </c>
    </row>
    <row r="2810" spans="1:24" ht="11.15" customHeight="1" x14ac:dyDescent="0.65">
      <c r="A2810" s="19" t="str">
        <f t="shared" si="230"/>
        <v>0102大矢09</v>
      </c>
      <c r="B2810" s="10" t="s">
        <v>1206</v>
      </c>
      <c r="C2810" s="20" t="s">
        <v>964</v>
      </c>
      <c r="D2810" s="31">
        <v>9</v>
      </c>
      <c r="E2810" s="20" t="s">
        <v>1250</v>
      </c>
      <c r="F2810" s="10" t="s">
        <v>29</v>
      </c>
      <c r="G2810" s="10" t="s">
        <v>15</v>
      </c>
      <c r="H2810" s="20" t="s">
        <v>1251</v>
      </c>
      <c r="I2810" s="20" t="s">
        <v>1252</v>
      </c>
      <c r="J2810" s="20" t="s">
        <v>1253</v>
      </c>
      <c r="N2810" s="22">
        <v>0</v>
      </c>
      <c r="O2810" s="23">
        <v>0</v>
      </c>
      <c r="P2810" s="24">
        <v>0</v>
      </c>
      <c r="Q2810" s="25" t="str">
        <f t="shared" si="232"/>
        <v/>
      </c>
      <c r="R2810" s="12">
        <v>0</v>
      </c>
      <c r="S2810" s="12">
        <v>0</v>
      </c>
      <c r="U2810" s="18" t="str">
        <f t="shared" si="231"/>
        <v>未出走</v>
      </c>
      <c r="X2810" s="12" t="str">
        <f>IF(OR(C2810="櫃間牧場",C2810="特捜フジ"),"hit",IF(OR(C2810="土井牧場",C2810="土井ムギムギ牧場",C2810="むぎむぎ",C2810="むぎ"),"doi",IF(OR(C2810="阪神",C2810="タイガースファーム"),"han",IF(OR(C2810="健康牧場",C2810="ＯＫ牧場"),"oke",VLOOKUP(C2810,[1]Owner!$A:$B,2,FALSE)))))</f>
        <v>oya</v>
      </c>
    </row>
    <row r="2811" spans="1:24" ht="11.15" customHeight="1" x14ac:dyDescent="0.65">
      <c r="A2811" s="19" t="str">
        <f t="shared" si="230"/>
        <v>0102大類04</v>
      </c>
      <c r="B2811" s="10" t="s">
        <v>1206</v>
      </c>
      <c r="C2811" s="20" t="s">
        <v>91</v>
      </c>
      <c r="D2811" s="31">
        <v>4</v>
      </c>
      <c r="E2811" s="20" t="s">
        <v>1262</v>
      </c>
      <c r="F2811" s="10" t="s">
        <v>29</v>
      </c>
      <c r="G2811" s="10" t="s">
        <v>15</v>
      </c>
      <c r="H2811" s="20" t="s">
        <v>730</v>
      </c>
      <c r="I2811" s="20" t="s">
        <v>38</v>
      </c>
      <c r="J2811" s="20" t="s">
        <v>1108</v>
      </c>
      <c r="N2811" s="22">
        <v>0</v>
      </c>
      <c r="O2811" s="23">
        <v>0</v>
      </c>
      <c r="P2811" s="24">
        <v>0</v>
      </c>
      <c r="Q2811" s="25" t="str">
        <f t="shared" si="232"/>
        <v/>
      </c>
      <c r="R2811" s="12">
        <v>0</v>
      </c>
      <c r="S2811" s="12">
        <v>0</v>
      </c>
      <c r="U2811" s="18" t="str">
        <f t="shared" si="231"/>
        <v>未出走</v>
      </c>
      <c r="X2811" s="12" t="str">
        <f>IF(OR(C2811="櫃間牧場",C2811="特捜フジ"),"hit",IF(OR(C2811="土井牧場",C2811="土井ムギムギ牧場",C2811="むぎむぎ",C2811="むぎ"),"doi",IF(OR(C2811="阪神",C2811="タイガースファーム"),"han",IF(OR(C2811="健康牧場",C2811="ＯＫ牧場"),"oke",VLOOKUP(C2811,[1]Owner!$A:$B,2,FALSE)))))</f>
        <v>oru</v>
      </c>
    </row>
    <row r="2812" spans="1:24" ht="11.15" customHeight="1" x14ac:dyDescent="0.65">
      <c r="A2812" s="19" t="str">
        <f t="shared" si="230"/>
        <v>0102大類07</v>
      </c>
      <c r="B2812" s="10" t="s">
        <v>1206</v>
      </c>
      <c r="C2812" s="20" t="s">
        <v>91</v>
      </c>
      <c r="D2812" s="31">
        <v>7</v>
      </c>
      <c r="E2812" s="20" t="s">
        <v>1266</v>
      </c>
      <c r="F2812" s="10" t="s">
        <v>29</v>
      </c>
      <c r="G2812" s="10" t="s">
        <v>15</v>
      </c>
      <c r="H2812" s="20" t="s">
        <v>1267</v>
      </c>
      <c r="I2812" s="20" t="s">
        <v>38</v>
      </c>
      <c r="J2812" s="20" t="s">
        <v>1268</v>
      </c>
      <c r="N2812" s="22">
        <v>0</v>
      </c>
      <c r="O2812" s="23">
        <v>0</v>
      </c>
      <c r="P2812" s="24">
        <v>0</v>
      </c>
      <c r="Q2812" s="25" t="str">
        <f t="shared" si="232"/>
        <v/>
      </c>
      <c r="R2812" s="12">
        <v>0</v>
      </c>
      <c r="S2812" s="12">
        <v>0</v>
      </c>
      <c r="U2812" s="18" t="str">
        <f t="shared" si="231"/>
        <v>未出走</v>
      </c>
      <c r="X2812" s="12" t="str">
        <f>IF(OR(C2812="櫃間牧場",C2812="特捜フジ"),"hit",IF(OR(C2812="土井牧場",C2812="土井ムギムギ牧場",C2812="むぎむぎ",C2812="むぎ"),"doi",IF(OR(C2812="阪神",C2812="タイガースファーム"),"han",IF(OR(C2812="健康牧場",C2812="ＯＫ牧場"),"oke",VLOOKUP(C2812,[1]Owner!$A:$B,2,FALSE)))))</f>
        <v>oru</v>
      </c>
    </row>
    <row r="2813" spans="1:24" ht="11.15" customHeight="1" x14ac:dyDescent="0.65">
      <c r="A2813" s="19" t="str">
        <f t="shared" si="230"/>
        <v>0102健太07</v>
      </c>
      <c r="B2813" s="10" t="s">
        <v>1206</v>
      </c>
      <c r="C2813" s="20" t="s">
        <v>156</v>
      </c>
      <c r="D2813" s="31">
        <v>7</v>
      </c>
      <c r="E2813" s="20" t="s">
        <v>1290</v>
      </c>
      <c r="F2813" s="10" t="s">
        <v>29</v>
      </c>
      <c r="G2813" s="10" t="s">
        <v>15</v>
      </c>
      <c r="H2813" s="20" t="s">
        <v>1291</v>
      </c>
      <c r="I2813" s="20" t="s">
        <v>1292</v>
      </c>
      <c r="J2813" s="20" t="s">
        <v>764</v>
      </c>
      <c r="N2813" s="22">
        <v>0</v>
      </c>
      <c r="O2813" s="23">
        <v>0</v>
      </c>
      <c r="P2813" s="24">
        <v>0</v>
      </c>
      <c r="Q2813" s="25" t="str">
        <f t="shared" si="232"/>
        <v/>
      </c>
      <c r="R2813" s="12">
        <v>0</v>
      </c>
      <c r="S2813" s="12">
        <v>0</v>
      </c>
      <c r="U2813" s="18" t="str">
        <f t="shared" si="231"/>
        <v>未出走</v>
      </c>
      <c r="X2813" s="12" t="str">
        <f>IF(OR(C2813="櫃間牧場",C2813="特捜フジ"),"hit",IF(OR(C2813="土井牧場",C2813="土井ムギムギ牧場",C2813="むぎむぎ",C2813="むぎ"),"doi",IF(OR(C2813="阪神",C2813="タイガースファーム"),"han",IF(OR(C2813="健康牧場",C2813="ＯＫ牧場"),"oke",VLOOKUP(C2813,[1]Owner!$A:$B,2,FALSE)))))</f>
        <v>tke</v>
      </c>
    </row>
    <row r="2814" spans="1:24" ht="11.15" customHeight="1" x14ac:dyDescent="0.65">
      <c r="A2814" s="19" t="str">
        <f t="shared" si="230"/>
        <v>0102伸吾02</v>
      </c>
      <c r="B2814" s="10" t="s">
        <v>1206</v>
      </c>
      <c r="C2814" s="20" t="s">
        <v>768</v>
      </c>
      <c r="D2814" s="31">
        <v>2</v>
      </c>
      <c r="E2814" s="20" t="s">
        <v>4744</v>
      </c>
      <c r="F2814" s="10" t="s">
        <v>14</v>
      </c>
      <c r="I2814" s="20" t="s">
        <v>38</v>
      </c>
      <c r="J2814" s="20" t="s">
        <v>1300</v>
      </c>
      <c r="L2814" s="20" t="s">
        <v>82</v>
      </c>
      <c r="N2814" s="22">
        <v>0</v>
      </c>
      <c r="O2814" s="23">
        <v>0</v>
      </c>
      <c r="P2814" s="24">
        <v>0</v>
      </c>
      <c r="Q2814" s="25" t="str">
        <f t="shared" si="232"/>
        <v/>
      </c>
      <c r="R2814" s="12">
        <v>0</v>
      </c>
      <c r="S2814" s="12">
        <v>0</v>
      </c>
      <c r="U2814" s="18" t="str">
        <f t="shared" si="231"/>
        <v>未出走</v>
      </c>
      <c r="X2814" s="12" t="str">
        <f>IF(OR(C2814="櫃間牧場",C2814="特捜フジ"),"hit",IF(OR(C2814="土井牧場",C2814="土井ムギムギ牧場",C2814="むぎむぎ",C2814="むぎ"),"doi",IF(OR(C2814="阪神",C2814="タイガースファーム"),"han",IF(OR(C2814="健康牧場",C2814="ＯＫ牧場"),"oke",VLOOKUP(C2814,[1]Owner!$A:$B,2,FALSE)))))</f>
        <v>tsi</v>
      </c>
    </row>
    <row r="2815" spans="1:24" ht="11.15" customHeight="1" x14ac:dyDescent="0.65">
      <c r="A2815" s="19" t="str">
        <f t="shared" si="230"/>
        <v>0102伸吾10</v>
      </c>
      <c r="B2815" s="10" t="s">
        <v>1206</v>
      </c>
      <c r="C2815" s="20" t="s">
        <v>768</v>
      </c>
      <c r="D2815" s="31">
        <v>10</v>
      </c>
      <c r="E2815" s="20" t="s">
        <v>1312</v>
      </c>
      <c r="F2815" s="10" t="s">
        <v>29</v>
      </c>
      <c r="I2815" s="20" t="s">
        <v>1292</v>
      </c>
      <c r="J2815" s="20" t="s">
        <v>534</v>
      </c>
      <c r="N2815" s="22">
        <v>0</v>
      </c>
      <c r="O2815" s="23">
        <v>0</v>
      </c>
      <c r="P2815" s="24">
        <v>0</v>
      </c>
      <c r="Q2815" s="25" t="str">
        <f t="shared" si="232"/>
        <v/>
      </c>
      <c r="R2815" s="12">
        <v>0</v>
      </c>
      <c r="S2815" s="12">
        <v>0</v>
      </c>
      <c r="U2815" s="18" t="str">
        <f t="shared" si="231"/>
        <v>未出走</v>
      </c>
      <c r="X2815" s="12" t="str">
        <f>IF(OR(C2815="櫃間牧場",C2815="特捜フジ"),"hit",IF(OR(C2815="土井牧場",C2815="土井ムギムギ牧場",C2815="むぎむぎ",C2815="むぎ"),"doi",IF(OR(C2815="阪神",C2815="タイガースファーム"),"han",IF(OR(C2815="健康牧場",C2815="ＯＫ牧場"),"oke",VLOOKUP(C2815,[1]Owner!$A:$B,2,FALSE)))))</f>
        <v>tsi</v>
      </c>
    </row>
    <row r="2816" spans="1:24" ht="11.15" customHeight="1" x14ac:dyDescent="0.65">
      <c r="A2816" s="19" t="str">
        <f t="shared" si="230"/>
        <v>0102杉田08</v>
      </c>
      <c r="B2816" s="10" t="s">
        <v>1206</v>
      </c>
      <c r="C2816" s="20" t="s">
        <v>1337</v>
      </c>
      <c r="D2816" s="31">
        <v>8</v>
      </c>
      <c r="E2816" s="20" t="s">
        <v>1351</v>
      </c>
      <c r="F2816" s="10" t="s">
        <v>14</v>
      </c>
      <c r="G2816" s="10" t="s">
        <v>15</v>
      </c>
      <c r="H2816" s="20" t="s">
        <v>600</v>
      </c>
      <c r="I2816" s="20" t="s">
        <v>833</v>
      </c>
      <c r="J2816" s="20" t="s">
        <v>808</v>
      </c>
      <c r="N2816" s="22">
        <v>0</v>
      </c>
      <c r="O2816" s="23">
        <v>0</v>
      </c>
      <c r="P2816" s="24">
        <v>0</v>
      </c>
      <c r="Q2816" s="25" t="str">
        <f t="shared" si="232"/>
        <v/>
      </c>
      <c r="R2816" s="12">
        <v>0</v>
      </c>
      <c r="S2816" s="12">
        <v>0</v>
      </c>
      <c r="U2816" s="18" t="str">
        <f t="shared" si="231"/>
        <v>未出走</v>
      </c>
      <c r="X2816" s="12" t="str">
        <f>IF(OR(C2816="櫃間牧場",C2816="特捜フジ"),"hit",IF(OR(C2816="土井牧場",C2816="土井ムギムギ牧場",C2816="むぎむぎ",C2816="むぎ"),"doi",IF(OR(C2816="阪神",C2816="タイガースファーム"),"han",IF(OR(C2816="健康牧場",C2816="ＯＫ牧場"),"oke",VLOOKUP(C2816,[1]Owner!$A:$B,2,FALSE)))))</f>
        <v>sug</v>
      </c>
    </row>
    <row r="2817" spans="1:24" ht="11.15" customHeight="1" x14ac:dyDescent="0.65">
      <c r="A2817" s="19" t="str">
        <f t="shared" si="230"/>
        <v>0102特捜06</v>
      </c>
      <c r="B2817" s="10" t="s">
        <v>1206</v>
      </c>
      <c r="C2817" s="20" t="s">
        <v>1376</v>
      </c>
      <c r="D2817" s="31">
        <v>6</v>
      </c>
      <c r="E2817" s="20" t="s">
        <v>1385</v>
      </c>
      <c r="F2817" s="10" t="s">
        <v>14</v>
      </c>
      <c r="G2817" s="10" t="s">
        <v>15</v>
      </c>
      <c r="H2817" s="20" t="s">
        <v>867</v>
      </c>
      <c r="I2817" s="20" t="s">
        <v>38</v>
      </c>
      <c r="J2817" s="20" t="s">
        <v>868</v>
      </c>
      <c r="N2817" s="22">
        <v>0</v>
      </c>
      <c r="O2817" s="23">
        <v>0</v>
      </c>
      <c r="P2817" s="24">
        <v>0</v>
      </c>
      <c r="Q2817" s="25" t="str">
        <f t="shared" si="232"/>
        <v/>
      </c>
      <c r="R2817" s="12">
        <v>0</v>
      </c>
      <c r="S2817" s="12">
        <v>0</v>
      </c>
      <c r="U2817" s="18" t="str">
        <f t="shared" si="231"/>
        <v>未出走</v>
      </c>
      <c r="X2817" s="12" t="str">
        <f>IF(OR(C2817="櫃間牧場",C2817="特捜フジ"),"hit",IF(OR(C2817="土井牧場",C2817="土井ムギムギ牧場",C2817="むぎむぎ",C2817="むぎ"),"doi",IF(OR(C2817="阪神",C2817="タイガースファーム"),"han",IF(OR(C2817="健康牧場",C2817="ＯＫ牧場"),"oke",VLOOKUP(C2817,[1]Owner!$A:$B,2,FALSE)))))</f>
        <v>hit</v>
      </c>
    </row>
    <row r="2818" spans="1:24" ht="11.15" customHeight="1" x14ac:dyDescent="0.65">
      <c r="A2818" s="19" t="str">
        <f t="shared" ref="A2818:A2881" si="233">MID(B2818,3,2)&amp;MID(B2818,8,2)&amp;MID(C2818,1,2)&amp;TEXT(D2818,"00")</f>
        <v>0102特捜07</v>
      </c>
      <c r="B2818" s="10" t="s">
        <v>1206</v>
      </c>
      <c r="C2818" s="20" t="s">
        <v>1376</v>
      </c>
      <c r="D2818" s="31">
        <v>7</v>
      </c>
      <c r="E2818" s="20" t="s">
        <v>1386</v>
      </c>
      <c r="F2818" s="10" t="s">
        <v>14</v>
      </c>
      <c r="G2818" s="10" t="s">
        <v>520</v>
      </c>
      <c r="H2818" s="20" t="s">
        <v>1387</v>
      </c>
      <c r="I2818" s="20" t="s">
        <v>424</v>
      </c>
      <c r="J2818" s="20" t="s">
        <v>1388</v>
      </c>
      <c r="N2818" s="22">
        <v>0</v>
      </c>
      <c r="O2818" s="23">
        <v>0</v>
      </c>
      <c r="P2818" s="24">
        <v>0</v>
      </c>
      <c r="Q2818" s="25" t="str">
        <f t="shared" si="232"/>
        <v/>
      </c>
      <c r="R2818" s="12">
        <v>0</v>
      </c>
      <c r="S2818" s="12">
        <v>0</v>
      </c>
      <c r="U2818" s="18" t="str">
        <f t="shared" ref="U2818:U2881" si="234">IF(S2818&gt;=1,"G1",IF(R2818&gt;=1,"重賞",IF(O2818&gt;=2,"二勝",IF(O2818=1,"一勝",IF(AND(O2818=0,N2818&gt;=1),"未勝利","未出走")))))</f>
        <v>未出走</v>
      </c>
      <c r="X2818" s="12" t="str">
        <f>IF(OR(C2818="櫃間牧場",C2818="特捜フジ"),"hit",IF(OR(C2818="土井牧場",C2818="土井ムギムギ牧場",C2818="むぎむぎ",C2818="むぎ"),"doi",IF(OR(C2818="阪神",C2818="タイガースファーム"),"han",IF(OR(C2818="健康牧場",C2818="ＯＫ牧場"),"oke",VLOOKUP(C2818,[1]Owner!$A:$B,2,FALSE)))))</f>
        <v>hit</v>
      </c>
    </row>
    <row r="2819" spans="1:24" ht="11.15" customHeight="1" x14ac:dyDescent="0.65">
      <c r="A2819" s="19" t="str">
        <f t="shared" si="233"/>
        <v>0102特捜10</v>
      </c>
      <c r="B2819" s="10" t="s">
        <v>1206</v>
      </c>
      <c r="C2819" s="20" t="s">
        <v>1376</v>
      </c>
      <c r="D2819" s="31">
        <v>10</v>
      </c>
      <c r="E2819" s="20" t="s">
        <v>4744</v>
      </c>
      <c r="F2819" s="10" t="s">
        <v>29</v>
      </c>
      <c r="I2819" s="20" t="s">
        <v>206</v>
      </c>
      <c r="J2819" s="20" t="s">
        <v>1395</v>
      </c>
      <c r="N2819" s="22">
        <v>0</v>
      </c>
      <c r="O2819" s="23">
        <v>0</v>
      </c>
      <c r="P2819" s="24">
        <v>0</v>
      </c>
      <c r="Q2819" s="25" t="str">
        <f t="shared" si="232"/>
        <v/>
      </c>
      <c r="R2819" s="12">
        <v>0</v>
      </c>
      <c r="S2819" s="12">
        <v>0</v>
      </c>
      <c r="U2819" s="18" t="str">
        <f t="shared" si="234"/>
        <v>未出走</v>
      </c>
      <c r="X2819" s="12" t="str">
        <f>IF(OR(C2819="櫃間牧場",C2819="特捜フジ"),"hit",IF(OR(C2819="土井牧場",C2819="土井ムギムギ牧場",C2819="むぎむぎ",C2819="むぎ"),"doi",IF(OR(C2819="阪神",C2819="タイガースファーム"),"han",IF(OR(C2819="健康牧場",C2819="ＯＫ牧場"),"oke",VLOOKUP(C2819,[1]Owner!$A:$B,2,FALSE)))))</f>
        <v>hit</v>
      </c>
    </row>
    <row r="2820" spans="1:24" ht="11.15" customHeight="1" x14ac:dyDescent="0.65">
      <c r="A2820" s="19" t="str">
        <f t="shared" si="233"/>
        <v>0102戸田05</v>
      </c>
      <c r="B2820" s="10" t="s">
        <v>1206</v>
      </c>
      <c r="C2820" s="20" t="s">
        <v>320</v>
      </c>
      <c r="D2820" s="31">
        <v>5</v>
      </c>
      <c r="E2820" s="20" t="s">
        <v>1405</v>
      </c>
      <c r="F2820" s="10" t="s">
        <v>14</v>
      </c>
      <c r="G2820" s="10" t="s">
        <v>33</v>
      </c>
      <c r="H2820" s="20" t="s">
        <v>1406</v>
      </c>
      <c r="I2820" s="20" t="s">
        <v>38</v>
      </c>
      <c r="J2820" s="20" t="s">
        <v>1185</v>
      </c>
      <c r="N2820" s="22">
        <v>0</v>
      </c>
      <c r="O2820" s="23">
        <v>0</v>
      </c>
      <c r="P2820" s="24">
        <v>0</v>
      </c>
      <c r="Q2820" s="25" t="str">
        <f t="shared" si="232"/>
        <v/>
      </c>
      <c r="R2820" s="12">
        <v>0</v>
      </c>
      <c r="S2820" s="12">
        <v>0</v>
      </c>
      <c r="U2820" s="18" t="str">
        <f t="shared" si="234"/>
        <v>未出走</v>
      </c>
      <c r="X2820" s="12" t="str">
        <f>IF(OR(C2820="櫃間牧場",C2820="特捜フジ"),"hit",IF(OR(C2820="土井牧場",C2820="土井ムギムギ牧場",C2820="むぎむぎ",C2820="むぎ"),"doi",IF(OR(C2820="阪神",C2820="タイガースファーム"),"han",IF(OR(C2820="健康牧場",C2820="ＯＫ牧場"),"oke",VLOOKUP(C2820,[1]Owner!$A:$B,2,FALSE)))))</f>
        <v>tod</v>
      </c>
    </row>
    <row r="2821" spans="1:24" ht="11.15" customHeight="1" x14ac:dyDescent="0.65">
      <c r="A2821" s="19" t="str">
        <f t="shared" si="233"/>
        <v>0102福石07</v>
      </c>
      <c r="B2821" s="10" t="s">
        <v>1206</v>
      </c>
      <c r="C2821" s="20" t="s">
        <v>913</v>
      </c>
      <c r="D2821" s="31">
        <v>7</v>
      </c>
      <c r="E2821" s="20" t="s">
        <v>1452</v>
      </c>
      <c r="F2821" s="10" t="s">
        <v>29</v>
      </c>
      <c r="G2821" s="10" t="s">
        <v>15</v>
      </c>
      <c r="H2821" s="20" t="s">
        <v>773</v>
      </c>
      <c r="I2821" s="20" t="s">
        <v>38</v>
      </c>
      <c r="J2821" s="20" t="s">
        <v>1453</v>
      </c>
      <c r="N2821" s="22">
        <v>0</v>
      </c>
      <c r="O2821" s="23">
        <v>0</v>
      </c>
      <c r="P2821" s="24">
        <v>0</v>
      </c>
      <c r="Q2821" s="25" t="str">
        <f t="shared" si="232"/>
        <v/>
      </c>
      <c r="R2821" s="12">
        <v>0</v>
      </c>
      <c r="S2821" s="12">
        <v>0</v>
      </c>
      <c r="U2821" s="18" t="str">
        <f t="shared" si="234"/>
        <v>未出走</v>
      </c>
      <c r="X2821" s="12" t="str">
        <f>IF(OR(C2821="櫃間牧場",C2821="特捜フジ"),"hit",IF(OR(C2821="土井牧場",C2821="土井ムギムギ牧場",C2821="むぎむぎ",C2821="むぎ"),"doi",IF(OR(C2821="阪神",C2821="タイガースファーム"),"han",IF(OR(C2821="健康牧場",C2821="ＯＫ牧場"),"oke",VLOOKUP(C2821,[1]Owner!$A:$B,2,FALSE)))))</f>
        <v>fuk</v>
      </c>
    </row>
    <row r="2822" spans="1:24" ht="11.15" customHeight="1" x14ac:dyDescent="0.65">
      <c r="A2822" s="19" t="str">
        <f t="shared" si="233"/>
        <v>0102福石09</v>
      </c>
      <c r="B2822" s="10" t="s">
        <v>1206</v>
      </c>
      <c r="C2822" s="20" t="s">
        <v>913</v>
      </c>
      <c r="D2822" s="31">
        <v>9</v>
      </c>
      <c r="E2822" s="20" t="s">
        <v>1456</v>
      </c>
      <c r="F2822" s="10" t="s">
        <v>14</v>
      </c>
      <c r="G2822" s="10" t="s">
        <v>15</v>
      </c>
      <c r="H2822" s="20" t="s">
        <v>730</v>
      </c>
      <c r="I2822" s="20" t="s">
        <v>253</v>
      </c>
      <c r="J2822" s="20" t="s">
        <v>1457</v>
      </c>
      <c r="N2822" s="22">
        <v>0</v>
      </c>
      <c r="O2822" s="23">
        <v>0</v>
      </c>
      <c r="P2822" s="24">
        <v>0</v>
      </c>
      <c r="Q2822" s="25" t="str">
        <f t="shared" si="232"/>
        <v/>
      </c>
      <c r="R2822" s="12">
        <v>0</v>
      </c>
      <c r="S2822" s="12">
        <v>0</v>
      </c>
      <c r="U2822" s="18" t="str">
        <f t="shared" si="234"/>
        <v>未出走</v>
      </c>
      <c r="X2822" s="12" t="str">
        <f>IF(OR(C2822="櫃間牧場",C2822="特捜フジ"),"hit",IF(OR(C2822="土井牧場",C2822="土井ムギムギ牧場",C2822="むぎむぎ",C2822="むぎ"),"doi",IF(OR(C2822="阪神",C2822="タイガースファーム"),"han",IF(OR(C2822="健康牧場",C2822="ＯＫ牧場"),"oke",VLOOKUP(C2822,[1]Owner!$A:$B,2,FALSE)))))</f>
        <v>fuk</v>
      </c>
    </row>
    <row r="2823" spans="1:24" ht="11.15" customHeight="1" x14ac:dyDescent="0.65">
      <c r="A2823" s="19" t="str">
        <f t="shared" si="233"/>
        <v>0102福石10</v>
      </c>
      <c r="B2823" s="10" t="s">
        <v>1206</v>
      </c>
      <c r="C2823" s="20" t="s">
        <v>913</v>
      </c>
      <c r="D2823" s="31">
        <v>10</v>
      </c>
      <c r="E2823" s="20" t="s">
        <v>1458</v>
      </c>
      <c r="F2823" s="10" t="s">
        <v>29</v>
      </c>
      <c r="G2823" s="10" t="s">
        <v>15</v>
      </c>
      <c r="H2823" s="20" t="s">
        <v>870</v>
      </c>
      <c r="I2823" s="20" t="s">
        <v>38</v>
      </c>
      <c r="J2823" s="20" t="s">
        <v>915</v>
      </c>
      <c r="N2823" s="22">
        <v>0</v>
      </c>
      <c r="O2823" s="23">
        <v>0</v>
      </c>
      <c r="P2823" s="24">
        <v>0</v>
      </c>
      <c r="Q2823" s="25" t="str">
        <f t="shared" si="232"/>
        <v/>
      </c>
      <c r="R2823" s="12">
        <v>0</v>
      </c>
      <c r="S2823" s="12">
        <v>0</v>
      </c>
      <c r="U2823" s="18" t="str">
        <f t="shared" si="234"/>
        <v>未出走</v>
      </c>
      <c r="X2823" s="12" t="str">
        <f>IF(OR(C2823="櫃間牧場",C2823="特捜フジ"),"hit",IF(OR(C2823="土井牧場",C2823="土井ムギムギ牧場",C2823="むぎむぎ",C2823="むぎ"),"doi",IF(OR(C2823="阪神",C2823="タイガースファーム"),"han",IF(OR(C2823="健康牧場",C2823="ＯＫ牧場"),"oke",VLOOKUP(C2823,[1]Owner!$A:$B,2,FALSE)))))</f>
        <v>fuk</v>
      </c>
    </row>
    <row r="2824" spans="1:24" ht="11.15" customHeight="1" x14ac:dyDescent="0.65">
      <c r="A2824" s="19" t="str">
        <f t="shared" si="233"/>
        <v>0102本木08</v>
      </c>
      <c r="B2824" s="10" t="s">
        <v>1206</v>
      </c>
      <c r="C2824" s="20" t="s">
        <v>1161</v>
      </c>
      <c r="D2824" s="31">
        <v>8</v>
      </c>
      <c r="E2824" s="20" t="s">
        <v>1472</v>
      </c>
      <c r="F2824" s="10" t="s">
        <v>29</v>
      </c>
      <c r="G2824" s="10" t="s">
        <v>15</v>
      </c>
      <c r="H2824" s="20" t="s">
        <v>1473</v>
      </c>
      <c r="I2824" s="20" t="s">
        <v>225</v>
      </c>
      <c r="J2824" s="20" t="s">
        <v>442</v>
      </c>
      <c r="N2824" s="22">
        <v>0</v>
      </c>
      <c r="O2824" s="23">
        <v>0</v>
      </c>
      <c r="P2824" s="24">
        <v>0</v>
      </c>
      <c r="Q2824" s="25" t="str">
        <f t="shared" si="232"/>
        <v/>
      </c>
      <c r="R2824" s="12">
        <v>0</v>
      </c>
      <c r="S2824" s="12">
        <v>0</v>
      </c>
      <c r="U2824" s="18" t="str">
        <f t="shared" si="234"/>
        <v>未出走</v>
      </c>
      <c r="X2824" s="12" t="str">
        <f>IF(OR(C2824="櫃間牧場",C2824="特捜フジ"),"hit",IF(OR(C2824="土井牧場",C2824="土井ムギムギ牧場",C2824="むぎむぎ",C2824="むぎ"),"doi",IF(OR(C2824="阪神",C2824="タイガースファーム"),"han",IF(OR(C2824="健康牧場",C2824="ＯＫ牧場"),"oke",VLOOKUP(C2824,[1]Owner!$A:$B,2,FALSE)))))</f>
        <v>mot</v>
      </c>
    </row>
    <row r="2825" spans="1:24" ht="11.15" customHeight="1" x14ac:dyDescent="0.65">
      <c r="A2825" s="19" t="str">
        <f t="shared" si="233"/>
        <v>0102本木09</v>
      </c>
      <c r="B2825" s="10" t="s">
        <v>1206</v>
      </c>
      <c r="C2825" s="20" t="s">
        <v>1161</v>
      </c>
      <c r="D2825" s="31">
        <v>9</v>
      </c>
      <c r="E2825" s="20" t="s">
        <v>1474</v>
      </c>
      <c r="F2825" s="10" t="s">
        <v>14</v>
      </c>
      <c r="G2825" s="10" t="s">
        <v>33</v>
      </c>
      <c r="H2825" s="20" t="s">
        <v>1475</v>
      </c>
      <c r="I2825" s="20" t="s">
        <v>38</v>
      </c>
      <c r="J2825" s="20" t="s">
        <v>1167</v>
      </c>
      <c r="N2825" s="22">
        <v>0</v>
      </c>
      <c r="O2825" s="23">
        <v>0</v>
      </c>
      <c r="P2825" s="24">
        <v>0</v>
      </c>
      <c r="Q2825" s="25" t="str">
        <f t="shared" si="232"/>
        <v/>
      </c>
      <c r="R2825" s="12">
        <v>0</v>
      </c>
      <c r="S2825" s="12">
        <v>0</v>
      </c>
      <c r="U2825" s="18" t="str">
        <f t="shared" si="234"/>
        <v>未出走</v>
      </c>
      <c r="X2825" s="12" t="str">
        <f>IF(OR(C2825="櫃間牧場",C2825="特捜フジ"),"hit",IF(OR(C2825="土井牧場",C2825="土井ムギムギ牧場",C2825="むぎむぎ",C2825="むぎ"),"doi",IF(OR(C2825="阪神",C2825="タイガースファーム"),"han",IF(OR(C2825="健康牧場",C2825="ＯＫ牧場"),"oke",VLOOKUP(C2825,[1]Owner!$A:$B,2,FALSE)))))</f>
        <v>mot</v>
      </c>
    </row>
    <row r="2826" spans="1:24" ht="11.15" customHeight="1" x14ac:dyDescent="0.65">
      <c r="A2826" s="19" t="str">
        <f t="shared" si="233"/>
        <v>0102杉田01</v>
      </c>
      <c r="B2826" s="10" t="s">
        <v>1206</v>
      </c>
      <c r="C2826" s="20" t="s">
        <v>1337</v>
      </c>
      <c r="D2826" s="31">
        <v>1</v>
      </c>
      <c r="E2826" s="20" t="s">
        <v>1338</v>
      </c>
      <c r="F2826" s="10" t="s">
        <v>14</v>
      </c>
      <c r="G2826" s="10" t="s">
        <v>15</v>
      </c>
      <c r="H2826" s="20" t="s">
        <v>1321</v>
      </c>
      <c r="I2826" s="20" t="s">
        <v>38</v>
      </c>
      <c r="J2826" s="20" t="s">
        <v>222</v>
      </c>
      <c r="N2826" s="22">
        <v>0</v>
      </c>
      <c r="O2826" s="23">
        <v>0</v>
      </c>
      <c r="P2826" s="24">
        <v>0</v>
      </c>
      <c r="Q2826" s="25" t="str">
        <f t="shared" si="232"/>
        <v/>
      </c>
      <c r="R2826" s="12">
        <v>0</v>
      </c>
      <c r="S2826" s="12">
        <v>0</v>
      </c>
      <c r="U2826" s="18" t="str">
        <f t="shared" si="234"/>
        <v>未出走</v>
      </c>
      <c r="X2826" s="12" t="str">
        <f>IF(OR(C2826="櫃間牧場",C2826="特捜フジ"),"hit",IF(OR(C2826="土井牧場",C2826="土井ムギムギ牧場",C2826="むぎむぎ",C2826="むぎ"),"doi",IF(OR(C2826="阪神",C2826="タイガースファーム"),"han",IF(OR(C2826="健康牧場",C2826="ＯＫ牧場"),"oke",VLOOKUP(C2826,[1]Owner!$A:$B,2,FALSE)))))</f>
        <v>sug</v>
      </c>
    </row>
    <row r="2827" spans="1:24" ht="11.15" customHeight="1" x14ac:dyDescent="0.65">
      <c r="A2827" s="19" t="str">
        <f t="shared" si="233"/>
        <v>0102播磨02</v>
      </c>
      <c r="B2827" s="10" t="s">
        <v>1206</v>
      </c>
      <c r="C2827" s="20" t="s">
        <v>626</v>
      </c>
      <c r="D2827" s="31">
        <v>2</v>
      </c>
      <c r="E2827" s="20" t="s">
        <v>1421</v>
      </c>
      <c r="F2827" s="10" t="s">
        <v>14</v>
      </c>
      <c r="G2827" s="10" t="s">
        <v>15</v>
      </c>
      <c r="H2827" s="20" t="s">
        <v>867</v>
      </c>
      <c r="I2827" s="20" t="s">
        <v>179</v>
      </c>
      <c r="J2827" s="20" t="s">
        <v>646</v>
      </c>
      <c r="N2827" s="22">
        <v>0</v>
      </c>
      <c r="O2827" s="23">
        <v>0</v>
      </c>
      <c r="P2827" s="24">
        <v>0</v>
      </c>
      <c r="Q2827" s="25" t="str">
        <f t="shared" si="232"/>
        <v/>
      </c>
      <c r="R2827" s="12">
        <v>0</v>
      </c>
      <c r="S2827" s="12">
        <v>0</v>
      </c>
      <c r="U2827" s="18" t="str">
        <f t="shared" si="234"/>
        <v>未出走</v>
      </c>
      <c r="X2827" s="12" t="str">
        <f>IF(OR(C2827="櫃間牧場",C2827="特捜フジ"),"hit",IF(OR(C2827="土井牧場",C2827="土井ムギムギ牧場",C2827="むぎむぎ",C2827="むぎ"),"doi",IF(OR(C2827="阪神",C2827="タイガースファーム"),"han",IF(OR(C2827="健康牧場",C2827="ＯＫ牧場"),"oke",VLOOKUP(C2827,[1]Owner!$A:$B,2,FALSE)))))</f>
        <v>har</v>
      </c>
    </row>
    <row r="2828" spans="1:24" ht="11.15" customHeight="1" x14ac:dyDescent="0.65">
      <c r="A2828" s="19" t="str">
        <f t="shared" si="233"/>
        <v>0102播磨03</v>
      </c>
      <c r="B2828" s="10" t="s">
        <v>1206</v>
      </c>
      <c r="C2828" s="20" t="s">
        <v>626</v>
      </c>
      <c r="D2828" s="31">
        <v>3</v>
      </c>
      <c r="E2828" s="20" t="s">
        <v>1422</v>
      </c>
      <c r="F2828" s="10" t="s">
        <v>14</v>
      </c>
      <c r="G2828" s="10" t="s">
        <v>15</v>
      </c>
      <c r="H2828" s="20" t="s">
        <v>718</v>
      </c>
      <c r="I2828" s="20" t="s">
        <v>38</v>
      </c>
      <c r="J2828" s="20" t="s">
        <v>1423</v>
      </c>
      <c r="N2828" s="22">
        <v>0</v>
      </c>
      <c r="O2828" s="23">
        <v>0</v>
      </c>
      <c r="P2828" s="24">
        <v>0</v>
      </c>
      <c r="Q2828" s="25" t="str">
        <f t="shared" si="232"/>
        <v/>
      </c>
      <c r="R2828" s="12">
        <v>0</v>
      </c>
      <c r="S2828" s="12">
        <v>0</v>
      </c>
      <c r="U2828" s="18" t="str">
        <f t="shared" si="234"/>
        <v>未出走</v>
      </c>
      <c r="X2828" s="12" t="str">
        <f>IF(OR(C2828="櫃間牧場",C2828="特捜フジ"),"hit",IF(OR(C2828="土井牧場",C2828="土井ムギムギ牧場",C2828="むぎむぎ",C2828="むぎ"),"doi",IF(OR(C2828="阪神",C2828="タイガースファーム"),"han",IF(OR(C2828="健康牧場",C2828="ＯＫ牧場"),"oke",VLOOKUP(C2828,[1]Owner!$A:$B,2,FALSE)))))</f>
        <v>har</v>
      </c>
    </row>
    <row r="2829" spans="1:24" ht="11.15" customHeight="1" x14ac:dyDescent="0.65">
      <c r="A2829" s="19" t="str">
        <f t="shared" si="233"/>
        <v>0102播磨04</v>
      </c>
      <c r="B2829" s="10" t="s">
        <v>1206</v>
      </c>
      <c r="C2829" s="20" t="s">
        <v>626</v>
      </c>
      <c r="D2829" s="31">
        <v>4</v>
      </c>
      <c r="E2829" s="20" t="s">
        <v>1424</v>
      </c>
      <c r="F2829" s="10" t="s">
        <v>29</v>
      </c>
      <c r="G2829" s="10" t="s">
        <v>15</v>
      </c>
      <c r="H2829" s="20" t="s">
        <v>1267</v>
      </c>
      <c r="I2829" s="20" t="s">
        <v>38</v>
      </c>
      <c r="J2829" s="20" t="s">
        <v>1144</v>
      </c>
      <c r="N2829" s="22">
        <v>0</v>
      </c>
      <c r="O2829" s="23">
        <v>0</v>
      </c>
      <c r="P2829" s="24">
        <v>0</v>
      </c>
      <c r="Q2829" s="25" t="str">
        <f t="shared" si="232"/>
        <v/>
      </c>
      <c r="R2829" s="12">
        <v>0</v>
      </c>
      <c r="S2829" s="12">
        <v>0</v>
      </c>
      <c r="U2829" s="18" t="str">
        <f t="shared" si="234"/>
        <v>未出走</v>
      </c>
      <c r="X2829" s="12" t="str">
        <f>IF(OR(C2829="櫃間牧場",C2829="特捜フジ"),"hit",IF(OR(C2829="土井牧場",C2829="土井ムギムギ牧場",C2829="むぎむぎ",C2829="むぎ"),"doi",IF(OR(C2829="阪神",C2829="タイガースファーム"),"han",IF(OR(C2829="健康牧場",C2829="ＯＫ牧場"),"oke",VLOOKUP(C2829,[1]Owner!$A:$B,2,FALSE)))))</f>
        <v>har</v>
      </c>
    </row>
    <row r="2830" spans="1:24" ht="11.15" customHeight="1" x14ac:dyDescent="0.65">
      <c r="A2830" s="19" t="str">
        <f t="shared" si="233"/>
        <v>0102播磨10</v>
      </c>
      <c r="B2830" s="10" t="s">
        <v>1206</v>
      </c>
      <c r="C2830" s="20" t="s">
        <v>626</v>
      </c>
      <c r="D2830" s="31">
        <v>10</v>
      </c>
      <c r="E2830" s="20" t="s">
        <v>1437</v>
      </c>
      <c r="F2830" s="10" t="s">
        <v>14</v>
      </c>
      <c r="G2830" s="10" t="s">
        <v>15</v>
      </c>
      <c r="H2830" s="20" t="s">
        <v>1267</v>
      </c>
      <c r="I2830" s="20" t="s">
        <v>1438</v>
      </c>
      <c r="J2830" s="20" t="s">
        <v>1439</v>
      </c>
      <c r="N2830" s="22">
        <v>0</v>
      </c>
      <c r="O2830" s="23">
        <v>0</v>
      </c>
      <c r="P2830" s="24">
        <v>0</v>
      </c>
      <c r="Q2830" s="25" t="str">
        <f t="shared" si="232"/>
        <v/>
      </c>
      <c r="R2830" s="12">
        <v>0</v>
      </c>
      <c r="S2830" s="12">
        <v>0</v>
      </c>
      <c r="U2830" s="18" t="str">
        <f t="shared" si="234"/>
        <v>未出走</v>
      </c>
      <c r="X2830" s="12" t="str">
        <f>IF(OR(C2830="櫃間牧場",C2830="特捜フジ"),"hit",IF(OR(C2830="土井牧場",C2830="土井ムギムギ牧場",C2830="むぎむぎ",C2830="むぎ"),"doi",IF(OR(C2830="阪神",C2830="タイガースファーム"),"han",IF(OR(C2830="健康牧場",C2830="ＯＫ牧場"),"oke",VLOOKUP(C2830,[1]Owner!$A:$B,2,FALSE)))))</f>
        <v>har</v>
      </c>
    </row>
    <row r="2831" spans="1:24" ht="11.15" customHeight="1" x14ac:dyDescent="0.65">
      <c r="A2831" s="19" t="str">
        <f t="shared" si="233"/>
        <v>0203大熊01</v>
      </c>
      <c r="B2831" s="10" t="s">
        <v>1480</v>
      </c>
      <c r="C2831" s="20" t="s">
        <v>1481</v>
      </c>
      <c r="D2831" s="31">
        <v>1</v>
      </c>
      <c r="E2831" s="20" t="s">
        <v>1482</v>
      </c>
      <c r="F2831" s="10" t="s">
        <v>14</v>
      </c>
      <c r="G2831" s="10" t="s">
        <v>15</v>
      </c>
      <c r="H2831" s="20" t="s">
        <v>232</v>
      </c>
      <c r="I2831" s="20" t="s">
        <v>26</v>
      </c>
      <c r="J2831" s="20" t="s">
        <v>1483</v>
      </c>
      <c r="N2831" s="22">
        <v>0</v>
      </c>
      <c r="O2831" s="23">
        <v>0</v>
      </c>
      <c r="P2831" s="24">
        <v>0</v>
      </c>
      <c r="Q2831" s="25" t="str">
        <f t="shared" si="232"/>
        <v/>
      </c>
      <c r="R2831" s="12">
        <v>0</v>
      </c>
      <c r="S2831" s="12">
        <v>0</v>
      </c>
      <c r="U2831" s="18" t="str">
        <f t="shared" si="234"/>
        <v>未出走</v>
      </c>
      <c r="X2831" s="12" t="str">
        <f>IF(OR(C2831="櫃間牧場",C2831="特捜フジ"),"hit",IF(OR(C2831="土井牧場",C2831="土井ムギムギ牧場",C2831="むぎむぎ",C2831="むぎ"),"doi",IF(OR(C2831="阪神",C2831="タイガースファーム"),"han",IF(OR(C2831="健康牧場",C2831="ＯＫ牧場"),"oke",VLOOKUP(C2831,[1]Owner!$A:$B,2,FALSE)))))</f>
        <v>oku</v>
      </c>
    </row>
    <row r="2832" spans="1:24" ht="11.15" customHeight="1" x14ac:dyDescent="0.65">
      <c r="A2832" s="19" t="str">
        <f t="shared" si="233"/>
        <v>0203大熊04</v>
      </c>
      <c r="B2832" s="10" t="s">
        <v>1480</v>
      </c>
      <c r="C2832" s="20" t="s">
        <v>1481</v>
      </c>
      <c r="D2832" s="31">
        <v>4</v>
      </c>
      <c r="E2832" s="20" t="s">
        <v>1490</v>
      </c>
      <c r="F2832" s="10" t="s">
        <v>14</v>
      </c>
      <c r="G2832" s="10" t="s">
        <v>15</v>
      </c>
      <c r="H2832" s="20" t="s">
        <v>1491</v>
      </c>
      <c r="I2832" s="20" t="s">
        <v>26</v>
      </c>
      <c r="J2832" s="20" t="s">
        <v>274</v>
      </c>
      <c r="N2832" s="22">
        <v>0</v>
      </c>
      <c r="O2832" s="23">
        <v>0</v>
      </c>
      <c r="P2832" s="24">
        <v>0</v>
      </c>
      <c r="Q2832" s="25" t="str">
        <f t="shared" si="232"/>
        <v/>
      </c>
      <c r="R2832" s="12">
        <v>0</v>
      </c>
      <c r="S2832" s="12">
        <v>0</v>
      </c>
      <c r="U2832" s="18" t="str">
        <f t="shared" si="234"/>
        <v>未出走</v>
      </c>
      <c r="X2832" s="12" t="str">
        <f>IF(OR(C2832="櫃間牧場",C2832="特捜フジ"),"hit",IF(OR(C2832="土井牧場",C2832="土井ムギムギ牧場",C2832="むぎむぎ",C2832="むぎ"),"doi",IF(OR(C2832="阪神",C2832="タイガースファーム"),"han",IF(OR(C2832="健康牧場",C2832="ＯＫ牧場"),"oke",VLOOKUP(C2832,[1]Owner!$A:$B,2,FALSE)))))</f>
        <v>oku</v>
      </c>
    </row>
    <row r="2833" spans="1:24" ht="11.15" customHeight="1" x14ac:dyDescent="0.65">
      <c r="A2833" s="19" t="str">
        <f t="shared" si="233"/>
        <v>0203大熊07</v>
      </c>
      <c r="B2833" s="10" t="s">
        <v>1480</v>
      </c>
      <c r="C2833" s="20" t="s">
        <v>1481</v>
      </c>
      <c r="D2833" s="31">
        <v>7</v>
      </c>
      <c r="E2833" s="20" t="s">
        <v>1496</v>
      </c>
      <c r="F2833" s="10" t="s">
        <v>29</v>
      </c>
      <c r="G2833" s="10" t="s">
        <v>33</v>
      </c>
      <c r="H2833" s="20" t="s">
        <v>190</v>
      </c>
      <c r="I2833" s="20" t="s">
        <v>1275</v>
      </c>
      <c r="J2833" s="20" t="s">
        <v>1497</v>
      </c>
      <c r="N2833" s="22">
        <v>0</v>
      </c>
      <c r="O2833" s="23">
        <v>0</v>
      </c>
      <c r="P2833" s="24">
        <v>0</v>
      </c>
      <c r="Q2833" s="25" t="str">
        <f t="shared" si="232"/>
        <v/>
      </c>
      <c r="R2833" s="12">
        <v>0</v>
      </c>
      <c r="S2833" s="12">
        <v>0</v>
      </c>
      <c r="U2833" s="18" t="str">
        <f t="shared" si="234"/>
        <v>未出走</v>
      </c>
      <c r="X2833" s="12" t="str">
        <f>IF(OR(C2833="櫃間牧場",C2833="特捜フジ"),"hit",IF(OR(C2833="土井牧場",C2833="土井ムギムギ牧場",C2833="むぎむぎ",C2833="むぎ"),"doi",IF(OR(C2833="阪神",C2833="タイガースファーム"),"han",IF(OR(C2833="健康牧場",C2833="ＯＫ牧場"),"oke",VLOOKUP(C2833,[1]Owner!$A:$B,2,FALSE)))))</f>
        <v>oku</v>
      </c>
    </row>
    <row r="2834" spans="1:24" ht="11.15" customHeight="1" x14ac:dyDescent="0.65">
      <c r="A2834" s="19" t="str">
        <f t="shared" si="233"/>
        <v>0203大室04</v>
      </c>
      <c r="B2834" s="10" t="s">
        <v>1480</v>
      </c>
      <c r="C2834" s="20" t="s">
        <v>1207</v>
      </c>
      <c r="D2834" s="31">
        <v>4</v>
      </c>
      <c r="E2834" s="20" t="s">
        <v>1510</v>
      </c>
      <c r="F2834" s="10" t="s">
        <v>14</v>
      </c>
      <c r="G2834" s="10" t="s">
        <v>510</v>
      </c>
      <c r="H2834" s="20" t="s">
        <v>1475</v>
      </c>
      <c r="I2834" s="20" t="s">
        <v>148</v>
      </c>
      <c r="J2834" s="20" t="s">
        <v>1511</v>
      </c>
      <c r="N2834" s="22">
        <v>0</v>
      </c>
      <c r="O2834" s="23">
        <v>0</v>
      </c>
      <c r="P2834" s="24">
        <v>0</v>
      </c>
      <c r="Q2834" s="25" t="str">
        <f t="shared" si="232"/>
        <v/>
      </c>
      <c r="R2834" s="12">
        <v>0</v>
      </c>
      <c r="S2834" s="12">
        <v>0</v>
      </c>
      <c r="U2834" s="18" t="str">
        <f t="shared" si="234"/>
        <v>未出走</v>
      </c>
      <c r="X2834" s="12" t="str">
        <f>IF(OR(C2834="櫃間牧場",C2834="特捜フジ"),"hit",IF(OR(C2834="土井牧場",C2834="土井ムギムギ牧場",C2834="むぎむぎ",C2834="むぎ"),"doi",IF(OR(C2834="阪神",C2834="タイガースファーム"),"han",IF(OR(C2834="健康牧場",C2834="ＯＫ牧場"),"oke",VLOOKUP(C2834,[1]Owner!$A:$B,2,FALSE)))))</f>
        <v>omu</v>
      </c>
    </row>
    <row r="2835" spans="1:24" ht="11.15" customHeight="1" x14ac:dyDescent="0.65">
      <c r="A2835" s="19" t="str">
        <f t="shared" si="233"/>
        <v>0203大室10</v>
      </c>
      <c r="B2835" s="10" t="s">
        <v>1480</v>
      </c>
      <c r="C2835" s="20" t="s">
        <v>1207</v>
      </c>
      <c r="D2835" s="31">
        <v>10</v>
      </c>
      <c r="E2835" s="20" t="s">
        <v>1524</v>
      </c>
      <c r="F2835" s="10" t="s">
        <v>14</v>
      </c>
      <c r="G2835" s="10" t="s">
        <v>520</v>
      </c>
      <c r="H2835" s="20" t="s">
        <v>1525</v>
      </c>
      <c r="I2835" s="20" t="s">
        <v>38</v>
      </c>
      <c r="J2835" s="20" t="s">
        <v>912</v>
      </c>
      <c r="N2835" s="22">
        <v>0</v>
      </c>
      <c r="O2835" s="23">
        <v>0</v>
      </c>
      <c r="P2835" s="24">
        <v>0</v>
      </c>
      <c r="Q2835" s="25" t="str">
        <f t="shared" si="232"/>
        <v/>
      </c>
      <c r="R2835" s="12">
        <v>0</v>
      </c>
      <c r="S2835" s="12">
        <v>0</v>
      </c>
      <c r="U2835" s="18" t="str">
        <f t="shared" si="234"/>
        <v>未出走</v>
      </c>
      <c r="X2835" s="12" t="str">
        <f>IF(OR(C2835="櫃間牧場",C2835="特捜フジ"),"hit",IF(OR(C2835="土井牧場",C2835="土井ムギムギ牧場",C2835="むぎむぎ",C2835="むぎ"),"doi",IF(OR(C2835="阪神",C2835="タイガースファーム"),"han",IF(OR(C2835="健康牧場",C2835="ＯＫ牧場"),"oke",VLOOKUP(C2835,[1]Owner!$A:$B,2,FALSE)))))</f>
        <v>omu</v>
      </c>
    </row>
    <row r="2836" spans="1:24" ht="11.15" customHeight="1" x14ac:dyDescent="0.65">
      <c r="A2836" s="19" t="str">
        <f t="shared" si="233"/>
        <v>0203大類04</v>
      </c>
      <c r="B2836" s="10" t="s">
        <v>1480</v>
      </c>
      <c r="C2836" s="20" t="s">
        <v>91</v>
      </c>
      <c r="D2836" s="31">
        <v>4</v>
      </c>
      <c r="E2836" s="20" t="s">
        <v>1530</v>
      </c>
      <c r="F2836" s="10" t="s">
        <v>14</v>
      </c>
      <c r="G2836" s="10" t="s">
        <v>33</v>
      </c>
      <c r="H2836" s="20" t="s">
        <v>130</v>
      </c>
      <c r="I2836" s="20" t="s">
        <v>26</v>
      </c>
      <c r="J2836" s="20" t="s">
        <v>1460</v>
      </c>
      <c r="N2836" s="22">
        <v>0</v>
      </c>
      <c r="O2836" s="23">
        <v>0</v>
      </c>
      <c r="P2836" s="24">
        <v>0</v>
      </c>
      <c r="Q2836" s="25" t="str">
        <f t="shared" si="232"/>
        <v/>
      </c>
      <c r="R2836" s="12">
        <v>0</v>
      </c>
      <c r="S2836" s="12">
        <v>0</v>
      </c>
      <c r="U2836" s="18" t="str">
        <f t="shared" si="234"/>
        <v>未出走</v>
      </c>
      <c r="X2836" s="12" t="str">
        <f>IF(OR(C2836="櫃間牧場",C2836="特捜フジ"),"hit",IF(OR(C2836="土井牧場",C2836="土井ムギムギ牧場",C2836="むぎむぎ",C2836="むぎ"),"doi",IF(OR(C2836="阪神",C2836="タイガースファーム"),"han",IF(OR(C2836="健康牧場",C2836="ＯＫ牧場"),"oke",VLOOKUP(C2836,[1]Owner!$A:$B,2,FALSE)))))</f>
        <v>oru</v>
      </c>
    </row>
    <row r="2837" spans="1:24" ht="11.15" customHeight="1" x14ac:dyDescent="0.65">
      <c r="A2837" s="19" t="str">
        <f t="shared" si="233"/>
        <v>0203大類05</v>
      </c>
      <c r="B2837" s="10" t="s">
        <v>1480</v>
      </c>
      <c r="C2837" s="20" t="s">
        <v>91</v>
      </c>
      <c r="D2837" s="31">
        <v>5</v>
      </c>
      <c r="E2837" s="20" t="s">
        <v>1531</v>
      </c>
      <c r="F2837" s="10" t="s">
        <v>14</v>
      </c>
      <c r="G2837" s="10" t="s">
        <v>15</v>
      </c>
      <c r="H2837" s="20" t="s">
        <v>505</v>
      </c>
      <c r="I2837" s="20" t="s">
        <v>17</v>
      </c>
      <c r="J2837" s="20" t="s">
        <v>1319</v>
      </c>
      <c r="N2837" s="22">
        <v>0</v>
      </c>
      <c r="O2837" s="23">
        <v>0</v>
      </c>
      <c r="P2837" s="24">
        <v>0</v>
      </c>
      <c r="Q2837" s="25" t="str">
        <f t="shared" si="232"/>
        <v/>
      </c>
      <c r="R2837" s="12">
        <v>0</v>
      </c>
      <c r="S2837" s="12">
        <v>0</v>
      </c>
      <c r="U2837" s="18" t="str">
        <f t="shared" si="234"/>
        <v>未出走</v>
      </c>
      <c r="X2837" s="12" t="str">
        <f>IF(OR(C2837="櫃間牧場",C2837="特捜フジ"),"hit",IF(OR(C2837="土井牧場",C2837="土井ムギムギ牧場",C2837="むぎむぎ",C2837="むぎ"),"doi",IF(OR(C2837="阪神",C2837="タイガースファーム"),"han",IF(OR(C2837="健康牧場",C2837="ＯＫ牧場"),"oke",VLOOKUP(C2837,[1]Owner!$A:$B,2,FALSE)))))</f>
        <v>oru</v>
      </c>
    </row>
    <row r="2838" spans="1:24" ht="11.15" customHeight="1" x14ac:dyDescent="0.65">
      <c r="A2838" s="19" t="str">
        <f t="shared" si="233"/>
        <v>0203大類06</v>
      </c>
      <c r="B2838" s="10" t="s">
        <v>1480</v>
      </c>
      <c r="C2838" s="20" t="s">
        <v>91</v>
      </c>
      <c r="D2838" s="31">
        <v>6</v>
      </c>
      <c r="E2838" s="20" t="s">
        <v>1532</v>
      </c>
      <c r="F2838" s="10" t="s">
        <v>29</v>
      </c>
      <c r="G2838" s="10" t="s">
        <v>15</v>
      </c>
      <c r="H2838" s="20" t="s">
        <v>16</v>
      </c>
      <c r="I2838" s="20" t="s">
        <v>179</v>
      </c>
      <c r="J2838" s="20" t="s">
        <v>1089</v>
      </c>
      <c r="N2838" s="22">
        <v>0</v>
      </c>
      <c r="O2838" s="23">
        <v>0</v>
      </c>
      <c r="P2838" s="24">
        <v>0</v>
      </c>
      <c r="Q2838" s="25" t="str">
        <f t="shared" si="232"/>
        <v/>
      </c>
      <c r="R2838" s="12">
        <v>0</v>
      </c>
      <c r="S2838" s="12">
        <v>0</v>
      </c>
      <c r="U2838" s="18" t="str">
        <f t="shared" si="234"/>
        <v>未出走</v>
      </c>
      <c r="X2838" s="12" t="str">
        <f>IF(OR(C2838="櫃間牧場",C2838="特捜フジ"),"hit",IF(OR(C2838="土井牧場",C2838="土井ムギムギ牧場",C2838="むぎむぎ",C2838="むぎ"),"doi",IF(OR(C2838="阪神",C2838="タイガースファーム"),"han",IF(OR(C2838="健康牧場",C2838="ＯＫ牧場"),"oke",VLOOKUP(C2838,[1]Owner!$A:$B,2,FALSE)))))</f>
        <v>oru</v>
      </c>
    </row>
    <row r="2839" spans="1:24" ht="11.15" customHeight="1" x14ac:dyDescent="0.65">
      <c r="A2839" s="19" t="str">
        <f t="shared" si="233"/>
        <v>0203伸吾02</v>
      </c>
      <c r="B2839" s="10" t="s">
        <v>1480</v>
      </c>
      <c r="C2839" s="20" t="s">
        <v>768</v>
      </c>
      <c r="D2839" s="31">
        <v>2</v>
      </c>
      <c r="E2839" s="20" t="s">
        <v>1542</v>
      </c>
      <c r="F2839" s="10" t="s">
        <v>14</v>
      </c>
      <c r="G2839" s="10" t="s">
        <v>510</v>
      </c>
      <c r="H2839" s="20" t="s">
        <v>1543</v>
      </c>
      <c r="I2839" s="20" t="s">
        <v>1258</v>
      </c>
      <c r="J2839" s="20" t="s">
        <v>1314</v>
      </c>
      <c r="N2839" s="22">
        <v>0</v>
      </c>
      <c r="O2839" s="23">
        <v>0</v>
      </c>
      <c r="P2839" s="24">
        <v>0</v>
      </c>
      <c r="Q2839" s="25" t="str">
        <f t="shared" si="232"/>
        <v/>
      </c>
      <c r="R2839" s="12">
        <v>0</v>
      </c>
      <c r="S2839" s="12">
        <v>0</v>
      </c>
      <c r="U2839" s="18" t="str">
        <f t="shared" si="234"/>
        <v>未出走</v>
      </c>
      <c r="X2839" s="12" t="str">
        <f>IF(OR(C2839="櫃間牧場",C2839="特捜フジ"),"hit",IF(OR(C2839="土井牧場",C2839="土井ムギムギ牧場",C2839="むぎむぎ",C2839="むぎ"),"doi",IF(OR(C2839="阪神",C2839="タイガースファーム"),"han",IF(OR(C2839="健康牧場",C2839="ＯＫ牧場"),"oke",VLOOKUP(C2839,[1]Owner!$A:$B,2,FALSE)))))</f>
        <v>tsi</v>
      </c>
    </row>
    <row r="2840" spans="1:24" ht="11.15" customHeight="1" x14ac:dyDescent="0.65">
      <c r="A2840" s="19" t="str">
        <f t="shared" si="233"/>
        <v>0203伸吾09</v>
      </c>
      <c r="B2840" s="10" t="s">
        <v>1480</v>
      </c>
      <c r="C2840" s="20" t="s">
        <v>768</v>
      </c>
      <c r="D2840" s="31">
        <v>9</v>
      </c>
      <c r="E2840" s="20" t="s">
        <v>1557</v>
      </c>
      <c r="F2840" s="10" t="s">
        <v>14</v>
      </c>
      <c r="G2840" s="10" t="s">
        <v>510</v>
      </c>
      <c r="H2840" s="20" t="s">
        <v>1558</v>
      </c>
      <c r="I2840" s="20" t="s">
        <v>38</v>
      </c>
      <c r="J2840" s="20" t="s">
        <v>1118</v>
      </c>
      <c r="N2840" s="22">
        <v>0</v>
      </c>
      <c r="O2840" s="23">
        <v>0</v>
      </c>
      <c r="P2840" s="24">
        <v>0</v>
      </c>
      <c r="Q2840" s="25" t="str">
        <f t="shared" ref="Q2840:Q2903" si="235">IF(M2840="","",IF(M2840&lt;=0,P2840/10,P2840/M2840))</f>
        <v/>
      </c>
      <c r="R2840" s="12">
        <v>0</v>
      </c>
      <c r="S2840" s="12">
        <v>0</v>
      </c>
      <c r="U2840" s="18" t="str">
        <f t="shared" si="234"/>
        <v>未出走</v>
      </c>
      <c r="X2840" s="12" t="str">
        <f>IF(OR(C2840="櫃間牧場",C2840="特捜フジ"),"hit",IF(OR(C2840="土井牧場",C2840="土井ムギムギ牧場",C2840="むぎむぎ",C2840="むぎ"),"doi",IF(OR(C2840="阪神",C2840="タイガースファーム"),"han",IF(OR(C2840="健康牧場",C2840="ＯＫ牧場"),"oke",VLOOKUP(C2840,[1]Owner!$A:$B,2,FALSE)))))</f>
        <v>tsi</v>
      </c>
    </row>
    <row r="2841" spans="1:24" ht="11.15" customHeight="1" x14ac:dyDescent="0.65">
      <c r="A2841" s="19" t="str">
        <f t="shared" si="233"/>
        <v>0203杉田03</v>
      </c>
      <c r="B2841" s="10" t="s">
        <v>1480</v>
      </c>
      <c r="C2841" s="20" t="s">
        <v>1337</v>
      </c>
      <c r="D2841" s="31">
        <v>3</v>
      </c>
      <c r="E2841" s="20" t="s">
        <v>1586</v>
      </c>
      <c r="F2841" s="10" t="s">
        <v>29</v>
      </c>
      <c r="I2841" s="20" t="s">
        <v>38</v>
      </c>
      <c r="J2841" s="20" t="s">
        <v>1081</v>
      </c>
      <c r="N2841" s="22">
        <v>0</v>
      </c>
      <c r="O2841" s="23">
        <v>0</v>
      </c>
      <c r="P2841" s="24">
        <v>0</v>
      </c>
      <c r="Q2841" s="25" t="str">
        <f t="shared" si="235"/>
        <v/>
      </c>
      <c r="R2841" s="12">
        <v>0</v>
      </c>
      <c r="S2841" s="12">
        <v>0</v>
      </c>
      <c r="U2841" s="18" t="str">
        <f t="shared" si="234"/>
        <v>未出走</v>
      </c>
      <c r="X2841" s="12" t="str">
        <f>IF(OR(C2841="櫃間牧場",C2841="特捜フジ"),"hit",IF(OR(C2841="土井牧場",C2841="土井ムギムギ牧場",C2841="むぎむぎ",C2841="むぎ"),"doi",IF(OR(C2841="阪神",C2841="タイガースファーム"),"han",IF(OR(C2841="健康牧場",C2841="ＯＫ牧場"),"oke",VLOOKUP(C2841,[1]Owner!$A:$B,2,FALSE)))))</f>
        <v>sug</v>
      </c>
    </row>
    <row r="2842" spans="1:24" ht="11.15" customHeight="1" x14ac:dyDescent="0.65">
      <c r="A2842" s="19" t="str">
        <f t="shared" si="233"/>
        <v>0203土井02</v>
      </c>
      <c r="B2842" s="10" t="s">
        <v>1480</v>
      </c>
      <c r="C2842" s="20" t="s">
        <v>1601</v>
      </c>
      <c r="D2842" s="31">
        <v>2</v>
      </c>
      <c r="E2842" s="20" t="s">
        <v>1604</v>
      </c>
      <c r="F2842" s="10" t="s">
        <v>14</v>
      </c>
      <c r="G2842" s="10" t="s">
        <v>33</v>
      </c>
      <c r="H2842" s="20" t="s">
        <v>163</v>
      </c>
      <c r="I2842" s="20" t="s">
        <v>38</v>
      </c>
      <c r="J2842" s="20" t="s">
        <v>1605</v>
      </c>
      <c r="N2842" s="22">
        <v>0</v>
      </c>
      <c r="O2842" s="23">
        <v>0</v>
      </c>
      <c r="P2842" s="24">
        <v>0</v>
      </c>
      <c r="Q2842" s="25" t="str">
        <f t="shared" si="235"/>
        <v/>
      </c>
      <c r="R2842" s="12">
        <v>0</v>
      </c>
      <c r="S2842" s="12">
        <v>0</v>
      </c>
      <c r="U2842" s="18" t="str">
        <f t="shared" si="234"/>
        <v>未出走</v>
      </c>
      <c r="X2842" s="12" t="str">
        <f>IF(OR(C2842="櫃間牧場",C2842="特捜フジ"),"hit",IF(OR(C2842="土井牧場",C2842="土井ムギムギ牧場",C2842="むぎむぎ",C2842="むぎ"),"doi",IF(OR(C2842="阪神",C2842="タイガースファーム"),"han",IF(OR(C2842="健康牧場",C2842="ＯＫ牧場"),"oke",VLOOKUP(C2842,[1]Owner!$A:$B,2,FALSE)))))</f>
        <v>doi</v>
      </c>
    </row>
    <row r="2843" spans="1:24" ht="11.15" customHeight="1" x14ac:dyDescent="0.65">
      <c r="A2843" s="19" t="str">
        <f t="shared" si="233"/>
        <v>0203土井05</v>
      </c>
      <c r="B2843" s="10" t="s">
        <v>1480</v>
      </c>
      <c r="C2843" s="20" t="s">
        <v>1601</v>
      </c>
      <c r="D2843" s="31">
        <v>5</v>
      </c>
      <c r="E2843" s="20" t="s">
        <v>4744</v>
      </c>
      <c r="F2843" s="10" t="s">
        <v>14</v>
      </c>
      <c r="I2843" s="20" t="s">
        <v>38</v>
      </c>
      <c r="J2843" s="20" t="s">
        <v>1609</v>
      </c>
      <c r="N2843" s="22">
        <v>0</v>
      </c>
      <c r="O2843" s="23">
        <v>0</v>
      </c>
      <c r="P2843" s="24">
        <v>0</v>
      </c>
      <c r="Q2843" s="25" t="str">
        <f t="shared" si="235"/>
        <v/>
      </c>
      <c r="R2843" s="12">
        <v>0</v>
      </c>
      <c r="S2843" s="12">
        <v>0</v>
      </c>
      <c r="U2843" s="18" t="str">
        <f t="shared" si="234"/>
        <v>未出走</v>
      </c>
      <c r="X2843" s="12" t="str">
        <f>IF(OR(C2843="櫃間牧場",C2843="特捜フジ"),"hit",IF(OR(C2843="土井牧場",C2843="土井ムギムギ牧場",C2843="むぎむぎ",C2843="むぎ"),"doi",IF(OR(C2843="阪神",C2843="タイガースファーム"),"han",IF(OR(C2843="健康牧場",C2843="ＯＫ牧場"),"oke",VLOOKUP(C2843,[1]Owner!$A:$B,2,FALSE)))))</f>
        <v>doi</v>
      </c>
    </row>
    <row r="2844" spans="1:24" ht="11.15" customHeight="1" x14ac:dyDescent="0.65">
      <c r="A2844" s="19" t="str">
        <f t="shared" si="233"/>
        <v>0203特捜06</v>
      </c>
      <c r="B2844" s="10" t="s">
        <v>1480</v>
      </c>
      <c r="C2844" s="20" t="s">
        <v>1376</v>
      </c>
      <c r="D2844" s="31">
        <v>6</v>
      </c>
      <c r="E2844" s="20" t="s">
        <v>1629</v>
      </c>
      <c r="F2844" s="10" t="s">
        <v>29</v>
      </c>
      <c r="G2844" s="10" t="s">
        <v>15</v>
      </c>
      <c r="H2844" s="20" t="s">
        <v>650</v>
      </c>
      <c r="I2844" s="20" t="s">
        <v>17</v>
      </c>
      <c r="J2844" s="20" t="s">
        <v>1630</v>
      </c>
      <c r="N2844" s="22">
        <v>0</v>
      </c>
      <c r="O2844" s="23">
        <v>0</v>
      </c>
      <c r="P2844" s="24">
        <v>0</v>
      </c>
      <c r="Q2844" s="25" t="str">
        <f t="shared" si="235"/>
        <v/>
      </c>
      <c r="R2844" s="12">
        <v>0</v>
      </c>
      <c r="S2844" s="12">
        <v>0</v>
      </c>
      <c r="U2844" s="18" t="str">
        <f t="shared" si="234"/>
        <v>未出走</v>
      </c>
      <c r="X2844" s="12" t="str">
        <f>IF(OR(C2844="櫃間牧場",C2844="特捜フジ"),"hit",IF(OR(C2844="土井牧場",C2844="土井ムギムギ牧場",C2844="むぎむぎ",C2844="むぎ"),"doi",IF(OR(C2844="阪神",C2844="タイガースファーム"),"han",IF(OR(C2844="健康牧場",C2844="ＯＫ牧場"),"oke",VLOOKUP(C2844,[1]Owner!$A:$B,2,FALSE)))))</f>
        <v>hit</v>
      </c>
    </row>
    <row r="2845" spans="1:24" ht="11.15" customHeight="1" x14ac:dyDescent="0.65">
      <c r="A2845" s="19" t="str">
        <f t="shared" si="233"/>
        <v>0203戸田02</v>
      </c>
      <c r="B2845" s="10" t="s">
        <v>1480</v>
      </c>
      <c r="C2845" s="20" t="s">
        <v>320</v>
      </c>
      <c r="D2845" s="31">
        <v>2</v>
      </c>
      <c r="E2845" s="20" t="s">
        <v>1646</v>
      </c>
      <c r="F2845" s="10" t="s">
        <v>14</v>
      </c>
      <c r="G2845" s="10" t="s">
        <v>510</v>
      </c>
      <c r="H2845" s="20" t="s">
        <v>1558</v>
      </c>
      <c r="I2845" s="20" t="s">
        <v>38</v>
      </c>
      <c r="J2845" s="20" t="s">
        <v>1647</v>
      </c>
      <c r="N2845" s="22">
        <v>0</v>
      </c>
      <c r="O2845" s="23">
        <v>0</v>
      </c>
      <c r="P2845" s="24">
        <v>0</v>
      </c>
      <c r="Q2845" s="25" t="str">
        <f t="shared" si="235"/>
        <v/>
      </c>
      <c r="R2845" s="12">
        <v>0</v>
      </c>
      <c r="S2845" s="12">
        <v>0</v>
      </c>
      <c r="U2845" s="18" t="str">
        <f t="shared" si="234"/>
        <v>未出走</v>
      </c>
      <c r="X2845" s="12" t="str">
        <f>IF(OR(C2845="櫃間牧場",C2845="特捜フジ"),"hit",IF(OR(C2845="土井牧場",C2845="土井ムギムギ牧場",C2845="むぎむぎ",C2845="むぎ"),"doi",IF(OR(C2845="阪神",C2845="タイガースファーム"),"han",IF(OR(C2845="健康牧場",C2845="ＯＫ牧場"),"oke",VLOOKUP(C2845,[1]Owner!$A:$B,2,FALSE)))))</f>
        <v>tod</v>
      </c>
    </row>
    <row r="2846" spans="1:24" ht="11.15" customHeight="1" x14ac:dyDescent="0.65">
      <c r="A2846" s="19" t="str">
        <f t="shared" si="233"/>
        <v>0203戸田08</v>
      </c>
      <c r="B2846" s="10" t="s">
        <v>1480</v>
      </c>
      <c r="C2846" s="20" t="s">
        <v>320</v>
      </c>
      <c r="D2846" s="31">
        <v>8</v>
      </c>
      <c r="E2846" s="20" t="s">
        <v>1661</v>
      </c>
      <c r="F2846" s="10" t="s">
        <v>14</v>
      </c>
      <c r="G2846" s="10" t="s">
        <v>33</v>
      </c>
      <c r="H2846" s="20" t="s">
        <v>383</v>
      </c>
      <c r="I2846" s="20" t="s">
        <v>905</v>
      </c>
      <c r="J2846" s="20" t="s">
        <v>54</v>
      </c>
      <c r="N2846" s="22">
        <v>0</v>
      </c>
      <c r="O2846" s="23">
        <v>0</v>
      </c>
      <c r="P2846" s="24">
        <v>0</v>
      </c>
      <c r="Q2846" s="25" t="str">
        <f t="shared" si="235"/>
        <v/>
      </c>
      <c r="R2846" s="12">
        <v>0</v>
      </c>
      <c r="S2846" s="12">
        <v>0</v>
      </c>
      <c r="U2846" s="18" t="str">
        <f t="shared" si="234"/>
        <v>未出走</v>
      </c>
      <c r="X2846" s="12" t="str">
        <f>IF(OR(C2846="櫃間牧場",C2846="特捜フジ"),"hit",IF(OR(C2846="土井牧場",C2846="土井ムギムギ牧場",C2846="むぎむぎ",C2846="むぎ"),"doi",IF(OR(C2846="阪神",C2846="タイガースファーム"),"han",IF(OR(C2846="健康牧場",C2846="ＯＫ牧場"),"oke",VLOOKUP(C2846,[1]Owner!$A:$B,2,FALSE)))))</f>
        <v>tod</v>
      </c>
    </row>
    <row r="2847" spans="1:24" ht="11.15" customHeight="1" x14ac:dyDescent="0.65">
      <c r="A2847" s="19" t="str">
        <f t="shared" si="233"/>
        <v>0203戸田09</v>
      </c>
      <c r="B2847" s="10" t="s">
        <v>1480</v>
      </c>
      <c r="C2847" s="20" t="s">
        <v>320</v>
      </c>
      <c r="D2847" s="31">
        <v>9</v>
      </c>
      <c r="E2847" s="20" t="s">
        <v>1662</v>
      </c>
      <c r="F2847" s="10" t="s">
        <v>14</v>
      </c>
      <c r="G2847" s="10" t="s">
        <v>15</v>
      </c>
      <c r="H2847" s="20" t="s">
        <v>169</v>
      </c>
      <c r="I2847" s="20" t="s">
        <v>1663</v>
      </c>
      <c r="J2847" s="20" t="s">
        <v>1664</v>
      </c>
      <c r="N2847" s="22">
        <v>0</v>
      </c>
      <c r="O2847" s="23">
        <v>0</v>
      </c>
      <c r="P2847" s="24">
        <v>0</v>
      </c>
      <c r="Q2847" s="25" t="str">
        <f t="shared" si="235"/>
        <v/>
      </c>
      <c r="R2847" s="12">
        <v>0</v>
      </c>
      <c r="S2847" s="12">
        <v>0</v>
      </c>
      <c r="U2847" s="18" t="str">
        <f t="shared" si="234"/>
        <v>未出走</v>
      </c>
      <c r="X2847" s="12" t="str">
        <f>IF(OR(C2847="櫃間牧場",C2847="特捜フジ"),"hit",IF(OR(C2847="土井牧場",C2847="土井ムギムギ牧場",C2847="むぎむぎ",C2847="むぎ"),"doi",IF(OR(C2847="阪神",C2847="タイガースファーム"),"han",IF(OR(C2847="健康牧場",C2847="ＯＫ牧場"),"oke",VLOOKUP(C2847,[1]Owner!$A:$B,2,FALSE)))))</f>
        <v>tod</v>
      </c>
    </row>
    <row r="2848" spans="1:24" ht="11.15" customHeight="1" x14ac:dyDescent="0.65">
      <c r="A2848" s="19" t="str">
        <f t="shared" si="233"/>
        <v>0203福石03</v>
      </c>
      <c r="B2848" s="10" t="s">
        <v>1480</v>
      </c>
      <c r="C2848" s="20" t="s">
        <v>913</v>
      </c>
      <c r="D2848" s="31">
        <v>3</v>
      </c>
      <c r="E2848" s="20" t="s">
        <v>1694</v>
      </c>
      <c r="F2848" s="10" t="s">
        <v>14</v>
      </c>
      <c r="G2848" s="10" t="s">
        <v>510</v>
      </c>
      <c r="H2848" s="20" t="s">
        <v>435</v>
      </c>
      <c r="I2848" s="20" t="s">
        <v>1044</v>
      </c>
      <c r="J2848" s="20" t="s">
        <v>1158</v>
      </c>
      <c r="N2848" s="22">
        <v>0</v>
      </c>
      <c r="O2848" s="23">
        <v>0</v>
      </c>
      <c r="P2848" s="24">
        <v>0</v>
      </c>
      <c r="Q2848" s="25" t="str">
        <f t="shared" si="235"/>
        <v/>
      </c>
      <c r="R2848" s="12">
        <v>0</v>
      </c>
      <c r="S2848" s="12">
        <v>0</v>
      </c>
      <c r="U2848" s="18" t="str">
        <f t="shared" si="234"/>
        <v>未出走</v>
      </c>
      <c r="X2848" s="12" t="str">
        <f>IF(OR(C2848="櫃間牧場",C2848="特捜フジ"),"hit",IF(OR(C2848="土井牧場",C2848="土井ムギムギ牧場",C2848="むぎむぎ",C2848="むぎ"),"doi",IF(OR(C2848="阪神",C2848="タイガースファーム"),"han",IF(OR(C2848="健康牧場",C2848="ＯＫ牧場"),"oke",VLOOKUP(C2848,[1]Owner!$A:$B,2,FALSE)))))</f>
        <v>fuk</v>
      </c>
    </row>
    <row r="2849" spans="1:24" ht="11.15" customHeight="1" x14ac:dyDescent="0.65">
      <c r="A2849" s="19" t="str">
        <f t="shared" si="233"/>
        <v>0203大室02</v>
      </c>
      <c r="B2849" s="10" t="s">
        <v>1480</v>
      </c>
      <c r="C2849" s="20" t="s">
        <v>1207</v>
      </c>
      <c r="D2849" s="31">
        <v>2</v>
      </c>
      <c r="E2849" s="20" t="s">
        <v>1508</v>
      </c>
      <c r="F2849" s="10" t="s">
        <v>14</v>
      </c>
      <c r="G2849" s="10" t="s">
        <v>520</v>
      </c>
      <c r="H2849" s="20" t="s">
        <v>669</v>
      </c>
      <c r="I2849" s="20" t="s">
        <v>38</v>
      </c>
      <c r="J2849" s="20" t="s">
        <v>222</v>
      </c>
      <c r="N2849" s="22">
        <v>0</v>
      </c>
      <c r="O2849" s="23">
        <v>0</v>
      </c>
      <c r="P2849" s="24">
        <v>0</v>
      </c>
      <c r="Q2849" s="25" t="str">
        <f t="shared" si="235"/>
        <v/>
      </c>
      <c r="R2849" s="12">
        <v>0</v>
      </c>
      <c r="S2849" s="12">
        <v>0</v>
      </c>
      <c r="U2849" s="18" t="str">
        <f t="shared" si="234"/>
        <v>未出走</v>
      </c>
      <c r="X2849" s="12" t="str">
        <f>IF(OR(C2849="櫃間牧場",C2849="特捜フジ"),"hit",IF(OR(C2849="土井牧場",C2849="土井ムギムギ牧場",C2849="むぎむぎ",C2849="むぎ"),"doi",IF(OR(C2849="阪神",C2849="タイガースファーム"),"han",IF(OR(C2849="健康牧場",C2849="ＯＫ牧場"),"oke",VLOOKUP(C2849,[1]Owner!$A:$B,2,FALSE)))))</f>
        <v>omu</v>
      </c>
    </row>
    <row r="2850" spans="1:24" ht="11.15" customHeight="1" x14ac:dyDescent="0.65">
      <c r="A2850" s="19" t="str">
        <f t="shared" si="233"/>
        <v>0203杉田02</v>
      </c>
      <c r="B2850" s="10" t="s">
        <v>1480</v>
      </c>
      <c r="C2850" s="20" t="s">
        <v>1337</v>
      </c>
      <c r="D2850" s="31">
        <v>2</v>
      </c>
      <c r="E2850" s="20" t="s">
        <v>1584</v>
      </c>
      <c r="F2850" s="10" t="s">
        <v>29</v>
      </c>
      <c r="G2850" s="10" t="s">
        <v>520</v>
      </c>
      <c r="H2850" s="20" t="s">
        <v>669</v>
      </c>
      <c r="I2850" s="20" t="s">
        <v>38</v>
      </c>
      <c r="J2850" s="20" t="s">
        <v>1585</v>
      </c>
      <c r="N2850" s="22">
        <v>0</v>
      </c>
      <c r="O2850" s="23">
        <v>0</v>
      </c>
      <c r="P2850" s="24">
        <v>0</v>
      </c>
      <c r="Q2850" s="25" t="str">
        <f t="shared" si="235"/>
        <v/>
      </c>
      <c r="R2850" s="12">
        <v>0</v>
      </c>
      <c r="S2850" s="12">
        <v>0</v>
      </c>
      <c r="U2850" s="18" t="str">
        <f t="shared" si="234"/>
        <v>未出走</v>
      </c>
      <c r="X2850" s="12" t="str">
        <f>IF(OR(C2850="櫃間牧場",C2850="特捜フジ"),"hit",IF(OR(C2850="土井牧場",C2850="土井ムギムギ牧場",C2850="むぎむぎ",C2850="むぎ"),"doi",IF(OR(C2850="阪神",C2850="タイガースファーム"),"han",IF(OR(C2850="健康牧場",C2850="ＯＫ牧場"),"oke",VLOOKUP(C2850,[1]Owner!$A:$B,2,FALSE)))))</f>
        <v>sug</v>
      </c>
    </row>
    <row r="2851" spans="1:24" ht="11.15" customHeight="1" x14ac:dyDescent="0.65">
      <c r="A2851" s="19" t="str">
        <f t="shared" si="233"/>
        <v>0203土井01</v>
      </c>
      <c r="B2851" s="10" t="s">
        <v>1480</v>
      </c>
      <c r="C2851" s="20" t="s">
        <v>1601</v>
      </c>
      <c r="D2851" s="31">
        <v>1</v>
      </c>
      <c r="E2851" s="20" t="s">
        <v>1602</v>
      </c>
      <c r="F2851" s="10" t="s">
        <v>14</v>
      </c>
      <c r="G2851" s="10" t="s">
        <v>520</v>
      </c>
      <c r="H2851" s="20" t="s">
        <v>669</v>
      </c>
      <c r="I2851" s="20" t="s">
        <v>38</v>
      </c>
      <c r="J2851" s="20" t="s">
        <v>1603</v>
      </c>
      <c r="N2851" s="22">
        <v>0</v>
      </c>
      <c r="O2851" s="23">
        <v>0</v>
      </c>
      <c r="P2851" s="24">
        <v>0</v>
      </c>
      <c r="Q2851" s="25" t="str">
        <f t="shared" si="235"/>
        <v/>
      </c>
      <c r="R2851" s="12">
        <v>0</v>
      </c>
      <c r="S2851" s="12">
        <v>0</v>
      </c>
      <c r="U2851" s="18" t="str">
        <f t="shared" si="234"/>
        <v>未出走</v>
      </c>
      <c r="X2851" s="12" t="str">
        <f>IF(OR(C2851="櫃間牧場",C2851="特捜フジ"),"hit",IF(OR(C2851="土井牧場",C2851="土井ムギムギ牧場",C2851="むぎむぎ",C2851="むぎ"),"doi",IF(OR(C2851="阪神",C2851="タイガースファーム"),"han",IF(OR(C2851="健康牧場",C2851="ＯＫ牧場"),"oke",VLOOKUP(C2851,[1]Owner!$A:$B,2,FALSE)))))</f>
        <v>doi</v>
      </c>
    </row>
    <row r="2852" spans="1:24" ht="11.15" customHeight="1" x14ac:dyDescent="0.65">
      <c r="A2852" s="19" t="str">
        <f t="shared" si="233"/>
        <v>0203播磨01</v>
      </c>
      <c r="B2852" s="10" t="s">
        <v>1480</v>
      </c>
      <c r="C2852" s="20" t="s">
        <v>626</v>
      </c>
      <c r="D2852" s="31">
        <v>1</v>
      </c>
      <c r="E2852" s="20" t="s">
        <v>1668</v>
      </c>
      <c r="F2852" s="10" t="s">
        <v>14</v>
      </c>
      <c r="G2852" s="10" t="s">
        <v>15</v>
      </c>
      <c r="H2852" s="20" t="s">
        <v>268</v>
      </c>
      <c r="I2852" s="20" t="s">
        <v>38</v>
      </c>
      <c r="J2852" s="20" t="s">
        <v>1418</v>
      </c>
      <c r="N2852" s="22">
        <v>0</v>
      </c>
      <c r="O2852" s="23">
        <v>0</v>
      </c>
      <c r="P2852" s="24">
        <v>0</v>
      </c>
      <c r="Q2852" s="25" t="str">
        <f t="shared" si="235"/>
        <v/>
      </c>
      <c r="R2852" s="12">
        <v>0</v>
      </c>
      <c r="S2852" s="12">
        <v>0</v>
      </c>
      <c r="U2852" s="18" t="str">
        <f t="shared" si="234"/>
        <v>未出走</v>
      </c>
      <c r="X2852" s="12" t="str">
        <f>IF(OR(C2852="櫃間牧場",C2852="特捜フジ"),"hit",IF(OR(C2852="土井牧場",C2852="土井ムギムギ牧場",C2852="むぎむぎ",C2852="むぎ"),"doi",IF(OR(C2852="阪神",C2852="タイガースファーム"),"han",IF(OR(C2852="健康牧場",C2852="ＯＫ牧場"),"oke",VLOOKUP(C2852,[1]Owner!$A:$B,2,FALSE)))))</f>
        <v>har</v>
      </c>
    </row>
    <row r="2853" spans="1:24" ht="11.15" customHeight="1" x14ac:dyDescent="0.65">
      <c r="A2853" s="19" t="str">
        <f t="shared" si="233"/>
        <v>0203播磨06</v>
      </c>
      <c r="B2853" s="10" t="s">
        <v>1480</v>
      </c>
      <c r="C2853" s="20" t="s">
        <v>626</v>
      </c>
      <c r="D2853" s="31">
        <v>6</v>
      </c>
      <c r="E2853" s="20" t="s">
        <v>1678</v>
      </c>
      <c r="F2853" s="10" t="s">
        <v>29</v>
      </c>
      <c r="G2853" s="10" t="s">
        <v>15</v>
      </c>
      <c r="H2853" s="20" t="s">
        <v>169</v>
      </c>
      <c r="I2853" s="20" t="s">
        <v>38</v>
      </c>
      <c r="J2853" s="20" t="s">
        <v>1679</v>
      </c>
      <c r="N2853" s="22">
        <v>0</v>
      </c>
      <c r="O2853" s="23">
        <v>0</v>
      </c>
      <c r="P2853" s="24">
        <v>0</v>
      </c>
      <c r="Q2853" s="25" t="str">
        <f t="shared" si="235"/>
        <v/>
      </c>
      <c r="R2853" s="12">
        <v>0</v>
      </c>
      <c r="S2853" s="12">
        <v>0</v>
      </c>
      <c r="U2853" s="18" t="str">
        <f t="shared" si="234"/>
        <v>未出走</v>
      </c>
      <c r="X2853" s="12" t="str">
        <f>IF(OR(C2853="櫃間牧場",C2853="特捜フジ"),"hit",IF(OR(C2853="土井牧場",C2853="土井ムギムギ牧場",C2853="むぎむぎ",C2853="むぎ"),"doi",IF(OR(C2853="阪神",C2853="タイガースファーム"),"han",IF(OR(C2853="健康牧場",C2853="ＯＫ牧場"),"oke",VLOOKUP(C2853,[1]Owner!$A:$B,2,FALSE)))))</f>
        <v>har</v>
      </c>
    </row>
    <row r="2854" spans="1:24" ht="11.15" customHeight="1" x14ac:dyDescent="0.65">
      <c r="A2854" s="19" t="str">
        <f t="shared" si="233"/>
        <v>0203播磨07</v>
      </c>
      <c r="B2854" s="10" t="s">
        <v>1480</v>
      </c>
      <c r="C2854" s="20" t="s">
        <v>626</v>
      </c>
      <c r="D2854" s="31">
        <v>7</v>
      </c>
      <c r="E2854" s="20" t="s">
        <v>1680</v>
      </c>
      <c r="F2854" s="10" t="s">
        <v>29</v>
      </c>
      <c r="G2854" s="10" t="s">
        <v>15</v>
      </c>
      <c r="H2854" s="20" t="s">
        <v>232</v>
      </c>
      <c r="I2854" s="20" t="s">
        <v>1681</v>
      </c>
      <c r="J2854" s="20" t="s">
        <v>1434</v>
      </c>
      <c r="N2854" s="22">
        <v>0</v>
      </c>
      <c r="O2854" s="23">
        <v>0</v>
      </c>
      <c r="P2854" s="24">
        <v>0</v>
      </c>
      <c r="Q2854" s="25" t="str">
        <f t="shared" si="235"/>
        <v/>
      </c>
      <c r="R2854" s="12">
        <v>0</v>
      </c>
      <c r="S2854" s="12">
        <v>0</v>
      </c>
      <c r="U2854" s="18" t="str">
        <f t="shared" si="234"/>
        <v>未出走</v>
      </c>
      <c r="X2854" s="12" t="str">
        <f>IF(OR(C2854="櫃間牧場",C2854="特捜フジ"),"hit",IF(OR(C2854="土井牧場",C2854="土井ムギムギ牧場",C2854="むぎむぎ",C2854="むぎ"),"doi",IF(OR(C2854="阪神",C2854="タイガースファーム"),"han",IF(OR(C2854="健康牧場",C2854="ＯＫ牧場"),"oke",VLOOKUP(C2854,[1]Owner!$A:$B,2,FALSE)))))</f>
        <v>har</v>
      </c>
    </row>
    <row r="2855" spans="1:24" ht="11.15" customHeight="1" x14ac:dyDescent="0.65">
      <c r="A2855" s="19" t="str">
        <f t="shared" si="233"/>
        <v>0304大熊04</v>
      </c>
      <c r="B2855" s="10" t="s">
        <v>1713</v>
      </c>
      <c r="C2855" s="20" t="s">
        <v>1481</v>
      </c>
      <c r="D2855" s="31">
        <v>4</v>
      </c>
      <c r="E2855" s="20" t="s">
        <v>1721</v>
      </c>
      <c r="F2855" s="10" t="s">
        <v>29</v>
      </c>
      <c r="G2855" s="10" t="s">
        <v>510</v>
      </c>
      <c r="H2855" s="20" t="s">
        <v>829</v>
      </c>
      <c r="I2855" s="20" t="s">
        <v>1722</v>
      </c>
      <c r="J2855" s="20" t="s">
        <v>1723</v>
      </c>
      <c r="M2855" s="21">
        <v>0</v>
      </c>
      <c r="N2855" s="22">
        <v>0</v>
      </c>
      <c r="O2855" s="23">
        <v>0</v>
      </c>
      <c r="P2855" s="24">
        <v>0</v>
      </c>
      <c r="Q2855" s="25">
        <f t="shared" si="235"/>
        <v>0</v>
      </c>
      <c r="R2855" s="12">
        <v>0</v>
      </c>
      <c r="S2855" s="12">
        <v>0</v>
      </c>
      <c r="U2855" s="18" t="str">
        <f t="shared" si="234"/>
        <v>未出走</v>
      </c>
      <c r="X2855" s="12" t="str">
        <f>IF(OR(C2855="櫃間牧場",C2855="特捜フジ"),"hit",IF(OR(C2855="土井牧場",C2855="土井ムギムギ牧場",C2855="むぎむぎ",C2855="むぎ"),"doi",IF(OR(C2855="阪神",C2855="タイガースファーム"),"han",IF(OR(C2855="健康牧場",C2855="ＯＫ牧場"),"oke",VLOOKUP(C2855,[1]Owner!$A:$B,2,FALSE)))))</f>
        <v>oku</v>
      </c>
    </row>
    <row r="2856" spans="1:24" ht="11.15" customHeight="1" x14ac:dyDescent="0.65">
      <c r="A2856" s="19" t="str">
        <f t="shared" si="233"/>
        <v>0304大熊08</v>
      </c>
      <c r="B2856" s="10" t="s">
        <v>1713</v>
      </c>
      <c r="C2856" s="20" t="s">
        <v>1481</v>
      </c>
      <c r="D2856" s="31">
        <v>8</v>
      </c>
      <c r="E2856" s="20" t="s">
        <v>1731</v>
      </c>
      <c r="F2856" s="10" t="s">
        <v>14</v>
      </c>
      <c r="G2856" s="10" t="s">
        <v>15</v>
      </c>
      <c r="H2856" s="20" t="s">
        <v>470</v>
      </c>
      <c r="I2856" s="20" t="s">
        <v>26</v>
      </c>
      <c r="J2856" s="20" t="s">
        <v>1485</v>
      </c>
      <c r="M2856" s="21">
        <v>0</v>
      </c>
      <c r="N2856" s="22">
        <v>0</v>
      </c>
      <c r="O2856" s="23">
        <v>0</v>
      </c>
      <c r="P2856" s="24">
        <v>0</v>
      </c>
      <c r="Q2856" s="25">
        <f t="shared" si="235"/>
        <v>0</v>
      </c>
      <c r="R2856" s="12">
        <v>0</v>
      </c>
      <c r="S2856" s="12">
        <v>0</v>
      </c>
      <c r="U2856" s="18" t="str">
        <f t="shared" si="234"/>
        <v>未出走</v>
      </c>
      <c r="X2856" s="12" t="str">
        <f>IF(OR(C2856="櫃間牧場",C2856="特捜フジ"),"hit",IF(OR(C2856="土井牧場",C2856="土井ムギムギ牧場",C2856="むぎむぎ",C2856="むぎ"),"doi",IF(OR(C2856="阪神",C2856="タイガースファーム"),"han",IF(OR(C2856="健康牧場",C2856="ＯＫ牧場"),"oke",VLOOKUP(C2856,[1]Owner!$A:$B,2,FALSE)))))</f>
        <v>oku</v>
      </c>
    </row>
    <row r="2857" spans="1:24" ht="11.15" customHeight="1" x14ac:dyDescent="0.65">
      <c r="A2857" s="19" t="str">
        <f t="shared" si="233"/>
        <v>0304大類04</v>
      </c>
      <c r="B2857" s="10" t="s">
        <v>1713</v>
      </c>
      <c r="C2857" s="20" t="s">
        <v>91</v>
      </c>
      <c r="D2857" s="31">
        <v>4</v>
      </c>
      <c r="E2857" s="20" t="s">
        <v>1741</v>
      </c>
      <c r="F2857" s="10" t="s">
        <v>29</v>
      </c>
      <c r="G2857" s="10" t="s">
        <v>33</v>
      </c>
      <c r="H2857" s="20" t="s">
        <v>1543</v>
      </c>
      <c r="I2857" s="20" t="s">
        <v>1742</v>
      </c>
      <c r="J2857" s="20" t="s">
        <v>1743</v>
      </c>
      <c r="M2857" s="21">
        <v>0</v>
      </c>
      <c r="N2857" s="22">
        <v>0</v>
      </c>
      <c r="O2857" s="23">
        <v>0</v>
      </c>
      <c r="P2857" s="24">
        <v>0</v>
      </c>
      <c r="Q2857" s="25">
        <f t="shared" si="235"/>
        <v>0</v>
      </c>
      <c r="R2857" s="12">
        <v>0</v>
      </c>
      <c r="S2857" s="12">
        <v>0</v>
      </c>
      <c r="U2857" s="18" t="str">
        <f t="shared" si="234"/>
        <v>未出走</v>
      </c>
      <c r="X2857" s="12" t="str">
        <f>IF(OR(C2857="櫃間牧場",C2857="特捜フジ"),"hit",IF(OR(C2857="土井牧場",C2857="土井ムギムギ牧場",C2857="むぎむぎ",C2857="むぎ"),"doi",IF(OR(C2857="阪神",C2857="タイガースファーム"),"han",IF(OR(C2857="健康牧場",C2857="ＯＫ牧場"),"oke",VLOOKUP(C2857,[1]Owner!$A:$B,2,FALSE)))))</f>
        <v>oru</v>
      </c>
    </row>
    <row r="2858" spans="1:24" ht="11.15" customHeight="1" x14ac:dyDescent="0.65">
      <c r="A2858" s="19" t="str">
        <f t="shared" si="233"/>
        <v>0304伸吾04</v>
      </c>
      <c r="B2858" s="10" t="s">
        <v>1713</v>
      </c>
      <c r="C2858" s="20" t="s">
        <v>768</v>
      </c>
      <c r="D2858" s="31">
        <v>4</v>
      </c>
      <c r="E2858" s="20" t="s">
        <v>1775</v>
      </c>
      <c r="F2858" s="10" t="s">
        <v>14</v>
      </c>
      <c r="G2858" s="10" t="s">
        <v>33</v>
      </c>
      <c r="H2858" s="20" t="s">
        <v>163</v>
      </c>
      <c r="I2858" s="20" t="s">
        <v>38</v>
      </c>
      <c r="J2858" s="20" t="s">
        <v>1776</v>
      </c>
      <c r="M2858" s="21">
        <v>0</v>
      </c>
      <c r="N2858" s="22">
        <v>0</v>
      </c>
      <c r="O2858" s="23">
        <v>0</v>
      </c>
      <c r="P2858" s="24">
        <v>0</v>
      </c>
      <c r="Q2858" s="25">
        <f t="shared" si="235"/>
        <v>0</v>
      </c>
      <c r="R2858" s="12">
        <v>0</v>
      </c>
      <c r="S2858" s="12">
        <v>0</v>
      </c>
      <c r="U2858" s="18" t="str">
        <f t="shared" si="234"/>
        <v>未出走</v>
      </c>
      <c r="X2858" s="12" t="str">
        <f>IF(OR(C2858="櫃間牧場",C2858="特捜フジ"),"hit",IF(OR(C2858="土井牧場",C2858="土井ムギムギ牧場",C2858="むぎむぎ",C2858="むぎ"),"doi",IF(OR(C2858="阪神",C2858="タイガースファーム"),"han",IF(OR(C2858="健康牧場",C2858="ＯＫ牧場"),"oke",VLOOKUP(C2858,[1]Owner!$A:$B,2,FALSE)))))</f>
        <v>tsi</v>
      </c>
    </row>
    <row r="2859" spans="1:24" ht="11.15" customHeight="1" x14ac:dyDescent="0.65">
      <c r="A2859" s="19" t="str">
        <f t="shared" si="233"/>
        <v>0304伸吾05</v>
      </c>
      <c r="B2859" s="10" t="s">
        <v>1713</v>
      </c>
      <c r="C2859" s="20" t="s">
        <v>768</v>
      </c>
      <c r="D2859" s="31">
        <v>5</v>
      </c>
      <c r="E2859" s="20" t="s">
        <v>1777</v>
      </c>
      <c r="F2859" s="10" t="s">
        <v>29</v>
      </c>
      <c r="G2859" s="10" t="s">
        <v>33</v>
      </c>
      <c r="H2859" s="20" t="s">
        <v>163</v>
      </c>
      <c r="I2859" s="20" t="s">
        <v>38</v>
      </c>
      <c r="J2859" s="20" t="s">
        <v>1778</v>
      </c>
      <c r="M2859" s="21">
        <v>0</v>
      </c>
      <c r="N2859" s="22">
        <v>0</v>
      </c>
      <c r="O2859" s="23">
        <v>0</v>
      </c>
      <c r="P2859" s="24">
        <v>0</v>
      </c>
      <c r="Q2859" s="25">
        <f t="shared" si="235"/>
        <v>0</v>
      </c>
      <c r="R2859" s="12">
        <v>0</v>
      </c>
      <c r="S2859" s="12">
        <v>0</v>
      </c>
      <c r="U2859" s="18" t="str">
        <f t="shared" si="234"/>
        <v>未出走</v>
      </c>
      <c r="X2859" s="12" t="str">
        <f>IF(OR(C2859="櫃間牧場",C2859="特捜フジ"),"hit",IF(OR(C2859="土井牧場",C2859="土井ムギムギ牧場",C2859="むぎむぎ",C2859="むぎ"),"doi",IF(OR(C2859="阪神",C2859="タイガースファーム"),"han",IF(OR(C2859="健康牧場",C2859="ＯＫ牧場"),"oke",VLOOKUP(C2859,[1]Owner!$A:$B,2,FALSE)))))</f>
        <v>tsi</v>
      </c>
    </row>
    <row r="2860" spans="1:24" ht="11.15" customHeight="1" x14ac:dyDescent="0.65">
      <c r="A2860" s="19" t="str">
        <f t="shared" si="233"/>
        <v>0607心平06</v>
      </c>
      <c r="B2860" s="10" t="s">
        <v>2579</v>
      </c>
      <c r="C2860" s="20" t="s">
        <v>2649</v>
      </c>
      <c r="D2860" s="11">
        <v>6</v>
      </c>
      <c r="E2860" s="20" t="s">
        <v>2660</v>
      </c>
      <c r="F2860" s="10" t="s">
        <v>14</v>
      </c>
      <c r="G2860" s="10" t="s">
        <v>520</v>
      </c>
      <c r="H2860" s="21" t="s">
        <v>842</v>
      </c>
      <c r="I2860" s="20" t="s">
        <v>1995</v>
      </c>
      <c r="J2860" s="20" t="s">
        <v>2661</v>
      </c>
      <c r="K2860" s="20" t="s">
        <v>1261</v>
      </c>
      <c r="L2860" s="20" t="s">
        <v>2151</v>
      </c>
      <c r="M2860" s="21">
        <v>10</v>
      </c>
      <c r="N2860" s="22">
        <v>0</v>
      </c>
      <c r="O2860" s="23">
        <v>0</v>
      </c>
      <c r="P2860" s="24">
        <v>0</v>
      </c>
      <c r="Q2860" s="25">
        <f t="shared" si="235"/>
        <v>0</v>
      </c>
      <c r="R2860" s="12">
        <v>0</v>
      </c>
      <c r="S2860" s="12">
        <v>0</v>
      </c>
      <c r="U2860" s="18" t="str">
        <f t="shared" si="234"/>
        <v>未出走</v>
      </c>
      <c r="X2860" s="12" t="str">
        <f>IF(OR(C2860="櫃間牧場",C2860="特捜フジ"),"hit",IF(OR(C2860="土井牧場",C2860="土井ムギムギ牧場",C2860="むぎむぎ",C2860="むぎ"),"doi",IF(OR(C2860="阪神",C2860="タイガースファーム"),"han",IF(OR(C2860="健康牧場",C2860="ＯＫ牧場"),"oke",VLOOKUP(C2860,[1]Owner!$A:$B,2,FALSE)))))</f>
        <v>hsi</v>
      </c>
    </row>
    <row r="2861" spans="1:24" ht="11.15" customHeight="1" x14ac:dyDescent="0.65">
      <c r="A2861" s="19" t="str">
        <f t="shared" si="233"/>
        <v>0304杉田01</v>
      </c>
      <c r="B2861" s="10" t="s">
        <v>1713</v>
      </c>
      <c r="C2861" s="20" t="s">
        <v>1337</v>
      </c>
      <c r="D2861" s="31">
        <v>1</v>
      </c>
      <c r="E2861" s="20" t="s">
        <v>1806</v>
      </c>
      <c r="F2861" s="10" t="s">
        <v>14</v>
      </c>
      <c r="G2861" s="10" t="s">
        <v>33</v>
      </c>
      <c r="H2861" s="20" t="s">
        <v>308</v>
      </c>
      <c r="I2861" s="20" t="s">
        <v>38</v>
      </c>
      <c r="J2861" s="20" t="s">
        <v>1807</v>
      </c>
      <c r="M2861" s="21">
        <v>0</v>
      </c>
      <c r="N2861" s="22">
        <v>0</v>
      </c>
      <c r="O2861" s="23">
        <v>0</v>
      </c>
      <c r="P2861" s="24">
        <v>0</v>
      </c>
      <c r="Q2861" s="25">
        <f t="shared" si="235"/>
        <v>0</v>
      </c>
      <c r="R2861" s="12">
        <v>0</v>
      </c>
      <c r="S2861" s="12">
        <v>0</v>
      </c>
      <c r="U2861" s="18" t="str">
        <f t="shared" si="234"/>
        <v>未出走</v>
      </c>
      <c r="X2861" s="12" t="str">
        <f>IF(OR(C2861="櫃間牧場",C2861="特捜フジ"),"hit",IF(OR(C2861="土井牧場",C2861="土井ムギムギ牧場",C2861="むぎむぎ",C2861="むぎ"),"doi",IF(OR(C2861="阪神",C2861="タイガースファーム"),"han",IF(OR(C2861="健康牧場",C2861="ＯＫ牧場"),"oke",VLOOKUP(C2861,[1]Owner!$A:$B,2,FALSE)))))</f>
        <v>sug</v>
      </c>
    </row>
    <row r="2862" spans="1:24" ht="11.15" customHeight="1" x14ac:dyDescent="0.65">
      <c r="A2862" s="19" t="str">
        <f t="shared" si="233"/>
        <v>0304杉田05</v>
      </c>
      <c r="B2862" s="10" t="s">
        <v>1713</v>
      </c>
      <c r="C2862" s="20" t="s">
        <v>1337</v>
      </c>
      <c r="D2862" s="31">
        <v>5</v>
      </c>
      <c r="E2862" s="20" t="s">
        <v>1816</v>
      </c>
      <c r="F2862" s="10" t="s">
        <v>29</v>
      </c>
      <c r="G2862" s="10" t="s">
        <v>33</v>
      </c>
      <c r="H2862" s="20" t="s">
        <v>1543</v>
      </c>
      <c r="I2862" s="20" t="s">
        <v>38</v>
      </c>
      <c r="J2862" s="20" t="s">
        <v>1817</v>
      </c>
      <c r="M2862" s="21">
        <v>0</v>
      </c>
      <c r="N2862" s="22">
        <v>0</v>
      </c>
      <c r="O2862" s="23">
        <v>0</v>
      </c>
      <c r="P2862" s="24">
        <v>0</v>
      </c>
      <c r="Q2862" s="25">
        <f t="shared" si="235"/>
        <v>0</v>
      </c>
      <c r="R2862" s="12">
        <v>0</v>
      </c>
      <c r="S2862" s="12">
        <v>0</v>
      </c>
      <c r="U2862" s="18" t="str">
        <f t="shared" si="234"/>
        <v>未出走</v>
      </c>
      <c r="X2862" s="12" t="str">
        <f>IF(OR(C2862="櫃間牧場",C2862="特捜フジ"),"hit",IF(OR(C2862="土井牧場",C2862="土井ムギムギ牧場",C2862="むぎむぎ",C2862="むぎ"),"doi",IF(OR(C2862="阪神",C2862="タイガースファーム"),"han",IF(OR(C2862="健康牧場",C2862="ＯＫ牧場"),"oke",VLOOKUP(C2862,[1]Owner!$A:$B,2,FALSE)))))</f>
        <v>sug</v>
      </c>
    </row>
    <row r="2863" spans="1:24" ht="11.15" customHeight="1" x14ac:dyDescent="0.65">
      <c r="A2863" s="19" t="str">
        <f t="shared" si="233"/>
        <v>0304特捜03</v>
      </c>
      <c r="B2863" s="10" t="s">
        <v>1713</v>
      </c>
      <c r="C2863" s="20" t="s">
        <v>1376</v>
      </c>
      <c r="D2863" s="31">
        <v>3</v>
      </c>
      <c r="E2863" s="20" t="s">
        <v>4744</v>
      </c>
      <c r="F2863" s="10" t="s">
        <v>14</v>
      </c>
      <c r="H2863" s="20" t="s">
        <v>1853</v>
      </c>
      <c r="I2863" s="20" t="s">
        <v>26</v>
      </c>
      <c r="J2863" s="20" t="s">
        <v>1854</v>
      </c>
      <c r="M2863" s="21">
        <v>0</v>
      </c>
      <c r="N2863" s="22">
        <v>0</v>
      </c>
      <c r="O2863" s="23">
        <v>0</v>
      </c>
      <c r="P2863" s="24">
        <v>0</v>
      </c>
      <c r="Q2863" s="25">
        <f t="shared" si="235"/>
        <v>0</v>
      </c>
      <c r="R2863" s="12">
        <v>0</v>
      </c>
      <c r="S2863" s="12">
        <v>0</v>
      </c>
      <c r="U2863" s="18" t="str">
        <f t="shared" si="234"/>
        <v>未出走</v>
      </c>
      <c r="X2863" s="12" t="str">
        <f>IF(OR(C2863="櫃間牧場",C2863="特捜フジ"),"hit",IF(OR(C2863="土井牧場",C2863="土井ムギムギ牧場",C2863="むぎむぎ",C2863="むぎ"),"doi",IF(OR(C2863="阪神",C2863="タイガースファーム"),"han",IF(OR(C2863="健康牧場",C2863="ＯＫ牧場"),"oke",VLOOKUP(C2863,[1]Owner!$A:$B,2,FALSE)))))</f>
        <v>hit</v>
      </c>
    </row>
    <row r="2864" spans="1:24" ht="11.15" customHeight="1" x14ac:dyDescent="0.65">
      <c r="A2864" s="19" t="str">
        <f t="shared" si="233"/>
        <v>0304特捜04</v>
      </c>
      <c r="B2864" s="10" t="s">
        <v>1713</v>
      </c>
      <c r="C2864" s="20" t="s">
        <v>1376</v>
      </c>
      <c r="D2864" s="31">
        <v>4</v>
      </c>
      <c r="E2864" s="20" t="s">
        <v>1855</v>
      </c>
      <c r="F2864" s="10" t="s">
        <v>29</v>
      </c>
      <c r="G2864" s="10" t="s">
        <v>15</v>
      </c>
      <c r="H2864" s="20" t="s">
        <v>224</v>
      </c>
      <c r="I2864" s="20" t="s">
        <v>26</v>
      </c>
      <c r="J2864" s="20" t="s">
        <v>1856</v>
      </c>
      <c r="M2864" s="21">
        <v>0</v>
      </c>
      <c r="N2864" s="22">
        <v>0</v>
      </c>
      <c r="O2864" s="23">
        <v>0</v>
      </c>
      <c r="P2864" s="24">
        <v>0</v>
      </c>
      <c r="Q2864" s="25">
        <f t="shared" si="235"/>
        <v>0</v>
      </c>
      <c r="R2864" s="12">
        <v>0</v>
      </c>
      <c r="S2864" s="12">
        <v>0</v>
      </c>
      <c r="U2864" s="18" t="str">
        <f t="shared" si="234"/>
        <v>未出走</v>
      </c>
      <c r="X2864" s="12" t="str">
        <f>IF(OR(C2864="櫃間牧場",C2864="特捜フジ"),"hit",IF(OR(C2864="土井牧場",C2864="土井ムギムギ牧場",C2864="むぎむぎ",C2864="むぎ"),"doi",IF(OR(C2864="阪神",C2864="タイガースファーム"),"han",IF(OR(C2864="健康牧場",C2864="ＯＫ牧場"),"oke",VLOOKUP(C2864,[1]Owner!$A:$B,2,FALSE)))))</f>
        <v>hit</v>
      </c>
    </row>
    <row r="2865" spans="1:24" ht="11.15" customHeight="1" x14ac:dyDescent="0.65">
      <c r="A2865" s="19" t="str">
        <f t="shared" si="233"/>
        <v>0304特捜05</v>
      </c>
      <c r="B2865" s="10" t="s">
        <v>1713</v>
      </c>
      <c r="C2865" s="20" t="s">
        <v>1376</v>
      </c>
      <c r="D2865" s="31">
        <v>5</v>
      </c>
      <c r="E2865" s="20" t="s">
        <v>1857</v>
      </c>
      <c r="F2865" s="10" t="s">
        <v>29</v>
      </c>
      <c r="G2865" s="10" t="s">
        <v>33</v>
      </c>
      <c r="H2865" s="20" t="s">
        <v>496</v>
      </c>
      <c r="I2865" s="20" t="s">
        <v>17</v>
      </c>
      <c r="J2865" s="20" t="s">
        <v>1858</v>
      </c>
      <c r="M2865" s="21">
        <v>0</v>
      </c>
      <c r="N2865" s="22">
        <v>0</v>
      </c>
      <c r="O2865" s="23">
        <v>0</v>
      </c>
      <c r="P2865" s="24">
        <v>0</v>
      </c>
      <c r="Q2865" s="25">
        <f t="shared" si="235"/>
        <v>0</v>
      </c>
      <c r="R2865" s="12">
        <v>0</v>
      </c>
      <c r="S2865" s="12">
        <v>0</v>
      </c>
      <c r="U2865" s="18" t="str">
        <f t="shared" si="234"/>
        <v>未出走</v>
      </c>
      <c r="X2865" s="12" t="str">
        <f>IF(OR(C2865="櫃間牧場",C2865="特捜フジ"),"hit",IF(OR(C2865="土井牧場",C2865="土井ムギムギ牧場",C2865="むぎむぎ",C2865="むぎ"),"doi",IF(OR(C2865="阪神",C2865="タイガースファーム"),"han",IF(OR(C2865="健康牧場",C2865="ＯＫ牧場"),"oke",VLOOKUP(C2865,[1]Owner!$A:$B,2,FALSE)))))</f>
        <v>hit</v>
      </c>
    </row>
    <row r="2866" spans="1:24" ht="11.15" customHeight="1" x14ac:dyDescent="0.65">
      <c r="A2866" s="19" t="str">
        <f t="shared" si="233"/>
        <v>0304特捜07</v>
      </c>
      <c r="B2866" s="10" t="s">
        <v>1713</v>
      </c>
      <c r="C2866" s="20" t="s">
        <v>1376</v>
      </c>
      <c r="D2866" s="31">
        <v>7</v>
      </c>
      <c r="E2866" s="20" t="s">
        <v>1860</v>
      </c>
      <c r="F2866" s="10" t="s">
        <v>14</v>
      </c>
      <c r="G2866" s="10" t="s">
        <v>33</v>
      </c>
      <c r="H2866" s="20" t="s">
        <v>163</v>
      </c>
      <c r="I2866" s="20" t="s">
        <v>1861</v>
      </c>
      <c r="J2866" s="20" t="s">
        <v>1862</v>
      </c>
      <c r="M2866" s="21">
        <v>70</v>
      </c>
      <c r="N2866" s="22">
        <v>0</v>
      </c>
      <c r="O2866" s="23">
        <v>0</v>
      </c>
      <c r="P2866" s="24">
        <v>0</v>
      </c>
      <c r="Q2866" s="25">
        <f t="shared" si="235"/>
        <v>0</v>
      </c>
      <c r="R2866" s="12">
        <v>0</v>
      </c>
      <c r="S2866" s="12">
        <v>0</v>
      </c>
      <c r="U2866" s="18" t="str">
        <f t="shared" si="234"/>
        <v>未出走</v>
      </c>
      <c r="X2866" s="12" t="str">
        <f>IF(OR(C2866="櫃間牧場",C2866="特捜フジ"),"hit",IF(OR(C2866="土井牧場",C2866="土井ムギムギ牧場",C2866="むぎむぎ",C2866="むぎ"),"doi",IF(OR(C2866="阪神",C2866="タイガースファーム"),"han",IF(OR(C2866="健康牧場",C2866="ＯＫ牧場"),"oke",VLOOKUP(C2866,[1]Owner!$A:$B,2,FALSE)))))</f>
        <v>hit</v>
      </c>
    </row>
    <row r="2867" spans="1:24" ht="11.15" customHeight="1" x14ac:dyDescent="0.65">
      <c r="A2867" s="19" t="str">
        <f t="shared" si="233"/>
        <v>0304特捜10</v>
      </c>
      <c r="B2867" s="10" t="s">
        <v>1713</v>
      </c>
      <c r="C2867" s="20" t="s">
        <v>1376</v>
      </c>
      <c r="D2867" s="31">
        <v>10</v>
      </c>
      <c r="E2867" s="20" t="s">
        <v>1867</v>
      </c>
      <c r="F2867" s="10" t="s">
        <v>14</v>
      </c>
      <c r="G2867" s="10" t="s">
        <v>33</v>
      </c>
      <c r="H2867" s="20" t="s">
        <v>1868</v>
      </c>
      <c r="I2867" s="20" t="s">
        <v>1378</v>
      </c>
      <c r="J2867" s="20" t="s">
        <v>1869</v>
      </c>
      <c r="M2867" s="21">
        <v>0</v>
      </c>
      <c r="N2867" s="22">
        <v>0</v>
      </c>
      <c r="O2867" s="23">
        <v>0</v>
      </c>
      <c r="P2867" s="24">
        <v>0</v>
      </c>
      <c r="Q2867" s="25">
        <f t="shared" si="235"/>
        <v>0</v>
      </c>
      <c r="R2867" s="12">
        <v>0</v>
      </c>
      <c r="S2867" s="12">
        <v>0</v>
      </c>
      <c r="U2867" s="18" t="str">
        <f t="shared" si="234"/>
        <v>未出走</v>
      </c>
      <c r="X2867" s="12" t="str">
        <f>IF(OR(C2867="櫃間牧場",C2867="特捜フジ"),"hit",IF(OR(C2867="土井牧場",C2867="土井ムギムギ牧場",C2867="むぎむぎ",C2867="むぎ"),"doi",IF(OR(C2867="阪神",C2867="タイガースファーム"),"han",IF(OR(C2867="健康牧場",C2867="ＯＫ牧場"),"oke",VLOOKUP(C2867,[1]Owner!$A:$B,2,FALSE)))))</f>
        <v>hit</v>
      </c>
    </row>
    <row r="2868" spans="1:24" ht="11.15" customHeight="1" x14ac:dyDescent="0.65">
      <c r="A2868" s="19" t="str">
        <f t="shared" si="233"/>
        <v>0304戸田06</v>
      </c>
      <c r="B2868" s="10" t="s">
        <v>1713</v>
      </c>
      <c r="C2868" s="20" t="s">
        <v>320</v>
      </c>
      <c r="D2868" s="31">
        <v>6</v>
      </c>
      <c r="E2868" s="20" t="s">
        <v>1879</v>
      </c>
      <c r="F2868" s="10" t="s">
        <v>14</v>
      </c>
      <c r="G2868" s="10" t="s">
        <v>15</v>
      </c>
      <c r="H2868" s="20" t="s">
        <v>169</v>
      </c>
      <c r="I2868" s="20" t="s">
        <v>1044</v>
      </c>
      <c r="J2868" s="20" t="s">
        <v>1129</v>
      </c>
      <c r="M2868" s="21">
        <v>0</v>
      </c>
      <c r="N2868" s="22">
        <v>0</v>
      </c>
      <c r="O2868" s="23">
        <v>0</v>
      </c>
      <c r="P2868" s="24">
        <v>0</v>
      </c>
      <c r="Q2868" s="25">
        <f t="shared" si="235"/>
        <v>0</v>
      </c>
      <c r="R2868" s="12">
        <v>0</v>
      </c>
      <c r="S2868" s="12">
        <v>0</v>
      </c>
      <c r="U2868" s="18" t="str">
        <f t="shared" si="234"/>
        <v>未出走</v>
      </c>
      <c r="X2868" s="12" t="str">
        <f>IF(OR(C2868="櫃間牧場",C2868="特捜フジ"),"hit",IF(OR(C2868="土井牧場",C2868="土井ムギムギ牧場",C2868="むぎむぎ",C2868="むぎ"),"doi",IF(OR(C2868="阪神",C2868="タイガースファーム"),"han",IF(OR(C2868="健康牧場",C2868="ＯＫ牧場"),"oke",VLOOKUP(C2868,[1]Owner!$A:$B,2,FALSE)))))</f>
        <v>tod</v>
      </c>
    </row>
    <row r="2869" spans="1:24" ht="11.15" customHeight="1" x14ac:dyDescent="0.65">
      <c r="A2869" s="19" t="str">
        <f t="shared" si="233"/>
        <v>0304戸田08</v>
      </c>
      <c r="B2869" s="10" t="s">
        <v>1713</v>
      </c>
      <c r="C2869" s="20" t="s">
        <v>320</v>
      </c>
      <c r="D2869" s="31">
        <v>8</v>
      </c>
      <c r="E2869" s="20" t="s">
        <v>1882</v>
      </c>
      <c r="F2869" s="10" t="s">
        <v>14</v>
      </c>
      <c r="G2869" s="10" t="s">
        <v>33</v>
      </c>
      <c r="H2869" s="20" t="s">
        <v>1558</v>
      </c>
      <c r="I2869" s="20" t="s">
        <v>1567</v>
      </c>
      <c r="J2869" s="20" t="s">
        <v>1883</v>
      </c>
      <c r="M2869" s="21">
        <v>0</v>
      </c>
      <c r="N2869" s="22">
        <v>0</v>
      </c>
      <c r="O2869" s="23">
        <v>0</v>
      </c>
      <c r="P2869" s="24">
        <v>0</v>
      </c>
      <c r="Q2869" s="25">
        <f t="shared" si="235"/>
        <v>0</v>
      </c>
      <c r="R2869" s="12">
        <v>0</v>
      </c>
      <c r="S2869" s="12">
        <v>0</v>
      </c>
      <c r="U2869" s="18" t="str">
        <f t="shared" si="234"/>
        <v>未出走</v>
      </c>
      <c r="X2869" s="12" t="str">
        <f>IF(OR(C2869="櫃間牧場",C2869="特捜フジ"),"hit",IF(OR(C2869="土井牧場",C2869="土井ムギムギ牧場",C2869="むぎむぎ",C2869="むぎ"),"doi",IF(OR(C2869="阪神",C2869="タイガースファーム"),"han",IF(OR(C2869="健康牧場",C2869="ＯＫ牧場"),"oke",VLOOKUP(C2869,[1]Owner!$A:$B,2,FALSE)))))</f>
        <v>tod</v>
      </c>
    </row>
    <row r="2870" spans="1:24" ht="11.15" customHeight="1" x14ac:dyDescent="0.65">
      <c r="A2870" s="19" t="str">
        <f t="shared" si="233"/>
        <v>0304杉田10</v>
      </c>
      <c r="B2870" s="10" t="s">
        <v>1713</v>
      </c>
      <c r="C2870" s="20" t="s">
        <v>1337</v>
      </c>
      <c r="D2870" s="31">
        <v>10</v>
      </c>
      <c r="E2870" s="20" t="s">
        <v>1827</v>
      </c>
      <c r="F2870" s="10" t="s">
        <v>14</v>
      </c>
      <c r="G2870" s="10" t="s">
        <v>15</v>
      </c>
      <c r="H2870" s="20" t="s">
        <v>669</v>
      </c>
      <c r="I2870" s="20" t="s">
        <v>38</v>
      </c>
      <c r="J2870" s="20" t="s">
        <v>1828</v>
      </c>
      <c r="M2870" s="21">
        <v>0</v>
      </c>
      <c r="N2870" s="22">
        <v>0</v>
      </c>
      <c r="O2870" s="23">
        <v>0</v>
      </c>
      <c r="P2870" s="24">
        <v>0</v>
      </c>
      <c r="Q2870" s="25">
        <f t="shared" si="235"/>
        <v>0</v>
      </c>
      <c r="R2870" s="12">
        <v>0</v>
      </c>
      <c r="S2870" s="12">
        <v>0</v>
      </c>
      <c r="U2870" s="18" t="str">
        <f t="shared" si="234"/>
        <v>未出走</v>
      </c>
      <c r="X2870" s="12" t="str">
        <f>IF(OR(C2870="櫃間牧場",C2870="特捜フジ"),"hit",IF(OR(C2870="土井牧場",C2870="土井ムギムギ牧場",C2870="むぎむぎ",C2870="むぎ"),"doi",IF(OR(C2870="阪神",C2870="タイガースファーム"),"han",IF(OR(C2870="健康牧場",C2870="ＯＫ牧場"),"oke",VLOOKUP(C2870,[1]Owner!$A:$B,2,FALSE)))))</f>
        <v>sug</v>
      </c>
    </row>
    <row r="2871" spans="1:24" ht="11.15" customHeight="1" x14ac:dyDescent="0.65">
      <c r="A2871" s="19" t="str">
        <f t="shared" si="233"/>
        <v>0304戸田02</v>
      </c>
      <c r="B2871" s="10" t="s">
        <v>1713</v>
      </c>
      <c r="C2871" s="20" t="s">
        <v>320</v>
      </c>
      <c r="D2871" s="31">
        <v>2</v>
      </c>
      <c r="E2871" s="20" t="s">
        <v>1872</v>
      </c>
      <c r="F2871" s="10" t="s">
        <v>29</v>
      </c>
      <c r="G2871" s="10" t="s">
        <v>15</v>
      </c>
      <c r="H2871" s="20" t="s">
        <v>669</v>
      </c>
      <c r="I2871" s="20" t="s">
        <v>38</v>
      </c>
      <c r="J2871" s="20" t="s">
        <v>1373</v>
      </c>
      <c r="M2871" s="21">
        <v>100</v>
      </c>
      <c r="N2871" s="22">
        <v>0</v>
      </c>
      <c r="O2871" s="23">
        <v>0</v>
      </c>
      <c r="P2871" s="24">
        <v>0</v>
      </c>
      <c r="Q2871" s="25">
        <f t="shared" si="235"/>
        <v>0</v>
      </c>
      <c r="R2871" s="12">
        <v>0</v>
      </c>
      <c r="S2871" s="12">
        <v>0</v>
      </c>
      <c r="U2871" s="18" t="str">
        <f t="shared" si="234"/>
        <v>未出走</v>
      </c>
      <c r="X2871" s="12" t="str">
        <f>IF(OR(C2871="櫃間牧場",C2871="特捜フジ"),"hit",IF(OR(C2871="土井牧場",C2871="土井ムギムギ牧場",C2871="むぎむぎ",C2871="むぎ"),"doi",IF(OR(C2871="阪神",C2871="タイガースファーム"),"han",IF(OR(C2871="健康牧場",C2871="ＯＫ牧場"),"oke",VLOOKUP(C2871,[1]Owner!$A:$B,2,FALSE)))))</f>
        <v>tod</v>
      </c>
    </row>
    <row r="2872" spans="1:24" ht="11.15" customHeight="1" x14ac:dyDescent="0.65">
      <c r="A2872" s="19" t="str">
        <f t="shared" si="233"/>
        <v>0304播磨08</v>
      </c>
      <c r="B2872" s="10" t="s">
        <v>1713</v>
      </c>
      <c r="C2872" s="20" t="s">
        <v>626</v>
      </c>
      <c r="D2872" s="31">
        <v>8</v>
      </c>
      <c r="E2872" s="20" t="s">
        <v>4744</v>
      </c>
      <c r="F2872" s="10" t="s">
        <v>14</v>
      </c>
      <c r="H2872" s="20" t="s">
        <v>1853</v>
      </c>
      <c r="I2872" s="20" t="s">
        <v>1742</v>
      </c>
      <c r="J2872" s="20" t="s">
        <v>1905</v>
      </c>
      <c r="M2872" s="21">
        <v>0</v>
      </c>
      <c r="N2872" s="22">
        <v>0</v>
      </c>
      <c r="O2872" s="23">
        <v>0</v>
      </c>
      <c r="P2872" s="24">
        <v>0</v>
      </c>
      <c r="Q2872" s="25">
        <f t="shared" si="235"/>
        <v>0</v>
      </c>
      <c r="R2872" s="12">
        <v>0</v>
      </c>
      <c r="S2872" s="12">
        <v>0</v>
      </c>
      <c r="U2872" s="18" t="str">
        <f t="shared" si="234"/>
        <v>未出走</v>
      </c>
      <c r="X2872" s="12" t="str">
        <f>IF(OR(C2872="櫃間牧場",C2872="特捜フジ"),"hit",IF(OR(C2872="土井牧場",C2872="土井ムギムギ牧場",C2872="むぎむぎ",C2872="むぎ"),"doi",IF(OR(C2872="阪神",C2872="タイガースファーム"),"han",IF(OR(C2872="健康牧場",C2872="ＯＫ牧場"),"oke",VLOOKUP(C2872,[1]Owner!$A:$B,2,FALSE)))))</f>
        <v>har</v>
      </c>
    </row>
    <row r="2873" spans="1:24" ht="11.15" customHeight="1" x14ac:dyDescent="0.65">
      <c r="A2873" s="19" t="str">
        <f t="shared" si="233"/>
        <v>0405大熊08</v>
      </c>
      <c r="B2873" s="10" t="s">
        <v>1951</v>
      </c>
      <c r="C2873" s="20" t="s">
        <v>1481</v>
      </c>
      <c r="D2873" s="31">
        <v>8</v>
      </c>
      <c r="E2873" s="20" t="s">
        <v>4744</v>
      </c>
      <c r="F2873" s="10" t="s">
        <v>14</v>
      </c>
      <c r="I2873" s="20" t="s">
        <v>347</v>
      </c>
      <c r="J2873" s="20" t="s">
        <v>1978</v>
      </c>
      <c r="L2873" s="20" t="s">
        <v>1979</v>
      </c>
      <c r="M2873" s="21">
        <v>0</v>
      </c>
      <c r="N2873" s="22">
        <v>0</v>
      </c>
      <c r="O2873" s="23">
        <v>0</v>
      </c>
      <c r="P2873" s="24">
        <v>0</v>
      </c>
      <c r="Q2873" s="25">
        <f t="shared" si="235"/>
        <v>0</v>
      </c>
      <c r="R2873" s="12">
        <v>0</v>
      </c>
      <c r="S2873" s="12">
        <v>0</v>
      </c>
      <c r="U2873" s="18" t="str">
        <f t="shared" si="234"/>
        <v>未出走</v>
      </c>
      <c r="X2873" s="12" t="str">
        <f>IF(OR(C2873="櫃間牧場",C2873="特捜フジ"),"hit",IF(OR(C2873="土井牧場",C2873="土井ムギムギ牧場",C2873="むぎむぎ",C2873="むぎ"),"doi",IF(OR(C2873="阪神",C2873="タイガースファーム"),"han",IF(OR(C2873="健康牧場",C2873="ＯＫ牧場"),"oke",VLOOKUP(C2873,[1]Owner!$A:$B,2,FALSE)))))</f>
        <v>oku</v>
      </c>
    </row>
    <row r="2874" spans="1:24" ht="11.15" customHeight="1" x14ac:dyDescent="0.65">
      <c r="A2874" s="19" t="str">
        <f t="shared" si="233"/>
        <v>0405大矢01</v>
      </c>
      <c r="B2874" s="10" t="s">
        <v>1951</v>
      </c>
      <c r="C2874" s="20" t="s">
        <v>964</v>
      </c>
      <c r="D2874" s="31">
        <v>1</v>
      </c>
      <c r="E2874" s="20" t="s">
        <v>4744</v>
      </c>
      <c r="F2874" s="10" t="s">
        <v>14</v>
      </c>
      <c r="I2874" s="20" t="s">
        <v>1985</v>
      </c>
      <c r="J2874" s="20" t="s">
        <v>1135</v>
      </c>
      <c r="L2874" s="20" t="s">
        <v>1986</v>
      </c>
      <c r="M2874" s="21">
        <v>0</v>
      </c>
      <c r="N2874" s="22">
        <v>0</v>
      </c>
      <c r="O2874" s="23">
        <v>0</v>
      </c>
      <c r="P2874" s="24">
        <v>0</v>
      </c>
      <c r="Q2874" s="25">
        <f t="shared" si="235"/>
        <v>0</v>
      </c>
      <c r="R2874" s="12">
        <v>0</v>
      </c>
      <c r="S2874" s="12">
        <v>0</v>
      </c>
      <c r="U2874" s="18" t="str">
        <f t="shared" si="234"/>
        <v>未出走</v>
      </c>
      <c r="X2874" s="12" t="str">
        <f>IF(OR(C2874="櫃間牧場",C2874="特捜フジ"),"hit",IF(OR(C2874="土井牧場",C2874="土井ムギムギ牧場",C2874="むぎむぎ",C2874="むぎ"),"doi",IF(OR(C2874="阪神",C2874="タイガースファーム"),"han",IF(OR(C2874="健康牧場",C2874="ＯＫ牧場"),"oke",VLOOKUP(C2874,[1]Owner!$A:$B,2,FALSE)))))</f>
        <v>oya</v>
      </c>
    </row>
    <row r="2875" spans="1:24" ht="11.15" customHeight="1" x14ac:dyDescent="0.65">
      <c r="A2875" s="19" t="str">
        <f t="shared" si="233"/>
        <v>0405大矢05</v>
      </c>
      <c r="B2875" s="10" t="s">
        <v>1951</v>
      </c>
      <c r="C2875" s="20" t="s">
        <v>964</v>
      </c>
      <c r="D2875" s="31">
        <v>5</v>
      </c>
      <c r="E2875" s="20" t="s">
        <v>1996</v>
      </c>
      <c r="F2875" s="10" t="s">
        <v>14</v>
      </c>
      <c r="G2875" s="10" t="s">
        <v>510</v>
      </c>
      <c r="H2875" s="20" t="s">
        <v>596</v>
      </c>
      <c r="I2875" s="20" t="s">
        <v>485</v>
      </c>
      <c r="J2875" s="20" t="s">
        <v>1902</v>
      </c>
      <c r="K2875" s="20" t="s">
        <v>1997</v>
      </c>
      <c r="L2875" s="20" t="s">
        <v>1998</v>
      </c>
      <c r="M2875" s="21">
        <v>0</v>
      </c>
      <c r="N2875" s="22">
        <v>0</v>
      </c>
      <c r="O2875" s="23">
        <v>0</v>
      </c>
      <c r="P2875" s="24">
        <v>0</v>
      </c>
      <c r="Q2875" s="25">
        <f t="shared" si="235"/>
        <v>0</v>
      </c>
      <c r="R2875" s="12">
        <v>0</v>
      </c>
      <c r="S2875" s="12">
        <v>0</v>
      </c>
      <c r="U2875" s="18" t="str">
        <f t="shared" si="234"/>
        <v>未出走</v>
      </c>
      <c r="X2875" s="12" t="str">
        <f>IF(OR(C2875="櫃間牧場",C2875="特捜フジ"),"hit",IF(OR(C2875="土井牧場",C2875="土井ムギムギ牧場",C2875="むぎむぎ",C2875="むぎ"),"doi",IF(OR(C2875="阪神",C2875="タイガースファーム"),"han",IF(OR(C2875="健康牧場",C2875="ＯＫ牧場"),"oke",VLOOKUP(C2875,[1]Owner!$A:$B,2,FALSE)))))</f>
        <v>oya</v>
      </c>
    </row>
    <row r="2876" spans="1:24" ht="11.15" customHeight="1" x14ac:dyDescent="0.65">
      <c r="A2876" s="19" t="str">
        <f t="shared" si="233"/>
        <v>0405大矢07</v>
      </c>
      <c r="B2876" s="10" t="s">
        <v>1951</v>
      </c>
      <c r="C2876" s="20" t="s">
        <v>964</v>
      </c>
      <c r="D2876" s="31">
        <v>7</v>
      </c>
      <c r="E2876" s="20" t="s">
        <v>4744</v>
      </c>
      <c r="F2876" s="10" t="s">
        <v>14</v>
      </c>
      <c r="I2876" s="20" t="s">
        <v>1567</v>
      </c>
      <c r="J2876" s="20" t="s">
        <v>2001</v>
      </c>
      <c r="L2876" s="20" t="s">
        <v>2002</v>
      </c>
      <c r="M2876" s="21">
        <v>0</v>
      </c>
      <c r="N2876" s="22">
        <v>0</v>
      </c>
      <c r="O2876" s="23">
        <v>0</v>
      </c>
      <c r="P2876" s="24">
        <v>0</v>
      </c>
      <c r="Q2876" s="25">
        <f t="shared" si="235"/>
        <v>0</v>
      </c>
      <c r="R2876" s="12">
        <v>0</v>
      </c>
      <c r="S2876" s="12">
        <v>0</v>
      </c>
      <c r="U2876" s="18" t="str">
        <f t="shared" si="234"/>
        <v>未出走</v>
      </c>
      <c r="X2876" s="12" t="str">
        <f>IF(OR(C2876="櫃間牧場",C2876="特捜フジ"),"hit",IF(OR(C2876="土井牧場",C2876="土井ムギムギ牧場",C2876="むぎむぎ",C2876="むぎ"),"doi",IF(OR(C2876="阪神",C2876="タイガースファーム"),"han",IF(OR(C2876="健康牧場",C2876="ＯＫ牧場"),"oke",VLOOKUP(C2876,[1]Owner!$A:$B,2,FALSE)))))</f>
        <v>oya</v>
      </c>
    </row>
    <row r="2877" spans="1:24" ht="11.15" customHeight="1" x14ac:dyDescent="0.65">
      <c r="A2877" s="19" t="str">
        <f t="shared" si="233"/>
        <v>0405大矢09</v>
      </c>
      <c r="B2877" s="10" t="s">
        <v>1951</v>
      </c>
      <c r="C2877" s="20" t="s">
        <v>964</v>
      </c>
      <c r="D2877" s="31">
        <v>9</v>
      </c>
      <c r="E2877" s="20" t="s">
        <v>2008</v>
      </c>
      <c r="F2877" s="10" t="s">
        <v>14</v>
      </c>
      <c r="G2877" s="10" t="s">
        <v>510</v>
      </c>
      <c r="H2877" s="20" t="s">
        <v>2009</v>
      </c>
      <c r="I2877" s="20" t="s">
        <v>318</v>
      </c>
      <c r="J2877" s="20" t="s">
        <v>2010</v>
      </c>
      <c r="K2877" s="20" t="s">
        <v>2011</v>
      </c>
      <c r="L2877" s="20" t="s">
        <v>2012</v>
      </c>
      <c r="M2877" s="21">
        <v>0</v>
      </c>
      <c r="N2877" s="22">
        <v>0</v>
      </c>
      <c r="O2877" s="23">
        <v>0</v>
      </c>
      <c r="P2877" s="24">
        <v>0</v>
      </c>
      <c r="Q2877" s="25">
        <f t="shared" si="235"/>
        <v>0</v>
      </c>
      <c r="R2877" s="12">
        <v>0</v>
      </c>
      <c r="S2877" s="12">
        <v>0</v>
      </c>
      <c r="U2877" s="18" t="str">
        <f t="shared" si="234"/>
        <v>未出走</v>
      </c>
      <c r="X2877" s="12" t="str">
        <f>IF(OR(C2877="櫃間牧場",C2877="特捜フジ"),"hit",IF(OR(C2877="土井牧場",C2877="土井ムギムギ牧場",C2877="むぎむぎ",C2877="むぎ"),"doi",IF(OR(C2877="阪神",C2877="タイガースファーム"),"han",IF(OR(C2877="健康牧場",C2877="ＯＫ牧場"),"oke",VLOOKUP(C2877,[1]Owner!$A:$B,2,FALSE)))))</f>
        <v>oya</v>
      </c>
    </row>
    <row r="2878" spans="1:24" ht="11.15" customHeight="1" x14ac:dyDescent="0.65">
      <c r="A2878" s="19" t="str">
        <f t="shared" si="233"/>
        <v>0405大類08</v>
      </c>
      <c r="B2878" s="10" t="s">
        <v>1951</v>
      </c>
      <c r="C2878" s="20" t="s">
        <v>91</v>
      </c>
      <c r="D2878" s="31">
        <v>8</v>
      </c>
      <c r="E2878" s="20" t="s">
        <v>4744</v>
      </c>
      <c r="F2878" s="10" t="s">
        <v>29</v>
      </c>
      <c r="I2878" s="20" t="s">
        <v>2038</v>
      </c>
      <c r="J2878" s="20" t="s">
        <v>433</v>
      </c>
      <c r="L2878" s="20" t="s">
        <v>2039</v>
      </c>
      <c r="M2878" s="21">
        <v>30</v>
      </c>
      <c r="N2878" s="22">
        <v>0</v>
      </c>
      <c r="O2878" s="23">
        <v>0</v>
      </c>
      <c r="P2878" s="24">
        <v>0</v>
      </c>
      <c r="Q2878" s="25">
        <f t="shared" si="235"/>
        <v>0</v>
      </c>
      <c r="R2878" s="12">
        <v>0</v>
      </c>
      <c r="S2878" s="12">
        <v>0</v>
      </c>
      <c r="U2878" s="18" t="str">
        <f t="shared" si="234"/>
        <v>未出走</v>
      </c>
      <c r="X2878" s="12" t="str">
        <f>IF(OR(C2878="櫃間牧場",C2878="特捜フジ"),"hit",IF(OR(C2878="土井牧場",C2878="土井ムギムギ牧場",C2878="むぎむぎ",C2878="むぎ"),"doi",IF(OR(C2878="阪神",C2878="タイガースファーム"),"han",IF(OR(C2878="健康牧場",C2878="ＯＫ牧場"),"oke",VLOOKUP(C2878,[1]Owner!$A:$B,2,FALSE)))))</f>
        <v>oru</v>
      </c>
    </row>
    <row r="2879" spans="1:24" ht="11.15" customHeight="1" x14ac:dyDescent="0.65">
      <c r="A2879" s="19" t="str">
        <f t="shared" si="233"/>
        <v>0405健太07</v>
      </c>
      <c r="B2879" s="10" t="s">
        <v>1951</v>
      </c>
      <c r="C2879" s="20" t="s">
        <v>156</v>
      </c>
      <c r="D2879" s="31">
        <v>7</v>
      </c>
      <c r="E2879" s="20" t="s">
        <v>4744</v>
      </c>
      <c r="F2879" s="10" t="s">
        <v>14</v>
      </c>
      <c r="G2879" s="10" t="s">
        <v>510</v>
      </c>
      <c r="H2879" s="20" t="s">
        <v>1291</v>
      </c>
      <c r="I2879" s="20" t="s">
        <v>38</v>
      </c>
      <c r="J2879" s="20" t="s">
        <v>2055</v>
      </c>
      <c r="L2879" s="20" t="s">
        <v>1218</v>
      </c>
      <c r="M2879" s="21">
        <v>70</v>
      </c>
      <c r="N2879" s="22">
        <v>0</v>
      </c>
      <c r="O2879" s="23">
        <v>0</v>
      </c>
      <c r="P2879" s="24">
        <v>0</v>
      </c>
      <c r="Q2879" s="25">
        <f t="shared" si="235"/>
        <v>0</v>
      </c>
      <c r="R2879" s="12">
        <v>0</v>
      </c>
      <c r="S2879" s="12">
        <v>0</v>
      </c>
      <c r="U2879" s="18" t="str">
        <f t="shared" si="234"/>
        <v>未出走</v>
      </c>
      <c r="X2879" s="12" t="str">
        <f>IF(OR(C2879="櫃間牧場",C2879="特捜フジ"),"hit",IF(OR(C2879="土井牧場",C2879="土井ムギムギ牧場",C2879="むぎむぎ",C2879="むぎ"),"doi",IF(OR(C2879="阪神",C2879="タイガースファーム"),"han",IF(OR(C2879="健康牧場",C2879="ＯＫ牧場"),"oke",VLOOKUP(C2879,[1]Owner!$A:$B,2,FALSE)))))</f>
        <v>tke</v>
      </c>
    </row>
    <row r="2880" spans="1:24" ht="11.15" customHeight="1" x14ac:dyDescent="0.65">
      <c r="A2880" s="19" t="str">
        <f t="shared" si="233"/>
        <v>0405健太09</v>
      </c>
      <c r="B2880" s="10" t="s">
        <v>1951</v>
      </c>
      <c r="C2880" s="20" t="s">
        <v>156</v>
      </c>
      <c r="D2880" s="31">
        <v>9</v>
      </c>
      <c r="E2880" s="20" t="s">
        <v>4744</v>
      </c>
      <c r="I2880" s="20" t="s">
        <v>726</v>
      </c>
      <c r="J2880" s="20" t="s">
        <v>2059</v>
      </c>
      <c r="M2880" s="21">
        <v>30</v>
      </c>
      <c r="N2880" s="22">
        <v>0</v>
      </c>
      <c r="O2880" s="23">
        <v>0</v>
      </c>
      <c r="P2880" s="24">
        <v>0</v>
      </c>
      <c r="Q2880" s="25">
        <f t="shared" si="235"/>
        <v>0</v>
      </c>
      <c r="R2880" s="12">
        <v>0</v>
      </c>
      <c r="S2880" s="12">
        <v>0</v>
      </c>
      <c r="U2880" s="18" t="str">
        <f t="shared" si="234"/>
        <v>未出走</v>
      </c>
      <c r="X2880" s="12" t="str">
        <f>IF(OR(C2880="櫃間牧場",C2880="特捜フジ"),"hit",IF(OR(C2880="土井牧場",C2880="土井ムギムギ牧場",C2880="むぎむぎ",C2880="むぎ"),"doi",IF(OR(C2880="阪神",C2880="タイガースファーム"),"han",IF(OR(C2880="健康牧場",C2880="ＯＫ牧場"),"oke",VLOOKUP(C2880,[1]Owner!$A:$B,2,FALSE)))))</f>
        <v>tke</v>
      </c>
    </row>
    <row r="2881" spans="1:24" ht="11.15" customHeight="1" x14ac:dyDescent="0.65">
      <c r="A2881" s="19" t="str">
        <f t="shared" si="233"/>
        <v>0405伸吾09</v>
      </c>
      <c r="B2881" s="10" t="s">
        <v>1951</v>
      </c>
      <c r="C2881" s="20" t="s">
        <v>768</v>
      </c>
      <c r="D2881" s="31">
        <v>9</v>
      </c>
      <c r="E2881" s="20" t="s">
        <v>2080</v>
      </c>
      <c r="F2881" s="10" t="s">
        <v>14</v>
      </c>
      <c r="G2881" s="10" t="s">
        <v>510</v>
      </c>
      <c r="H2881" s="20" t="s">
        <v>1291</v>
      </c>
      <c r="I2881" s="20" t="s">
        <v>1663</v>
      </c>
      <c r="J2881" s="20" t="s">
        <v>2081</v>
      </c>
      <c r="K2881" s="20" t="s">
        <v>2082</v>
      </c>
      <c r="L2881" s="20" t="s">
        <v>2083</v>
      </c>
      <c r="M2881" s="21">
        <v>0</v>
      </c>
      <c r="N2881" s="22">
        <v>0</v>
      </c>
      <c r="O2881" s="23">
        <v>0</v>
      </c>
      <c r="P2881" s="24">
        <v>0</v>
      </c>
      <c r="Q2881" s="25">
        <f t="shared" si="235"/>
        <v>0</v>
      </c>
      <c r="R2881" s="12">
        <v>0</v>
      </c>
      <c r="S2881" s="12">
        <v>0</v>
      </c>
      <c r="U2881" s="18" t="str">
        <f t="shared" si="234"/>
        <v>未出走</v>
      </c>
      <c r="X2881" s="12" t="str">
        <f>IF(OR(C2881="櫃間牧場",C2881="特捜フジ"),"hit",IF(OR(C2881="土井牧場",C2881="土井ムギムギ牧場",C2881="むぎむぎ",C2881="むぎ"),"doi",IF(OR(C2881="阪神",C2881="タイガースファーム"),"han",IF(OR(C2881="健康牧場",C2881="ＯＫ牧場"),"oke",VLOOKUP(C2881,[1]Owner!$A:$B,2,FALSE)))))</f>
        <v>tsi</v>
      </c>
    </row>
    <row r="2882" spans="1:24" ht="11.15" customHeight="1" x14ac:dyDescent="0.65">
      <c r="A2882" s="19" t="str">
        <f t="shared" ref="A2882:A2945" si="236">MID(B2882,3,2)&amp;MID(B2882,8,2)&amp;MID(C2882,1,2)&amp;TEXT(D2882,"00")</f>
        <v>0405特捜04</v>
      </c>
      <c r="B2882" s="10" t="s">
        <v>1951</v>
      </c>
      <c r="C2882" s="20" t="s">
        <v>1376</v>
      </c>
      <c r="D2882" s="31">
        <v>4</v>
      </c>
      <c r="E2882" s="20" t="s">
        <v>2141</v>
      </c>
      <c r="F2882" s="10" t="s">
        <v>29</v>
      </c>
      <c r="G2882" s="10" t="s">
        <v>510</v>
      </c>
      <c r="H2882" s="20" t="s">
        <v>766</v>
      </c>
      <c r="I2882" s="20" t="s">
        <v>38</v>
      </c>
      <c r="J2882" s="20" t="s">
        <v>1268</v>
      </c>
      <c r="K2882" s="20" t="s">
        <v>2090</v>
      </c>
      <c r="L2882" s="20" t="s">
        <v>82</v>
      </c>
      <c r="M2882" s="21">
        <v>70</v>
      </c>
      <c r="N2882" s="22">
        <v>0</v>
      </c>
      <c r="O2882" s="23">
        <v>0</v>
      </c>
      <c r="P2882" s="24">
        <v>0</v>
      </c>
      <c r="Q2882" s="25">
        <f t="shared" si="235"/>
        <v>0</v>
      </c>
      <c r="R2882" s="12">
        <v>0</v>
      </c>
      <c r="S2882" s="12">
        <v>0</v>
      </c>
      <c r="U2882" s="18" t="str">
        <f t="shared" ref="U2882:U2945" si="237">IF(S2882&gt;=1,"G1",IF(R2882&gt;=1,"重賞",IF(O2882&gt;=2,"二勝",IF(O2882=1,"一勝",IF(AND(O2882=0,N2882&gt;=1),"未勝利","未出走")))))</f>
        <v>未出走</v>
      </c>
      <c r="X2882" s="12" t="str">
        <f>IF(OR(C2882="櫃間牧場",C2882="特捜フジ"),"hit",IF(OR(C2882="土井牧場",C2882="土井ムギムギ牧場",C2882="むぎむぎ",C2882="むぎ"),"doi",IF(OR(C2882="阪神",C2882="タイガースファーム"),"han",IF(OR(C2882="健康牧場",C2882="ＯＫ牧場"),"oke",VLOOKUP(C2882,[1]Owner!$A:$B,2,FALSE)))))</f>
        <v>hit</v>
      </c>
    </row>
    <row r="2883" spans="1:24" ht="11.15" customHeight="1" x14ac:dyDescent="0.65">
      <c r="A2883" s="19" t="str">
        <f t="shared" si="236"/>
        <v>0405特捜05</v>
      </c>
      <c r="B2883" s="10" t="s">
        <v>1951</v>
      </c>
      <c r="C2883" s="20" t="s">
        <v>1376</v>
      </c>
      <c r="D2883" s="31">
        <v>5</v>
      </c>
      <c r="E2883" s="20" t="s">
        <v>2142</v>
      </c>
      <c r="F2883" s="10" t="s">
        <v>14</v>
      </c>
      <c r="G2883" s="10" t="s">
        <v>520</v>
      </c>
      <c r="H2883" s="20" t="s">
        <v>2138</v>
      </c>
      <c r="I2883" s="20" t="s">
        <v>38</v>
      </c>
      <c r="J2883" s="20" t="s">
        <v>1198</v>
      </c>
      <c r="K2883" s="20" t="s">
        <v>846</v>
      </c>
      <c r="L2883" s="20" t="s">
        <v>1554</v>
      </c>
      <c r="M2883" s="21">
        <v>70</v>
      </c>
      <c r="N2883" s="22">
        <v>0</v>
      </c>
      <c r="O2883" s="23">
        <v>0</v>
      </c>
      <c r="P2883" s="24">
        <v>0</v>
      </c>
      <c r="Q2883" s="25">
        <f t="shared" si="235"/>
        <v>0</v>
      </c>
      <c r="R2883" s="12">
        <v>0</v>
      </c>
      <c r="S2883" s="12">
        <v>0</v>
      </c>
      <c r="U2883" s="18" t="str">
        <f t="shared" si="237"/>
        <v>未出走</v>
      </c>
      <c r="X2883" s="12" t="str">
        <f>IF(OR(C2883="櫃間牧場",C2883="特捜フジ"),"hit",IF(OR(C2883="土井牧場",C2883="土井ムギムギ牧場",C2883="むぎむぎ",C2883="むぎ"),"doi",IF(OR(C2883="阪神",C2883="タイガースファーム"),"han",IF(OR(C2883="健康牧場",C2883="ＯＫ牧場"),"oke",VLOOKUP(C2883,[1]Owner!$A:$B,2,FALSE)))))</f>
        <v>hit</v>
      </c>
    </row>
    <row r="2884" spans="1:24" ht="11.15" customHeight="1" x14ac:dyDescent="0.65">
      <c r="A2884" s="19" t="str">
        <f t="shared" si="236"/>
        <v>0405特捜07</v>
      </c>
      <c r="B2884" s="10" t="s">
        <v>1951</v>
      </c>
      <c r="C2884" s="20" t="s">
        <v>1376</v>
      </c>
      <c r="D2884" s="31">
        <v>7</v>
      </c>
      <c r="E2884" s="20" t="s">
        <v>4744</v>
      </c>
      <c r="F2884" s="10" t="s">
        <v>29</v>
      </c>
      <c r="G2884" s="10" t="s">
        <v>520</v>
      </c>
      <c r="H2884" s="20" t="s">
        <v>1267</v>
      </c>
      <c r="I2884" s="20" t="s">
        <v>1985</v>
      </c>
      <c r="J2884" s="20" t="s">
        <v>2145</v>
      </c>
      <c r="L2884" s="20" t="s">
        <v>1954</v>
      </c>
      <c r="M2884" s="21">
        <v>0</v>
      </c>
      <c r="N2884" s="22">
        <v>0</v>
      </c>
      <c r="O2884" s="23">
        <v>0</v>
      </c>
      <c r="P2884" s="24">
        <v>0</v>
      </c>
      <c r="Q2884" s="25">
        <f t="shared" si="235"/>
        <v>0</v>
      </c>
      <c r="R2884" s="12">
        <v>0</v>
      </c>
      <c r="S2884" s="12">
        <v>0</v>
      </c>
      <c r="U2884" s="18" t="str">
        <f t="shared" si="237"/>
        <v>未出走</v>
      </c>
      <c r="X2884" s="12" t="str">
        <f>IF(OR(C2884="櫃間牧場",C2884="特捜フジ"),"hit",IF(OR(C2884="土井牧場",C2884="土井ムギムギ牧場",C2884="むぎむぎ",C2884="むぎ"),"doi",IF(OR(C2884="阪神",C2884="タイガースファーム"),"han",IF(OR(C2884="健康牧場",C2884="ＯＫ牧場"),"oke",VLOOKUP(C2884,[1]Owner!$A:$B,2,FALSE)))))</f>
        <v>hit</v>
      </c>
    </row>
    <row r="2885" spans="1:24" ht="11.15" customHeight="1" x14ac:dyDescent="0.65">
      <c r="A2885" s="19" t="str">
        <f t="shared" si="236"/>
        <v>0405戸田05</v>
      </c>
      <c r="B2885" s="10" t="s">
        <v>1951</v>
      </c>
      <c r="C2885" s="20" t="s">
        <v>320</v>
      </c>
      <c r="D2885" s="31">
        <v>5</v>
      </c>
      <c r="E2885" s="20" t="s">
        <v>2157</v>
      </c>
      <c r="F2885" s="10" t="s">
        <v>14</v>
      </c>
      <c r="G2885" s="10" t="s">
        <v>510</v>
      </c>
      <c r="H2885" s="20" t="s">
        <v>1291</v>
      </c>
      <c r="I2885" s="20" t="s">
        <v>38</v>
      </c>
      <c r="J2885" s="20" t="s">
        <v>1160</v>
      </c>
      <c r="K2885" s="20" t="s">
        <v>1278</v>
      </c>
      <c r="L2885" s="20" t="s">
        <v>2158</v>
      </c>
      <c r="M2885" s="21">
        <v>70</v>
      </c>
      <c r="N2885" s="22">
        <v>0</v>
      </c>
      <c r="O2885" s="23">
        <v>0</v>
      </c>
      <c r="P2885" s="24">
        <v>0</v>
      </c>
      <c r="Q2885" s="25">
        <f t="shared" si="235"/>
        <v>0</v>
      </c>
      <c r="R2885" s="12">
        <v>0</v>
      </c>
      <c r="S2885" s="12">
        <v>0</v>
      </c>
      <c r="U2885" s="18" t="str">
        <f t="shared" si="237"/>
        <v>未出走</v>
      </c>
      <c r="X2885" s="12" t="str">
        <f>IF(OR(C2885="櫃間牧場",C2885="特捜フジ"),"hit",IF(OR(C2885="土井牧場",C2885="土井ムギムギ牧場",C2885="むぎむぎ",C2885="むぎ"),"doi",IF(OR(C2885="阪神",C2885="タイガースファーム"),"han",IF(OR(C2885="健康牧場",C2885="ＯＫ牧場"),"oke",VLOOKUP(C2885,[1]Owner!$A:$B,2,FALSE)))))</f>
        <v>tod</v>
      </c>
    </row>
    <row r="2886" spans="1:24" ht="11.15" customHeight="1" x14ac:dyDescent="0.65">
      <c r="A2886" s="19" t="str">
        <f t="shared" si="236"/>
        <v>0405西原03</v>
      </c>
      <c r="B2886" s="10" t="s">
        <v>1951</v>
      </c>
      <c r="C2886" s="20" t="s">
        <v>2175</v>
      </c>
      <c r="D2886" s="31">
        <v>3</v>
      </c>
      <c r="E2886" s="20" t="s">
        <v>2179</v>
      </c>
      <c r="F2886" s="10" t="s">
        <v>29</v>
      </c>
      <c r="G2886" s="10" t="s">
        <v>510</v>
      </c>
      <c r="H2886" s="20" t="s">
        <v>2180</v>
      </c>
      <c r="I2886" s="20" t="s">
        <v>1832</v>
      </c>
      <c r="J2886" s="20" t="s">
        <v>2181</v>
      </c>
      <c r="K2886" s="20" t="s">
        <v>2182</v>
      </c>
      <c r="L2886" s="20" t="s">
        <v>2183</v>
      </c>
      <c r="M2886" s="21">
        <v>0</v>
      </c>
      <c r="N2886" s="22">
        <v>0</v>
      </c>
      <c r="O2886" s="23">
        <v>0</v>
      </c>
      <c r="P2886" s="24">
        <v>0</v>
      </c>
      <c r="Q2886" s="25">
        <f t="shared" si="235"/>
        <v>0</v>
      </c>
      <c r="R2886" s="12">
        <v>0</v>
      </c>
      <c r="S2886" s="12">
        <v>0</v>
      </c>
      <c r="U2886" s="18" t="str">
        <f t="shared" si="237"/>
        <v>未出走</v>
      </c>
      <c r="X2886" s="12" t="str">
        <f>IF(OR(C2886="櫃間牧場",C2886="特捜フジ"),"hit",IF(OR(C2886="土井牧場",C2886="土井ムギムギ牧場",C2886="むぎむぎ",C2886="むぎ"),"doi",IF(OR(C2886="阪神",C2886="タイガースファーム"),"han",IF(OR(C2886="健康牧場",C2886="ＯＫ牧場"),"oke",VLOOKUP(C2886,[1]Owner!$A:$B,2,FALSE)))))</f>
        <v>nis</v>
      </c>
    </row>
    <row r="2887" spans="1:24" ht="11.15" customHeight="1" x14ac:dyDescent="0.65">
      <c r="A2887" s="19" t="str">
        <f t="shared" si="236"/>
        <v>0405本木03</v>
      </c>
      <c r="B2887" s="10" t="s">
        <v>1951</v>
      </c>
      <c r="C2887" s="20" t="s">
        <v>1161</v>
      </c>
      <c r="D2887" s="31">
        <v>3</v>
      </c>
      <c r="E2887" s="20" t="s">
        <v>2254</v>
      </c>
      <c r="F2887" s="10" t="s">
        <v>14</v>
      </c>
      <c r="G2887" s="10" t="s">
        <v>520</v>
      </c>
      <c r="H2887" s="20" t="s">
        <v>2014</v>
      </c>
      <c r="I2887" s="20" t="s">
        <v>38</v>
      </c>
      <c r="J2887" s="20" t="s">
        <v>1664</v>
      </c>
      <c r="K2887" s="20" t="s">
        <v>2255</v>
      </c>
      <c r="L2887" s="20" t="s">
        <v>1954</v>
      </c>
      <c r="M2887" s="21">
        <v>70</v>
      </c>
      <c r="N2887" s="22">
        <v>0</v>
      </c>
      <c r="O2887" s="23">
        <v>0</v>
      </c>
      <c r="P2887" s="24">
        <v>0</v>
      </c>
      <c r="Q2887" s="25">
        <f t="shared" si="235"/>
        <v>0</v>
      </c>
      <c r="R2887" s="12">
        <v>0</v>
      </c>
      <c r="S2887" s="12">
        <v>0</v>
      </c>
      <c r="U2887" s="18" t="str">
        <f t="shared" si="237"/>
        <v>未出走</v>
      </c>
      <c r="X2887" s="12" t="str">
        <f>IF(OR(C2887="櫃間牧場",C2887="特捜フジ"),"hit",IF(OR(C2887="土井牧場",C2887="土井ムギムギ牧場",C2887="むぎむぎ",C2887="むぎ"),"doi",IF(OR(C2887="阪神",C2887="タイガースファーム"),"han",IF(OR(C2887="健康牧場",C2887="ＯＫ牧場"),"oke",VLOOKUP(C2887,[1]Owner!$A:$B,2,FALSE)))))</f>
        <v>mot</v>
      </c>
    </row>
    <row r="2888" spans="1:24" ht="11.15" customHeight="1" x14ac:dyDescent="0.65">
      <c r="A2888" s="19" t="str">
        <f t="shared" si="236"/>
        <v>0405播磨05</v>
      </c>
      <c r="B2888" s="10" t="s">
        <v>1951</v>
      </c>
      <c r="C2888" s="20" t="s">
        <v>626</v>
      </c>
      <c r="D2888" s="31">
        <v>5</v>
      </c>
      <c r="E2888" s="20" t="s">
        <v>2213</v>
      </c>
      <c r="F2888" s="10" t="s">
        <v>29</v>
      </c>
      <c r="G2888" s="10" t="s">
        <v>510</v>
      </c>
      <c r="H2888" s="20" t="s">
        <v>596</v>
      </c>
      <c r="I2888" s="20" t="s">
        <v>1995</v>
      </c>
      <c r="J2888" s="20" t="s">
        <v>2214</v>
      </c>
      <c r="K2888" s="20" t="s">
        <v>2090</v>
      </c>
      <c r="L2888" s="20" t="s">
        <v>82</v>
      </c>
      <c r="M2888" s="21">
        <v>30</v>
      </c>
      <c r="N2888" s="22">
        <v>0</v>
      </c>
      <c r="O2888" s="23">
        <v>0</v>
      </c>
      <c r="P2888" s="24">
        <v>0</v>
      </c>
      <c r="Q2888" s="25">
        <f t="shared" si="235"/>
        <v>0</v>
      </c>
      <c r="R2888" s="12">
        <v>0</v>
      </c>
      <c r="S2888" s="12">
        <v>0</v>
      </c>
      <c r="U2888" s="18" t="str">
        <f t="shared" si="237"/>
        <v>未出走</v>
      </c>
      <c r="X2888" s="12" t="str">
        <f>IF(OR(C2888="櫃間牧場",C2888="特捜フジ"),"hit",IF(OR(C2888="土井牧場",C2888="土井ムギムギ牧場",C2888="むぎむぎ",C2888="むぎ"),"doi",IF(OR(C2888="阪神",C2888="タイガースファーム"),"han",IF(OR(C2888="健康牧場",C2888="ＯＫ牧場"),"oke",VLOOKUP(C2888,[1]Owner!$A:$B,2,FALSE)))))</f>
        <v>har</v>
      </c>
    </row>
    <row r="2889" spans="1:24" ht="11.15" customHeight="1" x14ac:dyDescent="0.65">
      <c r="A2889" s="19" t="str">
        <f t="shared" si="236"/>
        <v>0405播磨07</v>
      </c>
      <c r="B2889" s="10" t="s">
        <v>1951</v>
      </c>
      <c r="C2889" s="20" t="s">
        <v>626</v>
      </c>
      <c r="D2889" s="31">
        <v>7</v>
      </c>
      <c r="E2889" s="20" t="s">
        <v>2220</v>
      </c>
      <c r="F2889" s="10" t="s">
        <v>14</v>
      </c>
      <c r="G2889" s="10" t="s">
        <v>520</v>
      </c>
      <c r="H2889" s="20" t="s">
        <v>2190</v>
      </c>
      <c r="I2889" s="20" t="s">
        <v>1044</v>
      </c>
      <c r="J2889" s="20" t="s">
        <v>1905</v>
      </c>
      <c r="K2889" s="20" t="s">
        <v>2221</v>
      </c>
      <c r="L2889" s="20" t="s">
        <v>2222</v>
      </c>
      <c r="M2889" s="21">
        <v>0</v>
      </c>
      <c r="N2889" s="22">
        <v>0</v>
      </c>
      <c r="O2889" s="23">
        <v>0</v>
      </c>
      <c r="P2889" s="24">
        <v>0</v>
      </c>
      <c r="Q2889" s="25">
        <f t="shared" si="235"/>
        <v>0</v>
      </c>
      <c r="R2889" s="12">
        <v>0</v>
      </c>
      <c r="S2889" s="12">
        <v>0</v>
      </c>
      <c r="U2889" s="18" t="str">
        <f t="shared" si="237"/>
        <v>未出走</v>
      </c>
      <c r="X2889" s="12" t="str">
        <f>IF(OR(C2889="櫃間牧場",C2889="特捜フジ"),"hit",IF(OR(C2889="土井牧場",C2889="土井ムギムギ牧場",C2889="むぎむぎ",C2889="むぎ"),"doi",IF(OR(C2889="阪神",C2889="タイガースファーム"),"han",IF(OR(C2889="健康牧場",C2889="ＯＫ牧場"),"oke",VLOOKUP(C2889,[1]Owner!$A:$B,2,FALSE)))))</f>
        <v>har</v>
      </c>
    </row>
    <row r="2890" spans="1:24" ht="11.15" customHeight="1" x14ac:dyDescent="0.65">
      <c r="A2890" s="19" t="str">
        <f t="shared" si="236"/>
        <v>0405播磨10</v>
      </c>
      <c r="B2890" s="10" t="s">
        <v>1951</v>
      </c>
      <c r="C2890" s="20" t="s">
        <v>626</v>
      </c>
      <c r="D2890" s="31">
        <v>10</v>
      </c>
      <c r="E2890" s="20" t="s">
        <v>2227</v>
      </c>
      <c r="F2890" s="10" t="s">
        <v>29</v>
      </c>
      <c r="G2890" s="10" t="s">
        <v>510</v>
      </c>
      <c r="H2890" s="20" t="s">
        <v>2020</v>
      </c>
      <c r="I2890" s="20" t="s">
        <v>1233</v>
      </c>
      <c r="J2890" s="20" t="s">
        <v>2228</v>
      </c>
      <c r="K2890" s="20" t="s">
        <v>2229</v>
      </c>
      <c r="L2890" s="20" t="s">
        <v>2230</v>
      </c>
      <c r="M2890" s="21">
        <v>0</v>
      </c>
      <c r="N2890" s="22">
        <v>0</v>
      </c>
      <c r="O2890" s="23">
        <v>0</v>
      </c>
      <c r="P2890" s="24">
        <v>0</v>
      </c>
      <c r="Q2890" s="25">
        <f t="shared" si="235"/>
        <v>0</v>
      </c>
      <c r="R2890" s="12">
        <v>0</v>
      </c>
      <c r="S2890" s="12">
        <v>0</v>
      </c>
      <c r="U2890" s="18" t="str">
        <f t="shared" si="237"/>
        <v>未出走</v>
      </c>
      <c r="X2890" s="12" t="str">
        <f>IF(OR(C2890="櫃間牧場",C2890="特捜フジ"),"hit",IF(OR(C2890="土井牧場",C2890="土井ムギムギ牧場",C2890="むぎむぎ",C2890="むぎ"),"doi",IF(OR(C2890="阪神",C2890="タイガースファーム"),"han",IF(OR(C2890="健康牧場",C2890="ＯＫ牧場"),"oke",VLOOKUP(C2890,[1]Owner!$A:$B,2,FALSE)))))</f>
        <v>har</v>
      </c>
    </row>
    <row r="2891" spans="1:24" ht="11.15" customHeight="1" x14ac:dyDescent="0.65">
      <c r="A2891" s="19" t="str">
        <f t="shared" si="236"/>
        <v>0506大矢03</v>
      </c>
      <c r="B2891" s="10" t="s">
        <v>2274</v>
      </c>
      <c r="C2891" s="20" t="s">
        <v>964</v>
      </c>
      <c r="D2891" s="11">
        <v>3</v>
      </c>
      <c r="E2891" s="20" t="s">
        <v>4744</v>
      </c>
      <c r="F2891" s="10" t="s">
        <v>14</v>
      </c>
      <c r="I2891" s="20" t="s">
        <v>2038</v>
      </c>
      <c r="J2891" s="20" t="s">
        <v>2323</v>
      </c>
      <c r="L2891" s="20" t="s">
        <v>2324</v>
      </c>
      <c r="M2891" s="21">
        <v>0</v>
      </c>
      <c r="N2891" s="22">
        <v>0</v>
      </c>
      <c r="O2891" s="23">
        <v>0</v>
      </c>
      <c r="P2891" s="24">
        <v>0</v>
      </c>
      <c r="Q2891" s="25">
        <f t="shared" si="235"/>
        <v>0</v>
      </c>
      <c r="R2891" s="12">
        <v>0</v>
      </c>
      <c r="S2891" s="12">
        <v>0</v>
      </c>
      <c r="U2891" s="18" t="str">
        <f t="shared" si="237"/>
        <v>未出走</v>
      </c>
      <c r="X2891" s="12" t="str">
        <f>IF(OR(C2891="櫃間牧場",C2891="特捜フジ"),"hit",IF(OR(C2891="土井牧場",C2891="土井ムギムギ牧場",C2891="むぎむぎ",C2891="むぎ"),"doi",IF(OR(C2891="阪神",C2891="タイガースファーム"),"han",IF(OR(C2891="健康牧場",C2891="ＯＫ牧場"),"oke",VLOOKUP(C2891,[1]Owner!$A:$B,2,FALSE)))))</f>
        <v>oya</v>
      </c>
    </row>
    <row r="2892" spans="1:24" ht="11.15" customHeight="1" x14ac:dyDescent="0.65">
      <c r="A2892" s="19" t="str">
        <f t="shared" si="236"/>
        <v>0506大類02</v>
      </c>
      <c r="B2892" s="10" t="s">
        <v>2274</v>
      </c>
      <c r="C2892" s="20" t="s">
        <v>91</v>
      </c>
      <c r="D2892" s="11">
        <v>2</v>
      </c>
      <c r="E2892" s="20" t="s">
        <v>2354</v>
      </c>
      <c r="F2892" s="10" t="s">
        <v>14</v>
      </c>
      <c r="G2892" s="10" t="s">
        <v>520</v>
      </c>
      <c r="H2892" s="20" t="s">
        <v>860</v>
      </c>
      <c r="I2892" s="20" t="s">
        <v>38</v>
      </c>
      <c r="J2892" s="20" t="s">
        <v>1915</v>
      </c>
      <c r="K2892" s="20" t="s">
        <v>2355</v>
      </c>
      <c r="L2892" s="20" t="s">
        <v>1913</v>
      </c>
      <c r="M2892" s="21">
        <v>100</v>
      </c>
      <c r="N2892" s="22">
        <v>0</v>
      </c>
      <c r="O2892" s="23">
        <v>0</v>
      </c>
      <c r="P2892" s="24">
        <v>0</v>
      </c>
      <c r="Q2892" s="25">
        <f t="shared" si="235"/>
        <v>0</v>
      </c>
      <c r="R2892" s="12">
        <v>0</v>
      </c>
      <c r="S2892" s="12">
        <v>0</v>
      </c>
      <c r="U2892" s="18" t="str">
        <f t="shared" si="237"/>
        <v>未出走</v>
      </c>
      <c r="X2892" s="12" t="str">
        <f>IF(OR(C2892="櫃間牧場",C2892="特捜フジ"),"hit",IF(OR(C2892="土井牧場",C2892="土井ムギムギ牧場",C2892="むぎむぎ",C2892="むぎ"),"doi",IF(OR(C2892="阪神",C2892="タイガースファーム"),"han",IF(OR(C2892="健康牧場",C2892="ＯＫ牧場"),"oke",VLOOKUP(C2892,[1]Owner!$A:$B,2,FALSE)))))</f>
        <v>oru</v>
      </c>
    </row>
    <row r="2893" spans="1:24" ht="11.15" customHeight="1" x14ac:dyDescent="0.65">
      <c r="A2893" s="19" t="str">
        <f t="shared" si="236"/>
        <v>0506大類08</v>
      </c>
      <c r="B2893" s="10" t="s">
        <v>2274</v>
      </c>
      <c r="C2893" s="20" t="s">
        <v>91</v>
      </c>
      <c r="D2893" s="11">
        <v>8</v>
      </c>
      <c r="E2893" s="20" t="s">
        <v>4744</v>
      </c>
      <c r="F2893" s="10" t="s">
        <v>14</v>
      </c>
      <c r="I2893" s="20" t="s">
        <v>2276</v>
      </c>
      <c r="J2893" s="20" t="s">
        <v>2365</v>
      </c>
      <c r="L2893" s="20" t="s">
        <v>1913</v>
      </c>
      <c r="M2893" s="21">
        <v>40</v>
      </c>
      <c r="N2893" s="22">
        <v>0</v>
      </c>
      <c r="O2893" s="23">
        <v>0</v>
      </c>
      <c r="P2893" s="24">
        <v>0</v>
      </c>
      <c r="Q2893" s="25">
        <f t="shared" si="235"/>
        <v>0</v>
      </c>
      <c r="R2893" s="12">
        <v>0</v>
      </c>
      <c r="S2893" s="12">
        <v>0</v>
      </c>
      <c r="U2893" s="18" t="str">
        <f t="shared" si="237"/>
        <v>未出走</v>
      </c>
      <c r="X2893" s="12" t="str">
        <f>IF(OR(C2893="櫃間牧場",C2893="特捜フジ"),"hit",IF(OR(C2893="土井牧場",C2893="土井ムギムギ牧場",C2893="むぎむぎ",C2893="むぎ"),"doi",IF(OR(C2893="阪神",C2893="タイガースファーム"),"han",IF(OR(C2893="健康牧場",C2893="ＯＫ牧場"),"oke",VLOOKUP(C2893,[1]Owner!$A:$B,2,FALSE)))))</f>
        <v>oru</v>
      </c>
    </row>
    <row r="2894" spans="1:24" ht="11.15" customHeight="1" x14ac:dyDescent="0.65">
      <c r="A2894" s="19" t="str">
        <f t="shared" si="236"/>
        <v>0506伸吾01</v>
      </c>
      <c r="B2894" s="10" t="s">
        <v>2274</v>
      </c>
      <c r="C2894" s="20" t="s">
        <v>768</v>
      </c>
      <c r="D2894" s="11">
        <v>1</v>
      </c>
      <c r="E2894" s="20" t="s">
        <v>2371</v>
      </c>
      <c r="F2894" s="10" t="s">
        <v>14</v>
      </c>
      <c r="G2894" s="10" t="s">
        <v>510</v>
      </c>
      <c r="H2894" s="20" t="s">
        <v>694</v>
      </c>
      <c r="I2894" s="20" t="s">
        <v>38</v>
      </c>
      <c r="J2894" s="20" t="s">
        <v>161</v>
      </c>
      <c r="K2894" s="20" t="s">
        <v>2372</v>
      </c>
      <c r="L2894" s="20" t="s">
        <v>515</v>
      </c>
      <c r="M2894" s="21">
        <v>100</v>
      </c>
      <c r="N2894" s="22">
        <v>0</v>
      </c>
      <c r="O2894" s="23">
        <v>0</v>
      </c>
      <c r="P2894" s="24">
        <v>0</v>
      </c>
      <c r="Q2894" s="25">
        <f t="shared" si="235"/>
        <v>0</v>
      </c>
      <c r="R2894" s="12">
        <v>0</v>
      </c>
      <c r="S2894" s="12">
        <v>0</v>
      </c>
      <c r="U2894" s="18" t="str">
        <f t="shared" si="237"/>
        <v>未出走</v>
      </c>
      <c r="X2894" s="12" t="str">
        <f>IF(OR(C2894="櫃間牧場",C2894="特捜フジ"),"hit",IF(OR(C2894="土井牧場",C2894="土井ムギムギ牧場",C2894="むぎむぎ",C2894="むぎ"),"doi",IF(OR(C2894="阪神",C2894="タイガースファーム"),"han",IF(OR(C2894="健康牧場",C2894="ＯＫ牧場"),"oke",VLOOKUP(C2894,[1]Owner!$A:$B,2,FALSE)))))</f>
        <v>tsi</v>
      </c>
    </row>
    <row r="2895" spans="1:24" ht="11.15" customHeight="1" x14ac:dyDescent="0.65">
      <c r="A2895" s="19" t="str">
        <f t="shared" si="236"/>
        <v>0506伸吾07</v>
      </c>
      <c r="B2895" s="10" t="s">
        <v>2274</v>
      </c>
      <c r="C2895" s="20" t="s">
        <v>768</v>
      </c>
      <c r="D2895" s="11">
        <v>7</v>
      </c>
      <c r="E2895" s="20" t="s">
        <v>2384</v>
      </c>
      <c r="F2895" s="10" t="s">
        <v>14</v>
      </c>
      <c r="G2895" s="10" t="s">
        <v>520</v>
      </c>
      <c r="H2895" s="20" t="s">
        <v>2377</v>
      </c>
      <c r="I2895" s="20" t="s">
        <v>2038</v>
      </c>
      <c r="J2895" s="20" t="s">
        <v>1118</v>
      </c>
      <c r="K2895" s="20" t="s">
        <v>791</v>
      </c>
      <c r="L2895" s="20" t="s">
        <v>1913</v>
      </c>
      <c r="M2895" s="21">
        <v>10</v>
      </c>
      <c r="N2895" s="22">
        <v>0</v>
      </c>
      <c r="O2895" s="23">
        <v>0</v>
      </c>
      <c r="P2895" s="24">
        <v>0</v>
      </c>
      <c r="Q2895" s="25">
        <f t="shared" si="235"/>
        <v>0</v>
      </c>
      <c r="R2895" s="12">
        <v>0</v>
      </c>
      <c r="S2895" s="12">
        <v>0</v>
      </c>
      <c r="U2895" s="18" t="str">
        <f t="shared" si="237"/>
        <v>未出走</v>
      </c>
      <c r="X2895" s="12" t="str">
        <f>IF(OR(C2895="櫃間牧場",C2895="特捜フジ"),"hit",IF(OR(C2895="土井牧場",C2895="土井ムギムギ牧場",C2895="むぎむぎ",C2895="むぎ"),"doi",IF(OR(C2895="阪神",C2895="タイガースファーム"),"han",IF(OR(C2895="健康牧場",C2895="ＯＫ牧場"),"oke",VLOOKUP(C2895,[1]Owner!$A:$B,2,FALSE)))))</f>
        <v>tsi</v>
      </c>
    </row>
    <row r="2896" spans="1:24" ht="11.15" customHeight="1" x14ac:dyDescent="0.65">
      <c r="A2896" s="19" t="str">
        <f t="shared" si="236"/>
        <v>0506伸吾09</v>
      </c>
      <c r="B2896" s="10" t="s">
        <v>2274</v>
      </c>
      <c r="C2896" s="20" t="s">
        <v>768</v>
      </c>
      <c r="D2896" s="11">
        <v>9</v>
      </c>
      <c r="E2896" s="20" t="s">
        <v>2387</v>
      </c>
      <c r="F2896" s="10" t="s">
        <v>2279</v>
      </c>
      <c r="G2896" s="10" t="s">
        <v>510</v>
      </c>
      <c r="H2896" s="20" t="s">
        <v>2388</v>
      </c>
      <c r="I2896" s="20" t="s">
        <v>1742</v>
      </c>
      <c r="J2896" s="20" t="s">
        <v>1583</v>
      </c>
      <c r="K2896" s="20" t="s">
        <v>2054</v>
      </c>
      <c r="L2896" s="20" t="s">
        <v>515</v>
      </c>
      <c r="M2896" s="21">
        <v>50</v>
      </c>
      <c r="N2896" s="22">
        <v>0</v>
      </c>
      <c r="O2896" s="23">
        <v>0</v>
      </c>
      <c r="P2896" s="24">
        <v>0</v>
      </c>
      <c r="Q2896" s="25">
        <f t="shared" si="235"/>
        <v>0</v>
      </c>
      <c r="R2896" s="12">
        <v>0</v>
      </c>
      <c r="S2896" s="12">
        <v>0</v>
      </c>
      <c r="U2896" s="18" t="str">
        <f t="shared" si="237"/>
        <v>未出走</v>
      </c>
      <c r="X2896" s="12" t="str">
        <f>IF(OR(C2896="櫃間牧場",C2896="特捜フジ"),"hit",IF(OR(C2896="土井牧場",C2896="土井ムギムギ牧場",C2896="むぎむぎ",C2896="むぎ"),"doi",IF(OR(C2896="阪神",C2896="タイガースファーム"),"han",IF(OR(C2896="健康牧場",C2896="ＯＫ牧場"),"oke",VLOOKUP(C2896,[1]Owner!$A:$B,2,FALSE)))))</f>
        <v>tsi</v>
      </c>
    </row>
    <row r="2897" spans="1:24" ht="11.15" customHeight="1" x14ac:dyDescent="0.65">
      <c r="A2897" s="19" t="str">
        <f t="shared" si="236"/>
        <v>0506土井03</v>
      </c>
      <c r="B2897" s="10" t="s">
        <v>2274</v>
      </c>
      <c r="C2897" s="20" t="s">
        <v>1601</v>
      </c>
      <c r="D2897" s="11">
        <v>3</v>
      </c>
      <c r="E2897" s="20" t="s">
        <v>2415</v>
      </c>
      <c r="F2897" s="10" t="s">
        <v>2279</v>
      </c>
      <c r="G2897" s="10" t="s">
        <v>520</v>
      </c>
      <c r="H2897" s="20" t="s">
        <v>2416</v>
      </c>
      <c r="I2897" s="20" t="s">
        <v>38</v>
      </c>
      <c r="J2897" s="20" t="s">
        <v>1938</v>
      </c>
      <c r="K2897" s="20" t="s">
        <v>846</v>
      </c>
      <c r="L2897" s="20" t="s">
        <v>515</v>
      </c>
      <c r="M2897" s="21">
        <v>120</v>
      </c>
      <c r="N2897" s="22">
        <v>0</v>
      </c>
      <c r="O2897" s="23">
        <v>0</v>
      </c>
      <c r="P2897" s="24">
        <v>0</v>
      </c>
      <c r="Q2897" s="25">
        <f t="shared" si="235"/>
        <v>0</v>
      </c>
      <c r="R2897" s="12">
        <v>0</v>
      </c>
      <c r="S2897" s="12">
        <v>0</v>
      </c>
      <c r="U2897" s="18" t="str">
        <f t="shared" si="237"/>
        <v>未出走</v>
      </c>
      <c r="X2897" s="12" t="str">
        <f>IF(OR(C2897="櫃間牧場",C2897="特捜フジ"),"hit",IF(OR(C2897="土井牧場",C2897="土井ムギムギ牧場",C2897="むぎむぎ",C2897="むぎ"),"doi",IF(OR(C2897="阪神",C2897="タイガースファーム"),"han",IF(OR(C2897="健康牧場",C2897="ＯＫ牧場"),"oke",VLOOKUP(C2897,[1]Owner!$A:$B,2,FALSE)))))</f>
        <v>doi</v>
      </c>
    </row>
    <row r="2898" spans="1:24" ht="11.15" customHeight="1" x14ac:dyDescent="0.65">
      <c r="A2898" s="19" t="str">
        <f t="shared" si="236"/>
        <v>0506特捜06</v>
      </c>
      <c r="B2898" s="10" t="s">
        <v>2274</v>
      </c>
      <c r="C2898" s="20" t="s">
        <v>1376</v>
      </c>
      <c r="D2898" s="11">
        <v>6</v>
      </c>
      <c r="E2898" s="20" t="s">
        <v>2448</v>
      </c>
      <c r="F2898" s="10" t="s">
        <v>14</v>
      </c>
      <c r="G2898" s="10" t="s">
        <v>520</v>
      </c>
      <c r="H2898" s="20" t="s">
        <v>842</v>
      </c>
      <c r="I2898" s="20" t="s">
        <v>2129</v>
      </c>
      <c r="J2898" s="20" t="s">
        <v>574</v>
      </c>
      <c r="K2898" s="20" t="s">
        <v>1261</v>
      </c>
      <c r="L2898" s="20" t="s">
        <v>1913</v>
      </c>
      <c r="M2898" s="21">
        <v>20</v>
      </c>
      <c r="N2898" s="22">
        <v>0</v>
      </c>
      <c r="O2898" s="23">
        <v>0</v>
      </c>
      <c r="P2898" s="24">
        <v>0</v>
      </c>
      <c r="Q2898" s="25">
        <f t="shared" si="235"/>
        <v>0</v>
      </c>
      <c r="R2898" s="12">
        <v>0</v>
      </c>
      <c r="S2898" s="12">
        <v>0</v>
      </c>
      <c r="U2898" s="18" t="str">
        <f t="shared" si="237"/>
        <v>未出走</v>
      </c>
      <c r="X2898" s="12" t="str">
        <f>IF(OR(C2898="櫃間牧場",C2898="特捜フジ"),"hit",IF(OR(C2898="土井牧場",C2898="土井ムギムギ牧場",C2898="むぎむぎ",C2898="むぎ"),"doi",IF(OR(C2898="阪神",C2898="タイガースファーム"),"han",IF(OR(C2898="健康牧場",C2898="ＯＫ牧場"),"oke",VLOOKUP(C2898,[1]Owner!$A:$B,2,FALSE)))))</f>
        <v>hit</v>
      </c>
    </row>
    <row r="2899" spans="1:24" ht="11.15" customHeight="1" x14ac:dyDescent="0.65">
      <c r="A2899" s="19" t="str">
        <f t="shared" si="236"/>
        <v>0506特捜08</v>
      </c>
      <c r="B2899" s="10" t="s">
        <v>2274</v>
      </c>
      <c r="C2899" s="20" t="s">
        <v>1376</v>
      </c>
      <c r="D2899" s="11">
        <v>8</v>
      </c>
      <c r="E2899" s="20" t="s">
        <v>2450</v>
      </c>
      <c r="F2899" s="10" t="s">
        <v>14</v>
      </c>
      <c r="G2899" s="10" t="s">
        <v>510</v>
      </c>
      <c r="H2899" s="20" t="s">
        <v>2451</v>
      </c>
      <c r="I2899" s="20" t="s">
        <v>38</v>
      </c>
      <c r="J2899" s="20" t="s">
        <v>2452</v>
      </c>
      <c r="K2899" s="20" t="s">
        <v>2453</v>
      </c>
      <c r="L2899" s="20" t="s">
        <v>2375</v>
      </c>
      <c r="M2899" s="21">
        <v>80</v>
      </c>
      <c r="N2899" s="22">
        <v>0</v>
      </c>
      <c r="O2899" s="23">
        <v>0</v>
      </c>
      <c r="P2899" s="24">
        <v>0</v>
      </c>
      <c r="Q2899" s="25">
        <f t="shared" si="235"/>
        <v>0</v>
      </c>
      <c r="R2899" s="12">
        <v>0</v>
      </c>
      <c r="S2899" s="12">
        <v>0</v>
      </c>
      <c r="U2899" s="18" t="str">
        <f t="shared" si="237"/>
        <v>未出走</v>
      </c>
      <c r="X2899" s="12" t="str">
        <f>IF(OR(C2899="櫃間牧場",C2899="特捜フジ"),"hit",IF(OR(C2899="土井牧場",C2899="土井ムギムギ牧場",C2899="むぎむぎ",C2899="むぎ"),"doi",IF(OR(C2899="阪神",C2899="タイガースファーム"),"han",IF(OR(C2899="健康牧場",C2899="ＯＫ牧場"),"oke",VLOOKUP(C2899,[1]Owner!$A:$B,2,FALSE)))))</f>
        <v>hit</v>
      </c>
    </row>
    <row r="2900" spans="1:24" ht="11.15" customHeight="1" x14ac:dyDescent="0.65">
      <c r="A2900" s="19" t="str">
        <f t="shared" si="236"/>
        <v>0506西原05</v>
      </c>
      <c r="B2900" s="10" t="s">
        <v>2274</v>
      </c>
      <c r="C2900" s="20" t="s">
        <v>2175</v>
      </c>
      <c r="D2900" s="11">
        <v>5</v>
      </c>
      <c r="E2900" s="20" t="s">
        <v>2465</v>
      </c>
      <c r="F2900" s="10" t="s">
        <v>14</v>
      </c>
      <c r="G2900" s="10" t="s">
        <v>510</v>
      </c>
      <c r="H2900" s="20" t="s">
        <v>785</v>
      </c>
      <c r="I2900" s="20" t="s">
        <v>706</v>
      </c>
      <c r="J2900" s="20" t="s">
        <v>2466</v>
      </c>
      <c r="K2900" s="20" t="s">
        <v>846</v>
      </c>
      <c r="L2900" s="20" t="s">
        <v>515</v>
      </c>
      <c r="M2900" s="21">
        <v>0</v>
      </c>
      <c r="N2900" s="22">
        <v>0</v>
      </c>
      <c r="O2900" s="23">
        <v>0</v>
      </c>
      <c r="P2900" s="24">
        <v>0</v>
      </c>
      <c r="Q2900" s="25">
        <f t="shared" si="235"/>
        <v>0</v>
      </c>
      <c r="R2900" s="12">
        <v>0</v>
      </c>
      <c r="S2900" s="12">
        <v>0</v>
      </c>
      <c r="U2900" s="18" t="str">
        <f t="shared" si="237"/>
        <v>未出走</v>
      </c>
      <c r="X2900" s="12" t="str">
        <f>IF(OR(C2900="櫃間牧場",C2900="特捜フジ"),"hit",IF(OR(C2900="土井牧場",C2900="土井ムギムギ牧場",C2900="むぎむぎ",C2900="むぎ"),"doi",IF(OR(C2900="阪神",C2900="タイガースファーム"),"han",IF(OR(C2900="健康牧場",C2900="ＯＫ牧場"),"oke",VLOOKUP(C2900,[1]Owner!$A:$B,2,FALSE)))))</f>
        <v>nis</v>
      </c>
    </row>
    <row r="2901" spans="1:24" ht="11.15" customHeight="1" x14ac:dyDescent="0.65">
      <c r="A2901" s="19" t="str">
        <f t="shared" si="236"/>
        <v>0506西原07</v>
      </c>
      <c r="B2901" s="10" t="s">
        <v>2274</v>
      </c>
      <c r="C2901" s="20" t="s">
        <v>2175</v>
      </c>
      <c r="D2901" s="11">
        <v>7</v>
      </c>
      <c r="E2901" s="20" t="s">
        <v>4744</v>
      </c>
      <c r="F2901" s="10" t="s">
        <v>14</v>
      </c>
      <c r="I2901" s="20" t="s">
        <v>38</v>
      </c>
      <c r="J2901" s="20" t="s">
        <v>2473</v>
      </c>
      <c r="L2901" s="20" t="s">
        <v>1913</v>
      </c>
      <c r="M2901" s="21">
        <v>90</v>
      </c>
      <c r="N2901" s="22">
        <v>0</v>
      </c>
      <c r="O2901" s="23">
        <v>0</v>
      </c>
      <c r="P2901" s="24">
        <v>0</v>
      </c>
      <c r="Q2901" s="25">
        <f t="shared" si="235"/>
        <v>0</v>
      </c>
      <c r="R2901" s="12">
        <v>0</v>
      </c>
      <c r="S2901" s="12">
        <v>0</v>
      </c>
      <c r="U2901" s="18" t="str">
        <f t="shared" si="237"/>
        <v>未出走</v>
      </c>
      <c r="X2901" s="12" t="str">
        <f>IF(OR(C2901="櫃間牧場",C2901="特捜フジ"),"hit",IF(OR(C2901="土井牧場",C2901="土井ムギムギ牧場",C2901="むぎむぎ",C2901="むぎ"),"doi",IF(OR(C2901="阪神",C2901="タイガースファーム"),"han",IF(OR(C2901="健康牧場",C2901="ＯＫ牧場"),"oke",VLOOKUP(C2901,[1]Owner!$A:$B,2,FALSE)))))</f>
        <v>nis</v>
      </c>
    </row>
    <row r="2902" spans="1:24" ht="11.15" customHeight="1" x14ac:dyDescent="0.65">
      <c r="A2902" s="19" t="str">
        <f t="shared" si="236"/>
        <v>0506西原08</v>
      </c>
      <c r="B2902" s="10" t="s">
        <v>2274</v>
      </c>
      <c r="C2902" s="20" t="s">
        <v>2175</v>
      </c>
      <c r="D2902" s="11">
        <v>8</v>
      </c>
      <c r="E2902" s="20" t="s">
        <v>2474</v>
      </c>
      <c r="F2902" s="10" t="s">
        <v>14</v>
      </c>
      <c r="G2902" s="10" t="s">
        <v>520</v>
      </c>
      <c r="H2902" s="20" t="s">
        <v>842</v>
      </c>
      <c r="I2902" s="20" t="s">
        <v>38</v>
      </c>
      <c r="J2902" s="20" t="s">
        <v>2475</v>
      </c>
      <c r="K2902" s="20" t="s">
        <v>1673</v>
      </c>
      <c r="L2902" s="20" t="s">
        <v>2476</v>
      </c>
      <c r="M2902" s="21">
        <v>80</v>
      </c>
      <c r="N2902" s="22">
        <v>0</v>
      </c>
      <c r="O2902" s="23">
        <v>0</v>
      </c>
      <c r="P2902" s="24">
        <v>0</v>
      </c>
      <c r="Q2902" s="25">
        <f t="shared" si="235"/>
        <v>0</v>
      </c>
      <c r="R2902" s="12">
        <v>0</v>
      </c>
      <c r="S2902" s="12">
        <v>0</v>
      </c>
      <c r="U2902" s="18" t="str">
        <f t="shared" si="237"/>
        <v>未出走</v>
      </c>
      <c r="X2902" s="12" t="str">
        <f>IF(OR(C2902="櫃間牧場",C2902="特捜フジ"),"hit",IF(OR(C2902="土井牧場",C2902="土井ムギムギ牧場",C2902="むぎむぎ",C2902="むぎ"),"doi",IF(OR(C2902="阪神",C2902="タイガースファーム"),"han",IF(OR(C2902="健康牧場",C2902="ＯＫ牧場"),"oke",VLOOKUP(C2902,[1]Owner!$A:$B,2,FALSE)))))</f>
        <v>nis</v>
      </c>
    </row>
    <row r="2903" spans="1:24" ht="11.15" customHeight="1" x14ac:dyDescent="0.65">
      <c r="A2903" s="19" t="str">
        <f t="shared" si="236"/>
        <v>0506西原10</v>
      </c>
      <c r="B2903" s="10" t="s">
        <v>2274</v>
      </c>
      <c r="C2903" s="20" t="s">
        <v>2175</v>
      </c>
      <c r="D2903" s="11">
        <v>10</v>
      </c>
      <c r="E2903" s="20" t="s">
        <v>2480</v>
      </c>
      <c r="F2903" s="10" t="s">
        <v>14</v>
      </c>
      <c r="G2903" s="10" t="s">
        <v>520</v>
      </c>
      <c r="H2903" s="20" t="s">
        <v>2023</v>
      </c>
      <c r="I2903" s="20" t="s">
        <v>26</v>
      </c>
      <c r="J2903" s="20" t="s">
        <v>2481</v>
      </c>
      <c r="K2903" s="20" t="s">
        <v>791</v>
      </c>
      <c r="L2903" s="20" t="s">
        <v>1554</v>
      </c>
      <c r="M2903" s="21">
        <v>0</v>
      </c>
      <c r="N2903" s="22">
        <v>0</v>
      </c>
      <c r="O2903" s="23">
        <v>0</v>
      </c>
      <c r="P2903" s="24">
        <v>0</v>
      </c>
      <c r="Q2903" s="25">
        <f t="shared" si="235"/>
        <v>0</v>
      </c>
      <c r="R2903" s="12">
        <v>0</v>
      </c>
      <c r="S2903" s="12">
        <v>0</v>
      </c>
      <c r="U2903" s="18" t="str">
        <f t="shared" si="237"/>
        <v>未出走</v>
      </c>
      <c r="X2903" s="12" t="str">
        <f>IF(OR(C2903="櫃間牧場",C2903="特捜フジ"),"hit",IF(OR(C2903="土井牧場",C2903="土井ムギムギ牧場",C2903="むぎむぎ",C2903="むぎ"),"doi",IF(OR(C2903="阪神",C2903="タイガースファーム"),"han",IF(OR(C2903="健康牧場",C2903="ＯＫ牧場"),"oke",VLOOKUP(C2903,[1]Owner!$A:$B,2,FALSE)))))</f>
        <v>nis</v>
      </c>
    </row>
    <row r="2904" spans="1:24" ht="11.15" customHeight="1" x14ac:dyDescent="0.65">
      <c r="A2904" s="19" t="str">
        <f t="shared" si="236"/>
        <v>0506羽田09</v>
      </c>
      <c r="B2904" s="10" t="s">
        <v>2274</v>
      </c>
      <c r="C2904" s="20" t="s">
        <v>2482</v>
      </c>
      <c r="D2904" s="11">
        <v>9</v>
      </c>
      <c r="E2904" s="20" t="s">
        <v>4744</v>
      </c>
      <c r="F2904" s="10" t="s">
        <v>14</v>
      </c>
      <c r="I2904" s="20" t="s">
        <v>2469</v>
      </c>
      <c r="J2904" s="20" t="s">
        <v>2499</v>
      </c>
      <c r="M2904" s="21">
        <v>10</v>
      </c>
      <c r="N2904" s="22">
        <v>0</v>
      </c>
      <c r="O2904" s="23">
        <v>0</v>
      </c>
      <c r="P2904" s="24">
        <v>0</v>
      </c>
      <c r="Q2904" s="25">
        <f t="shared" ref="Q2904:Q2967" si="238">IF(M2904="","",IF(M2904&lt;=0,P2904/10,P2904/M2904))</f>
        <v>0</v>
      </c>
      <c r="R2904" s="12">
        <v>0</v>
      </c>
      <c r="S2904" s="12">
        <v>0</v>
      </c>
      <c r="U2904" s="18" t="str">
        <f t="shared" si="237"/>
        <v>未出走</v>
      </c>
      <c r="X2904" s="12" t="str">
        <f>IF(OR(C2904="櫃間牧場",C2904="特捜フジ"),"hit",IF(OR(C2904="土井牧場",C2904="土井ムギムギ牧場",C2904="むぎむぎ",C2904="むぎ"),"doi",IF(OR(C2904="阪神",C2904="タイガースファーム"),"han",IF(OR(C2904="健康牧場",C2904="ＯＫ牧場"),"oke",VLOOKUP(C2904,[1]Owner!$A:$B,2,FALSE)))))</f>
        <v>had</v>
      </c>
    </row>
    <row r="2905" spans="1:24" ht="11.15" customHeight="1" x14ac:dyDescent="0.65">
      <c r="A2905" s="19" t="str">
        <f t="shared" si="236"/>
        <v>0506羽田10</v>
      </c>
      <c r="B2905" s="10" t="s">
        <v>2274</v>
      </c>
      <c r="C2905" s="20" t="s">
        <v>2482</v>
      </c>
      <c r="D2905" s="11">
        <v>10</v>
      </c>
      <c r="E2905" s="20" t="s">
        <v>2500</v>
      </c>
      <c r="F2905" s="10" t="s">
        <v>14</v>
      </c>
      <c r="G2905" s="10" t="s">
        <v>2501</v>
      </c>
      <c r="H2905" s="20" t="s">
        <v>2502</v>
      </c>
      <c r="I2905" s="20" t="s">
        <v>2503</v>
      </c>
      <c r="J2905" s="20" t="s">
        <v>2504</v>
      </c>
      <c r="K2905" s="20" t="s">
        <v>2505</v>
      </c>
      <c r="L2905" s="20" t="s">
        <v>2506</v>
      </c>
      <c r="M2905" s="21">
        <v>10</v>
      </c>
      <c r="N2905" s="22">
        <v>0</v>
      </c>
      <c r="O2905" s="23">
        <v>0</v>
      </c>
      <c r="P2905" s="24">
        <v>0</v>
      </c>
      <c r="Q2905" s="25">
        <f t="shared" si="238"/>
        <v>0</v>
      </c>
      <c r="R2905" s="12">
        <v>0</v>
      </c>
      <c r="S2905" s="12">
        <v>0</v>
      </c>
      <c r="U2905" s="18" t="str">
        <f t="shared" si="237"/>
        <v>未出走</v>
      </c>
      <c r="X2905" s="12" t="str">
        <f>IF(OR(C2905="櫃間牧場",C2905="特捜フジ"),"hit",IF(OR(C2905="土井牧場",C2905="土井ムギムギ牧場",C2905="むぎむぎ",C2905="むぎ"),"doi",IF(OR(C2905="阪神",C2905="タイガースファーム"),"han",IF(OR(C2905="健康牧場",C2905="ＯＫ牧場"),"oke",VLOOKUP(C2905,[1]Owner!$A:$B,2,FALSE)))))</f>
        <v>had</v>
      </c>
    </row>
    <row r="2906" spans="1:24" ht="11.15" customHeight="1" x14ac:dyDescent="0.65">
      <c r="A2906" s="19" t="str">
        <f t="shared" si="236"/>
        <v>0506福石03</v>
      </c>
      <c r="B2906" s="10" t="s">
        <v>2274</v>
      </c>
      <c r="C2906" s="20" t="s">
        <v>913</v>
      </c>
      <c r="D2906" s="11">
        <v>3</v>
      </c>
      <c r="E2906" s="20" t="s">
        <v>2536</v>
      </c>
      <c r="F2906" s="10" t="s">
        <v>2279</v>
      </c>
      <c r="G2906" s="10" t="s">
        <v>520</v>
      </c>
      <c r="H2906" s="20" t="s">
        <v>2118</v>
      </c>
      <c r="I2906" s="20" t="s">
        <v>38</v>
      </c>
      <c r="J2906" s="20" t="s">
        <v>2537</v>
      </c>
      <c r="K2906" s="20" t="s">
        <v>791</v>
      </c>
      <c r="L2906" s="20" t="s">
        <v>1913</v>
      </c>
      <c r="M2906" s="21">
        <v>100</v>
      </c>
      <c r="N2906" s="22">
        <v>0</v>
      </c>
      <c r="O2906" s="23">
        <v>0</v>
      </c>
      <c r="P2906" s="24">
        <v>0</v>
      </c>
      <c r="Q2906" s="25">
        <f t="shared" si="238"/>
        <v>0</v>
      </c>
      <c r="R2906" s="12">
        <v>0</v>
      </c>
      <c r="S2906" s="12">
        <v>0</v>
      </c>
      <c r="U2906" s="18" t="str">
        <f t="shared" si="237"/>
        <v>未出走</v>
      </c>
      <c r="X2906" s="12" t="str">
        <f>IF(OR(C2906="櫃間牧場",C2906="特捜フジ"),"hit",IF(OR(C2906="土井牧場",C2906="土井ムギムギ牧場",C2906="むぎむぎ",C2906="むぎ"),"doi",IF(OR(C2906="阪神",C2906="タイガースファーム"),"han",IF(OR(C2906="健康牧場",C2906="ＯＫ牧場"),"oke",VLOOKUP(C2906,[1]Owner!$A:$B,2,FALSE)))))</f>
        <v>fuk</v>
      </c>
    </row>
    <row r="2907" spans="1:24" ht="11.15" customHeight="1" x14ac:dyDescent="0.65">
      <c r="A2907" s="19" t="str">
        <f t="shared" si="236"/>
        <v>0506本木05</v>
      </c>
      <c r="B2907" s="10" t="s">
        <v>2274</v>
      </c>
      <c r="C2907" s="20" t="s">
        <v>1161</v>
      </c>
      <c r="D2907" s="11">
        <v>5</v>
      </c>
      <c r="E2907" s="20" t="s">
        <v>2561</v>
      </c>
      <c r="F2907" s="10" t="s">
        <v>2279</v>
      </c>
      <c r="G2907" s="10" t="s">
        <v>510</v>
      </c>
      <c r="H2907" s="20" t="s">
        <v>785</v>
      </c>
      <c r="I2907" s="20" t="s">
        <v>38</v>
      </c>
      <c r="J2907" s="20" t="s">
        <v>1066</v>
      </c>
      <c r="K2907" s="20" t="s">
        <v>2562</v>
      </c>
      <c r="L2907" s="20" t="s">
        <v>1913</v>
      </c>
      <c r="M2907" s="21">
        <v>90</v>
      </c>
      <c r="N2907" s="22">
        <v>0</v>
      </c>
      <c r="O2907" s="23">
        <v>0</v>
      </c>
      <c r="P2907" s="24">
        <v>0</v>
      </c>
      <c r="Q2907" s="25">
        <f t="shared" si="238"/>
        <v>0</v>
      </c>
      <c r="R2907" s="12">
        <v>0</v>
      </c>
      <c r="S2907" s="12">
        <v>0</v>
      </c>
      <c r="U2907" s="18" t="str">
        <f t="shared" si="237"/>
        <v>未出走</v>
      </c>
      <c r="X2907" s="12" t="str">
        <f>IF(OR(C2907="櫃間牧場",C2907="特捜フジ"),"hit",IF(OR(C2907="土井牧場",C2907="土井ムギムギ牧場",C2907="むぎむぎ",C2907="むぎ"),"doi",IF(OR(C2907="阪神",C2907="タイガースファーム"),"han",IF(OR(C2907="健康牧場",C2907="ＯＫ牧場"),"oke",VLOOKUP(C2907,[1]Owner!$A:$B,2,FALSE)))))</f>
        <v>mot</v>
      </c>
    </row>
    <row r="2908" spans="1:24" ht="11.15" customHeight="1" x14ac:dyDescent="0.65">
      <c r="A2908" s="19" t="str">
        <f t="shared" si="236"/>
        <v>0506本木06</v>
      </c>
      <c r="B2908" s="10" t="s">
        <v>2274</v>
      </c>
      <c r="C2908" s="20" t="s">
        <v>1161</v>
      </c>
      <c r="D2908" s="11">
        <v>6</v>
      </c>
      <c r="E2908" s="20" t="s">
        <v>2563</v>
      </c>
      <c r="F2908" s="10" t="s">
        <v>14</v>
      </c>
      <c r="G2908" s="10" t="s">
        <v>510</v>
      </c>
      <c r="H2908" s="20" t="s">
        <v>2564</v>
      </c>
      <c r="I2908" s="20" t="s">
        <v>1567</v>
      </c>
      <c r="J2908" s="20" t="s">
        <v>2565</v>
      </c>
      <c r="K2908" s="20" t="s">
        <v>2566</v>
      </c>
      <c r="L2908" s="20" t="s">
        <v>2566</v>
      </c>
      <c r="M2908" s="21">
        <v>10</v>
      </c>
      <c r="N2908" s="22">
        <v>0</v>
      </c>
      <c r="O2908" s="23">
        <v>0</v>
      </c>
      <c r="P2908" s="24">
        <v>0</v>
      </c>
      <c r="Q2908" s="25">
        <f t="shared" si="238"/>
        <v>0</v>
      </c>
      <c r="R2908" s="12">
        <v>0</v>
      </c>
      <c r="S2908" s="12">
        <v>0</v>
      </c>
      <c r="U2908" s="18" t="str">
        <f t="shared" si="237"/>
        <v>未出走</v>
      </c>
      <c r="X2908" s="12" t="str">
        <f>IF(OR(C2908="櫃間牧場",C2908="特捜フジ"),"hit",IF(OR(C2908="土井牧場",C2908="土井ムギムギ牧場",C2908="むぎむぎ",C2908="むぎ"),"doi",IF(OR(C2908="阪神",C2908="タイガースファーム"),"han",IF(OR(C2908="健康牧場",C2908="ＯＫ牧場"),"oke",VLOOKUP(C2908,[1]Owner!$A:$B,2,FALSE)))))</f>
        <v>mot</v>
      </c>
    </row>
    <row r="2909" spans="1:24" ht="11.15" customHeight="1" x14ac:dyDescent="0.65">
      <c r="A2909" s="19" t="str">
        <f t="shared" si="236"/>
        <v>0506特捜04</v>
      </c>
      <c r="B2909" s="10" t="s">
        <v>2274</v>
      </c>
      <c r="C2909" s="20" t="s">
        <v>1376</v>
      </c>
      <c r="D2909" s="11">
        <v>4</v>
      </c>
      <c r="E2909" s="20" t="s">
        <v>2445</v>
      </c>
      <c r="F2909" s="10" t="s">
        <v>14</v>
      </c>
      <c r="G2909" s="10" t="s">
        <v>520</v>
      </c>
      <c r="H2909" s="20" t="s">
        <v>1321</v>
      </c>
      <c r="I2909" s="20" t="s">
        <v>38</v>
      </c>
      <c r="J2909" s="20" t="s">
        <v>2446</v>
      </c>
      <c r="K2909" s="20" t="s">
        <v>791</v>
      </c>
      <c r="L2909" s="20" t="s">
        <v>1913</v>
      </c>
      <c r="M2909" s="21">
        <v>90</v>
      </c>
      <c r="N2909" s="22">
        <v>0</v>
      </c>
      <c r="O2909" s="23">
        <v>0</v>
      </c>
      <c r="P2909" s="24">
        <v>0</v>
      </c>
      <c r="Q2909" s="25">
        <f t="shared" si="238"/>
        <v>0</v>
      </c>
      <c r="R2909" s="12">
        <v>0</v>
      </c>
      <c r="S2909" s="12">
        <v>0</v>
      </c>
      <c r="U2909" s="18" t="str">
        <f t="shared" si="237"/>
        <v>未出走</v>
      </c>
      <c r="X2909" s="12" t="str">
        <f>IF(OR(C2909="櫃間牧場",C2909="特捜フジ"),"hit",IF(OR(C2909="土井牧場",C2909="土井ムギムギ牧場",C2909="むぎむぎ",C2909="むぎ"),"doi",IF(OR(C2909="阪神",C2909="タイガースファーム"),"han",IF(OR(C2909="健康牧場",C2909="ＯＫ牧場"),"oke",VLOOKUP(C2909,[1]Owner!$A:$B,2,FALSE)))))</f>
        <v>hit</v>
      </c>
    </row>
    <row r="2910" spans="1:24" ht="11.15" customHeight="1" x14ac:dyDescent="0.65">
      <c r="A2910" s="19" t="str">
        <f t="shared" si="236"/>
        <v>0506大類06</v>
      </c>
      <c r="B2910" s="10" t="s">
        <v>2274</v>
      </c>
      <c r="C2910" s="20" t="s">
        <v>91</v>
      </c>
      <c r="D2910" s="11">
        <v>6</v>
      </c>
      <c r="E2910" s="20" t="s">
        <v>2361</v>
      </c>
      <c r="F2910" s="10" t="s">
        <v>14</v>
      </c>
      <c r="G2910" s="10" t="s">
        <v>520</v>
      </c>
      <c r="H2910" s="20" t="s">
        <v>1281</v>
      </c>
      <c r="I2910" s="20" t="s">
        <v>1742</v>
      </c>
      <c r="J2910" s="20" t="s">
        <v>2362</v>
      </c>
      <c r="K2910" s="20" t="s">
        <v>2363</v>
      </c>
      <c r="L2910" s="20" t="s">
        <v>515</v>
      </c>
      <c r="M2910" s="21">
        <v>20</v>
      </c>
      <c r="N2910" s="22">
        <v>0</v>
      </c>
      <c r="O2910" s="23">
        <v>0</v>
      </c>
      <c r="P2910" s="24">
        <v>0</v>
      </c>
      <c r="Q2910" s="25">
        <f t="shared" si="238"/>
        <v>0</v>
      </c>
      <c r="R2910" s="12">
        <v>0</v>
      </c>
      <c r="S2910" s="12">
        <v>0</v>
      </c>
      <c r="U2910" s="18" t="str">
        <f t="shared" si="237"/>
        <v>未出走</v>
      </c>
      <c r="X2910" s="12" t="str">
        <f>IF(OR(C2910="櫃間牧場",C2910="特捜フジ"),"hit",IF(OR(C2910="土井牧場",C2910="土井ムギムギ牧場",C2910="むぎむぎ",C2910="むぎ"),"doi",IF(OR(C2910="阪神",C2910="タイガースファーム"),"han",IF(OR(C2910="健康牧場",C2910="ＯＫ牧場"),"oke",VLOOKUP(C2910,[1]Owner!$A:$B,2,FALSE)))))</f>
        <v>oru</v>
      </c>
    </row>
    <row r="2911" spans="1:24" ht="11.15" customHeight="1" x14ac:dyDescent="0.65">
      <c r="A2911" s="19" t="str">
        <f t="shared" si="236"/>
        <v>0506播磨10</v>
      </c>
      <c r="B2911" s="10" t="s">
        <v>2274</v>
      </c>
      <c r="C2911" s="20" t="s">
        <v>626</v>
      </c>
      <c r="D2911" s="11">
        <v>10</v>
      </c>
      <c r="E2911" s="20" t="s">
        <v>2530</v>
      </c>
      <c r="F2911" s="10" t="s">
        <v>2279</v>
      </c>
      <c r="G2911" s="10" t="s">
        <v>520</v>
      </c>
      <c r="H2911" s="20" t="s">
        <v>2531</v>
      </c>
      <c r="I2911" s="20" t="s">
        <v>2469</v>
      </c>
      <c r="J2911" s="20" t="s">
        <v>2532</v>
      </c>
      <c r="K2911" s="20" t="s">
        <v>2443</v>
      </c>
      <c r="L2911" s="20" t="s">
        <v>2533</v>
      </c>
      <c r="M2911" s="21">
        <v>40</v>
      </c>
      <c r="N2911" s="22">
        <v>0</v>
      </c>
      <c r="O2911" s="23">
        <v>0</v>
      </c>
      <c r="P2911" s="24">
        <v>0</v>
      </c>
      <c r="Q2911" s="25">
        <f t="shared" si="238"/>
        <v>0</v>
      </c>
      <c r="R2911" s="12">
        <v>0</v>
      </c>
      <c r="S2911" s="12">
        <v>0</v>
      </c>
      <c r="U2911" s="18" t="str">
        <f t="shared" si="237"/>
        <v>未出走</v>
      </c>
      <c r="X2911" s="12" t="str">
        <f>IF(OR(C2911="櫃間牧場",C2911="特捜フジ"),"hit",IF(OR(C2911="土井牧場",C2911="土井ムギムギ牧場",C2911="むぎむぎ",C2911="むぎ"),"doi",IF(OR(C2911="阪神",C2911="タイガースファーム"),"han",IF(OR(C2911="健康牧場",C2911="ＯＫ牧場"),"oke",VLOOKUP(C2911,[1]Owner!$A:$B,2,FALSE)))))</f>
        <v>har</v>
      </c>
    </row>
    <row r="2912" spans="1:24" ht="11.15" customHeight="1" x14ac:dyDescent="0.65">
      <c r="A2912" s="19" t="str">
        <f t="shared" si="236"/>
        <v>0607羽田03</v>
      </c>
      <c r="B2912" s="10" t="s">
        <v>2579</v>
      </c>
      <c r="C2912" s="20" t="s">
        <v>2580</v>
      </c>
      <c r="D2912" s="11">
        <v>3</v>
      </c>
      <c r="E2912" s="20" t="s">
        <v>2589</v>
      </c>
      <c r="F2912" s="10" t="s">
        <v>2279</v>
      </c>
      <c r="G2912" s="10" t="s">
        <v>510</v>
      </c>
      <c r="H2912" s="21" t="s">
        <v>2590</v>
      </c>
      <c r="I2912" s="20" t="s">
        <v>2276</v>
      </c>
      <c r="J2912" s="20" t="s">
        <v>2489</v>
      </c>
      <c r="K2912" s="20" t="s">
        <v>2054</v>
      </c>
      <c r="L2912" s="20" t="s">
        <v>1913</v>
      </c>
      <c r="M2912" s="21">
        <v>40</v>
      </c>
      <c r="N2912" s="22">
        <v>0</v>
      </c>
      <c r="O2912" s="23">
        <v>0</v>
      </c>
      <c r="P2912" s="24">
        <v>0</v>
      </c>
      <c r="Q2912" s="25">
        <f t="shared" si="238"/>
        <v>0</v>
      </c>
      <c r="R2912" s="12">
        <v>0</v>
      </c>
      <c r="S2912" s="12">
        <v>0</v>
      </c>
      <c r="U2912" s="18" t="str">
        <f t="shared" si="237"/>
        <v>未出走</v>
      </c>
      <c r="X2912" s="12" t="str">
        <f>IF(OR(C2912="櫃間牧場",C2912="特捜フジ"),"hit",IF(OR(C2912="土井牧場",C2912="土井ムギムギ牧場",C2912="むぎむぎ",C2912="むぎ"),"doi",IF(OR(C2912="阪神",C2912="タイガースファーム"),"han",IF(OR(C2912="健康牧場",C2912="ＯＫ牧場"),"oke",VLOOKUP(C2912,[1]Owner!$A:$B,2,FALSE)))))</f>
        <v>had</v>
      </c>
    </row>
    <row r="2913" spans="1:24" ht="11.15" customHeight="1" x14ac:dyDescent="0.65">
      <c r="A2913" s="19" t="str">
        <f t="shared" si="236"/>
        <v>0607羽田07</v>
      </c>
      <c r="B2913" s="10" t="s">
        <v>2579</v>
      </c>
      <c r="C2913" s="20" t="s">
        <v>2580</v>
      </c>
      <c r="D2913" s="11">
        <v>7</v>
      </c>
      <c r="E2913" s="20" t="s">
        <v>4744</v>
      </c>
      <c r="F2913" s="10" t="s">
        <v>14</v>
      </c>
      <c r="G2913" s="10" t="s">
        <v>510</v>
      </c>
      <c r="H2913" s="21" t="s">
        <v>1068</v>
      </c>
      <c r="I2913" s="20" t="s">
        <v>1567</v>
      </c>
      <c r="J2913" s="20" t="s">
        <v>2599</v>
      </c>
      <c r="K2913" s="20" t="s">
        <v>2566</v>
      </c>
      <c r="L2913" s="20" t="s">
        <v>2566</v>
      </c>
      <c r="M2913" s="21">
        <v>0</v>
      </c>
      <c r="N2913" s="22">
        <v>0</v>
      </c>
      <c r="O2913" s="23">
        <v>0</v>
      </c>
      <c r="P2913" s="24">
        <v>0</v>
      </c>
      <c r="Q2913" s="25">
        <f t="shared" si="238"/>
        <v>0</v>
      </c>
      <c r="R2913" s="12">
        <v>0</v>
      </c>
      <c r="S2913" s="12">
        <v>0</v>
      </c>
      <c r="U2913" s="18" t="str">
        <f t="shared" si="237"/>
        <v>未出走</v>
      </c>
      <c r="X2913" s="12" t="str">
        <f>IF(OR(C2913="櫃間牧場",C2913="特捜フジ"),"hit",IF(OR(C2913="土井牧場",C2913="土井ムギムギ牧場",C2913="むぎむぎ",C2913="むぎ"),"doi",IF(OR(C2913="阪神",C2913="タイガースファーム"),"han",IF(OR(C2913="健康牧場",C2913="ＯＫ牧場"),"oke",VLOOKUP(C2913,[1]Owner!$A:$B,2,FALSE)))))</f>
        <v>had</v>
      </c>
    </row>
    <row r="2914" spans="1:24" ht="11.15" customHeight="1" x14ac:dyDescent="0.65">
      <c r="A2914" s="19" t="str">
        <f t="shared" si="236"/>
        <v>0607羽田08</v>
      </c>
      <c r="B2914" s="10" t="s">
        <v>2579</v>
      </c>
      <c r="C2914" s="20" t="s">
        <v>2580</v>
      </c>
      <c r="D2914" s="11">
        <v>8</v>
      </c>
      <c r="E2914" s="20" t="s">
        <v>2600</v>
      </c>
      <c r="F2914" s="10" t="s">
        <v>2279</v>
      </c>
      <c r="G2914" s="10" t="s">
        <v>520</v>
      </c>
      <c r="H2914" s="21" t="s">
        <v>2601</v>
      </c>
      <c r="I2914" s="20" t="s">
        <v>2280</v>
      </c>
      <c r="J2914" s="20" t="s">
        <v>1448</v>
      </c>
      <c r="K2914" s="20" t="s">
        <v>2602</v>
      </c>
      <c r="L2914" s="20" t="s">
        <v>515</v>
      </c>
      <c r="M2914" s="21">
        <v>20</v>
      </c>
      <c r="N2914" s="22">
        <v>0</v>
      </c>
      <c r="O2914" s="23">
        <v>0</v>
      </c>
      <c r="P2914" s="24">
        <v>0</v>
      </c>
      <c r="Q2914" s="25">
        <f t="shared" si="238"/>
        <v>0</v>
      </c>
      <c r="R2914" s="12">
        <v>0</v>
      </c>
      <c r="S2914" s="12">
        <v>0</v>
      </c>
      <c r="U2914" s="18" t="str">
        <f t="shared" si="237"/>
        <v>未出走</v>
      </c>
      <c r="X2914" s="12" t="str">
        <f>IF(OR(C2914="櫃間牧場",C2914="特捜フジ"),"hit",IF(OR(C2914="土井牧場",C2914="土井ムギムギ牧場",C2914="むぎむぎ",C2914="むぎ"),"doi",IF(OR(C2914="阪神",C2914="タイガースファーム"),"han",IF(OR(C2914="健康牧場",C2914="ＯＫ牧場"),"oke",VLOOKUP(C2914,[1]Owner!$A:$B,2,FALSE)))))</f>
        <v>had</v>
      </c>
    </row>
    <row r="2915" spans="1:24" ht="11.15" customHeight="1" x14ac:dyDescent="0.65">
      <c r="A2915" s="19" t="str">
        <f t="shared" si="236"/>
        <v>0607羽田09</v>
      </c>
      <c r="B2915" s="10" t="s">
        <v>2579</v>
      </c>
      <c r="C2915" s="20" t="s">
        <v>2580</v>
      </c>
      <c r="D2915" s="11">
        <v>9</v>
      </c>
      <c r="E2915" s="20" t="s">
        <v>2603</v>
      </c>
      <c r="F2915" s="10" t="s">
        <v>14</v>
      </c>
      <c r="G2915" s="10" t="s">
        <v>520</v>
      </c>
      <c r="H2915" s="21" t="s">
        <v>2386</v>
      </c>
      <c r="I2915" s="20" t="s">
        <v>436</v>
      </c>
      <c r="J2915" s="20" t="s">
        <v>2604</v>
      </c>
      <c r="K2915" s="20" t="s">
        <v>2287</v>
      </c>
      <c r="L2915" s="20" t="s">
        <v>1774</v>
      </c>
      <c r="M2915" s="21">
        <v>0</v>
      </c>
      <c r="N2915" s="22">
        <v>0</v>
      </c>
      <c r="O2915" s="23">
        <v>0</v>
      </c>
      <c r="P2915" s="24">
        <v>0</v>
      </c>
      <c r="Q2915" s="25">
        <f t="shared" si="238"/>
        <v>0</v>
      </c>
      <c r="R2915" s="12">
        <v>0</v>
      </c>
      <c r="S2915" s="12">
        <v>0</v>
      </c>
      <c r="U2915" s="18" t="str">
        <f t="shared" si="237"/>
        <v>未出走</v>
      </c>
      <c r="X2915" s="12" t="str">
        <f>IF(OR(C2915="櫃間牧場",C2915="特捜フジ"),"hit",IF(OR(C2915="土井牧場",C2915="土井ムギムギ牧場",C2915="むぎむぎ",C2915="むぎ"),"doi",IF(OR(C2915="阪神",C2915="タイガースファーム"),"han",IF(OR(C2915="健康牧場",C2915="ＯＫ牧場"),"oke",VLOOKUP(C2915,[1]Owner!$A:$B,2,FALSE)))))</f>
        <v>had</v>
      </c>
    </row>
    <row r="2916" spans="1:24" ht="11.15" customHeight="1" x14ac:dyDescent="0.65">
      <c r="A2916" s="19" t="str">
        <f t="shared" si="236"/>
        <v>0607光生04</v>
      </c>
      <c r="B2916" s="10" t="s">
        <v>2579</v>
      </c>
      <c r="C2916" s="20" t="s">
        <v>2608</v>
      </c>
      <c r="D2916" s="11">
        <v>4</v>
      </c>
      <c r="E2916" s="20" t="s">
        <v>2616</v>
      </c>
      <c r="F2916" s="10" t="s">
        <v>2279</v>
      </c>
      <c r="G2916" s="10" t="s">
        <v>510</v>
      </c>
      <c r="H2916" s="21" t="s">
        <v>694</v>
      </c>
      <c r="I2916" s="20" t="s">
        <v>2612</v>
      </c>
      <c r="J2916" s="20" t="s">
        <v>2617</v>
      </c>
      <c r="K2916" s="20" t="s">
        <v>791</v>
      </c>
      <c r="L2916" s="20" t="s">
        <v>1913</v>
      </c>
      <c r="M2916" s="21">
        <v>20</v>
      </c>
      <c r="N2916" s="22">
        <v>0</v>
      </c>
      <c r="O2916" s="23">
        <v>0</v>
      </c>
      <c r="P2916" s="24">
        <v>0</v>
      </c>
      <c r="Q2916" s="25">
        <f t="shared" si="238"/>
        <v>0</v>
      </c>
      <c r="R2916" s="12">
        <v>0</v>
      </c>
      <c r="S2916" s="12">
        <v>0</v>
      </c>
      <c r="U2916" s="18" t="str">
        <f t="shared" si="237"/>
        <v>未出走</v>
      </c>
      <c r="X2916" s="12" t="str">
        <f>IF(OR(C2916="櫃間牧場",C2916="特捜フジ"),"hit",IF(OR(C2916="土井牧場",C2916="土井ムギムギ牧場",C2916="むぎむぎ",C2916="むぎ"),"doi",IF(OR(C2916="阪神",C2916="タイガースファーム"),"han",IF(OR(C2916="健康牧場",C2916="ＯＫ牧場"),"oke",VLOOKUP(C2916,[1]Owner!$A:$B,2,FALSE)))))</f>
        <v>ymi</v>
      </c>
    </row>
    <row r="2917" spans="1:24" ht="11.15" customHeight="1" x14ac:dyDescent="0.65">
      <c r="A2917" s="19" t="str">
        <f t="shared" si="236"/>
        <v>0607光生05</v>
      </c>
      <c r="B2917" s="10" t="s">
        <v>2579</v>
      </c>
      <c r="C2917" s="20" t="s">
        <v>2608</v>
      </c>
      <c r="D2917" s="11">
        <v>5</v>
      </c>
      <c r="E2917" s="20" t="s">
        <v>2618</v>
      </c>
      <c r="F2917" s="10" t="s">
        <v>14</v>
      </c>
      <c r="G2917" s="10" t="s">
        <v>510</v>
      </c>
      <c r="H2917" s="21" t="s">
        <v>1291</v>
      </c>
      <c r="I2917" s="20" t="s">
        <v>2280</v>
      </c>
      <c r="J2917" s="20" t="s">
        <v>2619</v>
      </c>
      <c r="K2917" s="20" t="s">
        <v>2620</v>
      </c>
      <c r="L2917" s="20" t="s">
        <v>1913</v>
      </c>
      <c r="M2917" s="21">
        <v>30</v>
      </c>
      <c r="N2917" s="22">
        <v>0</v>
      </c>
      <c r="O2917" s="23">
        <v>0</v>
      </c>
      <c r="P2917" s="24">
        <v>0</v>
      </c>
      <c r="Q2917" s="25">
        <f t="shared" si="238"/>
        <v>0</v>
      </c>
      <c r="R2917" s="12">
        <v>0</v>
      </c>
      <c r="S2917" s="12">
        <v>0</v>
      </c>
      <c r="U2917" s="18" t="str">
        <f t="shared" si="237"/>
        <v>未出走</v>
      </c>
      <c r="X2917" s="12" t="str">
        <f>IF(OR(C2917="櫃間牧場",C2917="特捜フジ"),"hit",IF(OR(C2917="土井牧場",C2917="土井ムギムギ牧場",C2917="むぎむぎ",C2917="むぎ"),"doi",IF(OR(C2917="阪神",C2917="タイガースファーム"),"han",IF(OR(C2917="健康牧場",C2917="ＯＫ牧場"),"oke",VLOOKUP(C2917,[1]Owner!$A:$B,2,FALSE)))))</f>
        <v>ymi</v>
      </c>
    </row>
    <row r="2918" spans="1:24" ht="11.15" customHeight="1" x14ac:dyDescent="0.65">
      <c r="A2918" s="19" t="str">
        <f t="shared" si="236"/>
        <v>0607伸吾04</v>
      </c>
      <c r="B2918" s="10" t="s">
        <v>2579</v>
      </c>
      <c r="C2918" s="20" t="s">
        <v>2632</v>
      </c>
      <c r="D2918" s="11">
        <v>4</v>
      </c>
      <c r="E2918" s="20" t="s">
        <v>2637</v>
      </c>
      <c r="F2918" s="10" t="s">
        <v>14</v>
      </c>
      <c r="G2918" s="10" t="s">
        <v>510</v>
      </c>
      <c r="H2918" s="21" t="s">
        <v>2136</v>
      </c>
      <c r="I2918" s="20" t="s">
        <v>1044</v>
      </c>
      <c r="J2918" s="20" t="s">
        <v>2638</v>
      </c>
      <c r="K2918" s="20" t="s">
        <v>846</v>
      </c>
      <c r="L2918" s="20" t="s">
        <v>515</v>
      </c>
      <c r="M2918" s="21">
        <v>20</v>
      </c>
      <c r="N2918" s="22">
        <v>0</v>
      </c>
      <c r="O2918" s="23">
        <v>0</v>
      </c>
      <c r="P2918" s="24">
        <v>0</v>
      </c>
      <c r="Q2918" s="25">
        <f t="shared" si="238"/>
        <v>0</v>
      </c>
      <c r="R2918" s="12">
        <v>0</v>
      </c>
      <c r="S2918" s="12">
        <v>0</v>
      </c>
      <c r="U2918" s="18" t="str">
        <f t="shared" si="237"/>
        <v>未出走</v>
      </c>
      <c r="X2918" s="12" t="str">
        <f>IF(OR(C2918="櫃間牧場",C2918="特捜フジ"),"hit",IF(OR(C2918="土井牧場",C2918="土井ムギムギ牧場",C2918="むぎむぎ",C2918="むぎ"),"doi",IF(OR(C2918="阪神",C2918="タイガースファーム"),"han",IF(OR(C2918="健康牧場",C2918="ＯＫ牧場"),"oke",VLOOKUP(C2918,[1]Owner!$A:$B,2,FALSE)))))</f>
        <v>tsi</v>
      </c>
    </row>
    <row r="2919" spans="1:24" ht="11.15" customHeight="1" x14ac:dyDescent="0.65">
      <c r="A2919" s="19" t="str">
        <f t="shared" si="236"/>
        <v>0607伸吾05</v>
      </c>
      <c r="B2919" s="10" t="s">
        <v>2579</v>
      </c>
      <c r="C2919" s="20" t="s">
        <v>2632</v>
      </c>
      <c r="D2919" s="11">
        <v>5</v>
      </c>
      <c r="E2919" s="20" t="s">
        <v>2639</v>
      </c>
      <c r="F2919" s="10" t="s">
        <v>2279</v>
      </c>
      <c r="G2919" s="10" t="s">
        <v>510</v>
      </c>
      <c r="H2919" s="21" t="s">
        <v>2640</v>
      </c>
      <c r="I2919" s="20" t="s">
        <v>1044</v>
      </c>
      <c r="J2919" s="20" t="s">
        <v>2509</v>
      </c>
      <c r="K2919" s="20" t="s">
        <v>2641</v>
      </c>
      <c r="L2919" s="20" t="s">
        <v>1913</v>
      </c>
      <c r="M2919" s="21">
        <v>20</v>
      </c>
      <c r="N2919" s="22">
        <v>0</v>
      </c>
      <c r="O2919" s="23">
        <v>0</v>
      </c>
      <c r="P2919" s="24">
        <v>0</v>
      </c>
      <c r="Q2919" s="25">
        <f t="shared" si="238"/>
        <v>0</v>
      </c>
      <c r="R2919" s="12">
        <v>0</v>
      </c>
      <c r="S2919" s="12">
        <v>0</v>
      </c>
      <c r="U2919" s="18" t="str">
        <f t="shared" si="237"/>
        <v>未出走</v>
      </c>
      <c r="X2919" s="12" t="str">
        <f>IF(OR(C2919="櫃間牧場",C2919="特捜フジ"),"hit",IF(OR(C2919="土井牧場",C2919="土井ムギムギ牧場",C2919="むぎむぎ",C2919="むぎ"),"doi",IF(OR(C2919="阪神",C2919="タイガースファーム"),"han",IF(OR(C2919="健康牧場",C2919="ＯＫ牧場"),"oke",VLOOKUP(C2919,[1]Owner!$A:$B,2,FALSE)))))</f>
        <v>tsi</v>
      </c>
    </row>
    <row r="2920" spans="1:24" ht="11.15" customHeight="1" x14ac:dyDescent="0.65">
      <c r="A2920" s="19" t="str">
        <f t="shared" si="236"/>
        <v>0607伸吾06</v>
      </c>
      <c r="B2920" s="10" t="s">
        <v>2579</v>
      </c>
      <c r="C2920" s="20" t="s">
        <v>2632</v>
      </c>
      <c r="D2920" s="11">
        <v>6</v>
      </c>
      <c r="E2920" s="20" t="s">
        <v>2642</v>
      </c>
      <c r="F2920" s="10" t="s">
        <v>2279</v>
      </c>
      <c r="G2920" s="10" t="s">
        <v>520</v>
      </c>
      <c r="H2920" s="21" t="s">
        <v>2014</v>
      </c>
      <c r="I2920" s="20" t="s">
        <v>26</v>
      </c>
      <c r="J2920" s="20" t="s">
        <v>1892</v>
      </c>
      <c r="K2920" s="20" t="s">
        <v>1893</v>
      </c>
      <c r="L2920" s="20" t="s">
        <v>1893</v>
      </c>
      <c r="M2920" s="21">
        <v>50</v>
      </c>
      <c r="N2920" s="22">
        <v>0</v>
      </c>
      <c r="O2920" s="23">
        <v>0</v>
      </c>
      <c r="P2920" s="24">
        <v>0</v>
      </c>
      <c r="Q2920" s="25">
        <f t="shared" si="238"/>
        <v>0</v>
      </c>
      <c r="R2920" s="12">
        <v>0</v>
      </c>
      <c r="S2920" s="12">
        <v>0</v>
      </c>
      <c r="U2920" s="18" t="str">
        <f t="shared" si="237"/>
        <v>未出走</v>
      </c>
      <c r="X2920" s="12" t="str">
        <f>IF(OR(C2920="櫃間牧場",C2920="特捜フジ"),"hit",IF(OR(C2920="土井牧場",C2920="土井ムギムギ牧場",C2920="むぎむぎ",C2920="むぎ"),"doi",IF(OR(C2920="阪神",C2920="タイガースファーム"),"han",IF(OR(C2920="健康牧場",C2920="ＯＫ牧場"),"oke",VLOOKUP(C2920,[1]Owner!$A:$B,2,FALSE)))))</f>
        <v>tsi</v>
      </c>
    </row>
    <row r="2921" spans="1:24" ht="11.15" customHeight="1" x14ac:dyDescent="0.65">
      <c r="A2921" s="19" t="str">
        <f t="shared" si="236"/>
        <v>0607伸吾10</v>
      </c>
      <c r="B2921" s="10" t="s">
        <v>2579</v>
      </c>
      <c r="C2921" s="20" t="s">
        <v>2632</v>
      </c>
      <c r="D2921" s="11">
        <v>10</v>
      </c>
      <c r="E2921" s="20" t="s">
        <v>2646</v>
      </c>
      <c r="F2921" s="10" t="s">
        <v>2279</v>
      </c>
      <c r="G2921" s="10" t="s">
        <v>2501</v>
      </c>
      <c r="H2921" s="21" t="s">
        <v>2647</v>
      </c>
      <c r="I2921" s="20" t="s">
        <v>2648</v>
      </c>
      <c r="J2921" s="20" t="s">
        <v>159</v>
      </c>
      <c r="K2921" s="20" t="s">
        <v>2068</v>
      </c>
      <c r="L2921" s="20" t="s">
        <v>1766</v>
      </c>
      <c r="M2921" s="21">
        <v>10</v>
      </c>
      <c r="N2921" s="22">
        <v>0</v>
      </c>
      <c r="O2921" s="23">
        <v>0</v>
      </c>
      <c r="P2921" s="24">
        <v>0</v>
      </c>
      <c r="Q2921" s="25">
        <f t="shared" si="238"/>
        <v>0</v>
      </c>
      <c r="R2921" s="12">
        <v>0</v>
      </c>
      <c r="S2921" s="12">
        <v>0</v>
      </c>
      <c r="U2921" s="18" t="str">
        <f t="shared" si="237"/>
        <v>未出走</v>
      </c>
      <c r="X2921" s="12" t="str">
        <f>IF(OR(C2921="櫃間牧場",C2921="特捜フジ"),"hit",IF(OR(C2921="土井牧場",C2921="土井ムギムギ牧場",C2921="むぎむぎ",C2921="むぎ"),"doi",IF(OR(C2921="阪神",C2921="タイガースファーム"),"han",IF(OR(C2921="健康牧場",C2921="ＯＫ牧場"),"oke",VLOOKUP(C2921,[1]Owner!$A:$B,2,FALSE)))))</f>
        <v>tsi</v>
      </c>
    </row>
    <row r="2922" spans="1:24" ht="11.15" customHeight="1" x14ac:dyDescent="0.65">
      <c r="A2922" s="19" t="str">
        <f t="shared" si="236"/>
        <v>0607西原04</v>
      </c>
      <c r="B2922" s="10" t="s">
        <v>2579</v>
      </c>
      <c r="C2922" s="20" t="s">
        <v>2673</v>
      </c>
      <c r="D2922" s="11">
        <v>4</v>
      </c>
      <c r="E2922" s="20" t="s">
        <v>2678</v>
      </c>
      <c r="F2922" s="10" t="s">
        <v>2279</v>
      </c>
      <c r="G2922" s="10" t="s">
        <v>510</v>
      </c>
      <c r="H2922" s="21" t="s">
        <v>2679</v>
      </c>
      <c r="I2922" s="20" t="s">
        <v>2280</v>
      </c>
      <c r="J2922" s="20" t="s">
        <v>2680</v>
      </c>
      <c r="K2922" s="20" t="s">
        <v>2681</v>
      </c>
      <c r="L2922" s="20" t="s">
        <v>1554</v>
      </c>
      <c r="M2922" s="21">
        <v>10</v>
      </c>
      <c r="N2922" s="22">
        <v>0</v>
      </c>
      <c r="O2922" s="23">
        <v>0</v>
      </c>
      <c r="P2922" s="24">
        <v>0</v>
      </c>
      <c r="Q2922" s="25">
        <f t="shared" si="238"/>
        <v>0</v>
      </c>
      <c r="R2922" s="12">
        <v>0</v>
      </c>
      <c r="S2922" s="12">
        <v>0</v>
      </c>
      <c r="U2922" s="18" t="str">
        <f t="shared" si="237"/>
        <v>未出走</v>
      </c>
      <c r="X2922" s="12" t="str">
        <f>IF(OR(C2922="櫃間牧場",C2922="特捜フジ"),"hit",IF(OR(C2922="土井牧場",C2922="土井ムギムギ牧場",C2922="むぎむぎ",C2922="むぎ"),"doi",IF(OR(C2922="阪神",C2922="タイガースファーム"),"han",IF(OR(C2922="健康牧場",C2922="ＯＫ牧場"),"oke",VLOOKUP(C2922,[1]Owner!$A:$B,2,FALSE)))))</f>
        <v>nis</v>
      </c>
    </row>
    <row r="2923" spans="1:24" ht="11.15" customHeight="1" x14ac:dyDescent="0.65">
      <c r="A2923" s="19" t="str">
        <f t="shared" si="236"/>
        <v>0607大熊10</v>
      </c>
      <c r="B2923" s="10" t="s">
        <v>2579</v>
      </c>
      <c r="C2923" s="20" t="s">
        <v>2694</v>
      </c>
      <c r="D2923" s="11">
        <v>10</v>
      </c>
      <c r="E2923" s="20" t="s">
        <v>2711</v>
      </c>
      <c r="F2923" s="10" t="s">
        <v>14</v>
      </c>
      <c r="G2923" s="10" t="s">
        <v>510</v>
      </c>
      <c r="H2923" s="21" t="s">
        <v>2640</v>
      </c>
      <c r="I2923" s="20" t="s">
        <v>2708</v>
      </c>
      <c r="J2923" s="20" t="s">
        <v>1453</v>
      </c>
      <c r="K2923" s="20" t="s">
        <v>2641</v>
      </c>
      <c r="L2923" s="20" t="s">
        <v>2712</v>
      </c>
      <c r="M2923" s="21">
        <v>10</v>
      </c>
      <c r="N2923" s="22">
        <v>0</v>
      </c>
      <c r="O2923" s="23">
        <v>0</v>
      </c>
      <c r="P2923" s="24">
        <v>0</v>
      </c>
      <c r="Q2923" s="25">
        <f t="shared" si="238"/>
        <v>0</v>
      </c>
      <c r="R2923" s="12">
        <v>0</v>
      </c>
      <c r="S2923" s="12">
        <v>0</v>
      </c>
      <c r="U2923" s="18" t="str">
        <f t="shared" si="237"/>
        <v>未出走</v>
      </c>
      <c r="X2923" s="12" t="str">
        <f>IF(OR(C2923="櫃間牧場",C2923="特捜フジ"),"hit",IF(OR(C2923="土井牧場",C2923="土井ムギムギ牧場",C2923="むぎむぎ",C2923="むぎ"),"doi",IF(OR(C2923="阪神",C2923="タイガースファーム"),"han",IF(OR(C2923="健康牧場",C2923="ＯＫ牧場"),"oke",VLOOKUP(C2923,[1]Owner!$A:$B,2,FALSE)))))</f>
        <v>oku</v>
      </c>
    </row>
    <row r="2924" spans="1:24" ht="11.15" customHeight="1" x14ac:dyDescent="0.65">
      <c r="A2924" s="19" t="str">
        <f t="shared" si="236"/>
        <v>0607特捜10</v>
      </c>
      <c r="B2924" s="10" t="s">
        <v>2579</v>
      </c>
      <c r="C2924" s="20" t="s">
        <v>2740</v>
      </c>
      <c r="D2924" s="11">
        <v>10</v>
      </c>
      <c r="E2924" s="20" t="s">
        <v>2762</v>
      </c>
      <c r="F2924" s="10" t="s">
        <v>14</v>
      </c>
      <c r="G2924" s="10" t="s">
        <v>510</v>
      </c>
      <c r="H2924" s="21" t="s">
        <v>785</v>
      </c>
      <c r="I2924" s="20" t="s">
        <v>2763</v>
      </c>
      <c r="J2924" s="20" t="s">
        <v>2764</v>
      </c>
      <c r="K2924" s="20" t="s">
        <v>2765</v>
      </c>
      <c r="L2924" s="20" t="s">
        <v>2766</v>
      </c>
      <c r="M2924" s="21">
        <v>10</v>
      </c>
      <c r="N2924" s="22">
        <v>0</v>
      </c>
      <c r="O2924" s="23">
        <v>0</v>
      </c>
      <c r="P2924" s="24">
        <v>0</v>
      </c>
      <c r="Q2924" s="25">
        <f t="shared" si="238"/>
        <v>0</v>
      </c>
      <c r="R2924" s="12">
        <v>0</v>
      </c>
      <c r="S2924" s="12">
        <v>0</v>
      </c>
      <c r="U2924" s="18" t="str">
        <f t="shared" si="237"/>
        <v>未出走</v>
      </c>
      <c r="X2924" s="12" t="str">
        <f>IF(OR(C2924="櫃間牧場",C2924="特捜フジ"),"hit",IF(OR(C2924="土井牧場",C2924="土井ムギムギ牧場",C2924="むぎむぎ",C2924="むぎ"),"doi",IF(OR(C2924="阪神",C2924="タイガースファーム"),"han",IF(OR(C2924="健康牧場",C2924="ＯＫ牧場"),"oke",VLOOKUP(C2924,[1]Owner!$A:$B,2,FALSE)))))</f>
        <v>hit</v>
      </c>
    </row>
    <row r="2925" spans="1:24" ht="11.15" customHeight="1" x14ac:dyDescent="0.65">
      <c r="A2925" s="19" t="str">
        <f t="shared" si="236"/>
        <v>0607福石03</v>
      </c>
      <c r="B2925" s="10" t="s">
        <v>2579</v>
      </c>
      <c r="C2925" s="20" t="s">
        <v>2791</v>
      </c>
      <c r="D2925" s="11">
        <v>3</v>
      </c>
      <c r="E2925" s="20" t="s">
        <v>2795</v>
      </c>
      <c r="F2925" s="10" t="s">
        <v>2279</v>
      </c>
      <c r="G2925" s="10" t="s">
        <v>520</v>
      </c>
      <c r="H2925" s="21" t="s">
        <v>2014</v>
      </c>
      <c r="I2925" s="20" t="s">
        <v>436</v>
      </c>
      <c r="J2925" s="20" t="s">
        <v>2548</v>
      </c>
      <c r="K2925" s="20" t="s">
        <v>2549</v>
      </c>
      <c r="L2925" s="20" t="s">
        <v>2550</v>
      </c>
      <c r="M2925" s="21">
        <v>20</v>
      </c>
      <c r="N2925" s="22">
        <v>0</v>
      </c>
      <c r="O2925" s="23">
        <v>0</v>
      </c>
      <c r="P2925" s="24">
        <v>0</v>
      </c>
      <c r="Q2925" s="25">
        <f t="shared" si="238"/>
        <v>0</v>
      </c>
      <c r="R2925" s="12">
        <v>0</v>
      </c>
      <c r="S2925" s="12">
        <v>0</v>
      </c>
      <c r="U2925" s="18" t="str">
        <f t="shared" si="237"/>
        <v>未出走</v>
      </c>
      <c r="X2925" s="12" t="str">
        <f>IF(OR(C2925="櫃間牧場",C2925="特捜フジ"),"hit",IF(OR(C2925="土井牧場",C2925="土井ムギムギ牧場",C2925="むぎむぎ",C2925="むぎ"),"doi",IF(OR(C2925="阪神",C2925="タイガースファーム"),"han",IF(OR(C2925="健康牧場",C2925="ＯＫ牧場"),"oke",VLOOKUP(C2925,[1]Owner!$A:$B,2,FALSE)))))</f>
        <v>fuk</v>
      </c>
    </row>
    <row r="2926" spans="1:24" ht="11.15" customHeight="1" x14ac:dyDescent="0.65">
      <c r="A2926" s="19" t="str">
        <f t="shared" si="236"/>
        <v>0607務牧06</v>
      </c>
      <c r="B2926" s="10" t="s">
        <v>2579</v>
      </c>
      <c r="C2926" s="20" t="s">
        <v>2816</v>
      </c>
      <c r="D2926" s="11">
        <v>6</v>
      </c>
      <c r="E2926" s="20" t="s">
        <v>4744</v>
      </c>
      <c r="F2926" s="10" t="s">
        <v>2818</v>
      </c>
      <c r="G2926" s="10" t="s">
        <v>510</v>
      </c>
      <c r="H2926" s="21" t="s">
        <v>2830</v>
      </c>
      <c r="I2926" s="20" t="s">
        <v>218</v>
      </c>
      <c r="J2926" s="20" t="s">
        <v>2831</v>
      </c>
      <c r="L2926" s="20" t="s">
        <v>2832</v>
      </c>
      <c r="M2926" s="21">
        <v>10</v>
      </c>
      <c r="N2926" s="22">
        <v>0</v>
      </c>
      <c r="O2926" s="23">
        <v>0</v>
      </c>
      <c r="P2926" s="24">
        <v>0</v>
      </c>
      <c r="Q2926" s="25">
        <f t="shared" si="238"/>
        <v>0</v>
      </c>
      <c r="R2926" s="12">
        <v>0</v>
      </c>
      <c r="S2926" s="12">
        <v>0</v>
      </c>
      <c r="U2926" s="18" t="str">
        <f t="shared" si="237"/>
        <v>未出走</v>
      </c>
      <c r="X2926" s="12" t="str">
        <f>IF(OR(C2926="櫃間牧場",C2926="特捜フジ"),"hit",IF(OR(C2926="土井牧場",C2926="土井ムギムギ牧場",C2926="むぎむぎ",C2926="むぎ"),"doi",IF(OR(C2926="阪神",C2926="タイガースファーム"),"han",IF(OR(C2926="健康牧場",C2926="ＯＫ牧場"),"oke",VLOOKUP(C2926,[1]Owner!$A:$B,2,FALSE)))))</f>
        <v>ytu</v>
      </c>
    </row>
    <row r="2927" spans="1:24" ht="11.15" customHeight="1" x14ac:dyDescent="0.65">
      <c r="A2927" s="19" t="str">
        <f t="shared" si="236"/>
        <v>0607務牧09</v>
      </c>
      <c r="B2927" s="10" t="s">
        <v>2579</v>
      </c>
      <c r="C2927" s="20" t="s">
        <v>2816</v>
      </c>
      <c r="D2927" s="11">
        <v>9</v>
      </c>
      <c r="E2927" s="20" t="s">
        <v>2839</v>
      </c>
      <c r="F2927" s="10" t="s">
        <v>2837</v>
      </c>
      <c r="G2927" s="10" t="s">
        <v>510</v>
      </c>
      <c r="H2927" s="21" t="s">
        <v>2830</v>
      </c>
      <c r="I2927" s="20" t="s">
        <v>476</v>
      </c>
      <c r="J2927" s="20" t="s">
        <v>2840</v>
      </c>
      <c r="K2927" s="20" t="s">
        <v>2841</v>
      </c>
      <c r="L2927" s="20" t="s">
        <v>2842</v>
      </c>
      <c r="M2927" s="21">
        <v>10</v>
      </c>
      <c r="N2927" s="22">
        <v>0</v>
      </c>
      <c r="O2927" s="23">
        <v>0</v>
      </c>
      <c r="P2927" s="24">
        <v>0</v>
      </c>
      <c r="Q2927" s="25">
        <f t="shared" si="238"/>
        <v>0</v>
      </c>
      <c r="R2927" s="12">
        <v>0</v>
      </c>
      <c r="S2927" s="12">
        <v>0</v>
      </c>
      <c r="U2927" s="18" t="str">
        <f t="shared" si="237"/>
        <v>未出走</v>
      </c>
      <c r="X2927" s="12" t="str">
        <f>IF(OR(C2927="櫃間牧場",C2927="特捜フジ"),"hit",IF(OR(C2927="土井牧場",C2927="土井ムギムギ牧場",C2927="むぎむぎ",C2927="むぎ"),"doi",IF(OR(C2927="阪神",C2927="タイガースファーム"),"han",IF(OR(C2927="健康牧場",C2927="ＯＫ牧場"),"oke",VLOOKUP(C2927,[1]Owner!$A:$B,2,FALSE)))))</f>
        <v>ytu</v>
      </c>
    </row>
    <row r="2928" spans="1:24" ht="11.15" customHeight="1" x14ac:dyDescent="0.65">
      <c r="A2928" s="19" t="str">
        <f t="shared" si="236"/>
        <v>0708大熊07</v>
      </c>
      <c r="B2928" s="10" t="s">
        <v>2844</v>
      </c>
      <c r="C2928" s="20" t="s">
        <v>1481</v>
      </c>
      <c r="D2928" s="11">
        <v>7</v>
      </c>
      <c r="E2928" s="20" t="s">
        <v>2858</v>
      </c>
      <c r="F2928" s="10" t="s">
        <v>14</v>
      </c>
      <c r="G2928" s="10" t="s">
        <v>510</v>
      </c>
      <c r="H2928" s="20" t="s">
        <v>1291</v>
      </c>
      <c r="I2928" s="20" t="s">
        <v>2850</v>
      </c>
      <c r="J2928" s="20" t="s">
        <v>1243</v>
      </c>
      <c r="K2928" s="20" t="s">
        <v>2859</v>
      </c>
      <c r="L2928" s="20" t="s">
        <v>515</v>
      </c>
      <c r="M2928" s="21">
        <v>100</v>
      </c>
      <c r="N2928" s="22">
        <v>0</v>
      </c>
      <c r="O2928" s="23">
        <v>0</v>
      </c>
      <c r="P2928" s="24">
        <v>0</v>
      </c>
      <c r="Q2928" s="25">
        <f t="shared" si="238"/>
        <v>0</v>
      </c>
      <c r="R2928" s="12">
        <v>0</v>
      </c>
      <c r="S2928" s="12">
        <v>0</v>
      </c>
      <c r="U2928" s="18" t="str">
        <f t="shared" si="237"/>
        <v>未出走</v>
      </c>
      <c r="X2928" s="12" t="str">
        <f>IF(OR(C2928="櫃間牧場",C2928="特捜フジ"),"hit",IF(OR(C2928="土井牧場",C2928="土井ムギムギ牧場",C2928="むぎむぎ",C2928="むぎ"),"doi",IF(OR(C2928="阪神",C2928="タイガースファーム"),"han",IF(OR(C2928="健康牧場",C2928="ＯＫ牧場"),"oke",VLOOKUP(C2928,[1]Owner!$A:$B,2,FALSE)))))</f>
        <v>oku</v>
      </c>
    </row>
    <row r="2929" spans="1:24" ht="11.15" customHeight="1" x14ac:dyDescent="0.65">
      <c r="A2929" s="19" t="str">
        <f t="shared" si="236"/>
        <v>0708大類02</v>
      </c>
      <c r="B2929" s="10" t="s">
        <v>2844</v>
      </c>
      <c r="C2929" s="20" t="s">
        <v>91</v>
      </c>
      <c r="D2929" s="11">
        <v>2</v>
      </c>
      <c r="E2929" s="20" t="s">
        <v>2868</v>
      </c>
      <c r="F2929" s="10" t="s">
        <v>14</v>
      </c>
      <c r="G2929" s="10" t="s">
        <v>510</v>
      </c>
      <c r="H2929" s="20" t="s">
        <v>2869</v>
      </c>
      <c r="I2929" s="20" t="s">
        <v>2280</v>
      </c>
      <c r="J2929" s="20" t="s">
        <v>1747</v>
      </c>
      <c r="K2929" s="20" t="s">
        <v>2622</v>
      </c>
      <c r="L2929" s="20" t="s">
        <v>515</v>
      </c>
      <c r="M2929" s="21">
        <v>200</v>
      </c>
      <c r="N2929" s="22">
        <v>0</v>
      </c>
      <c r="O2929" s="23">
        <v>0</v>
      </c>
      <c r="P2929" s="24">
        <v>0</v>
      </c>
      <c r="Q2929" s="25">
        <f t="shared" si="238"/>
        <v>0</v>
      </c>
      <c r="R2929" s="12">
        <v>0</v>
      </c>
      <c r="S2929" s="12">
        <v>0</v>
      </c>
      <c r="U2929" s="18" t="str">
        <f t="shared" si="237"/>
        <v>未出走</v>
      </c>
      <c r="X2929" s="12" t="str">
        <f>IF(OR(C2929="櫃間牧場",C2929="特捜フジ"),"hit",IF(OR(C2929="土井牧場",C2929="土井ムギムギ牧場",C2929="むぎむぎ",C2929="むぎ"),"doi",IF(OR(C2929="阪神",C2929="タイガースファーム"),"han",IF(OR(C2929="健康牧場",C2929="ＯＫ牧場"),"oke",VLOOKUP(C2929,[1]Owner!$A:$B,2,FALSE)))))</f>
        <v>oru</v>
      </c>
    </row>
    <row r="2930" spans="1:24" ht="11.15" customHeight="1" x14ac:dyDescent="0.65">
      <c r="A2930" s="19" t="str">
        <f t="shared" si="236"/>
        <v>0708大類08</v>
      </c>
      <c r="B2930" s="10" t="s">
        <v>2844</v>
      </c>
      <c r="C2930" s="20" t="s">
        <v>91</v>
      </c>
      <c r="D2930" s="11">
        <v>8</v>
      </c>
      <c r="E2930" s="20" t="s">
        <v>4744</v>
      </c>
      <c r="F2930" s="10" t="s">
        <v>2279</v>
      </c>
      <c r="G2930" s="10" t="s">
        <v>510</v>
      </c>
      <c r="I2930" s="20" t="s">
        <v>2850</v>
      </c>
      <c r="J2930" s="20" t="s">
        <v>1915</v>
      </c>
      <c r="L2930" s="20" t="s">
        <v>1913</v>
      </c>
      <c r="M2930" s="21">
        <v>110</v>
      </c>
      <c r="N2930" s="22">
        <v>0</v>
      </c>
      <c r="O2930" s="23">
        <v>0</v>
      </c>
      <c r="P2930" s="24">
        <v>0</v>
      </c>
      <c r="Q2930" s="25">
        <f t="shared" si="238"/>
        <v>0</v>
      </c>
      <c r="R2930" s="12">
        <v>0</v>
      </c>
      <c r="S2930" s="12">
        <v>0</v>
      </c>
      <c r="U2930" s="18" t="str">
        <f t="shared" si="237"/>
        <v>未出走</v>
      </c>
      <c r="X2930" s="12" t="str">
        <f>IF(OR(C2930="櫃間牧場",C2930="特捜フジ"),"hit",IF(OR(C2930="土井牧場",C2930="土井ムギムギ牧場",C2930="むぎむぎ",C2930="むぎ"),"doi",IF(OR(C2930="阪神",C2930="タイガースファーム"),"han",IF(OR(C2930="健康牧場",C2930="ＯＫ牧場"),"oke",VLOOKUP(C2930,[1]Owner!$A:$B,2,FALSE)))))</f>
        <v>oru</v>
      </c>
    </row>
    <row r="2931" spans="1:24" ht="11.15" customHeight="1" x14ac:dyDescent="0.65">
      <c r="A2931" s="19" t="str">
        <f t="shared" si="236"/>
        <v>0708健太05</v>
      </c>
      <c r="B2931" s="10" t="s">
        <v>2844</v>
      </c>
      <c r="C2931" s="20" t="s">
        <v>156</v>
      </c>
      <c r="D2931" s="11">
        <v>5</v>
      </c>
      <c r="E2931" s="20" t="s">
        <v>2892</v>
      </c>
      <c r="F2931" s="10" t="s">
        <v>2279</v>
      </c>
      <c r="G2931" s="10" t="s">
        <v>510</v>
      </c>
      <c r="H2931" s="20" t="s">
        <v>2577</v>
      </c>
      <c r="I2931" s="20" t="s">
        <v>395</v>
      </c>
      <c r="J2931" s="20" t="s">
        <v>2893</v>
      </c>
      <c r="K2931" s="20" t="s">
        <v>1893</v>
      </c>
      <c r="L2931" s="20" t="s">
        <v>1893</v>
      </c>
      <c r="M2931" s="21">
        <v>110</v>
      </c>
      <c r="N2931" s="22">
        <v>0</v>
      </c>
      <c r="O2931" s="23">
        <v>0</v>
      </c>
      <c r="P2931" s="24">
        <v>0</v>
      </c>
      <c r="Q2931" s="25">
        <f t="shared" si="238"/>
        <v>0</v>
      </c>
      <c r="R2931" s="12">
        <v>0</v>
      </c>
      <c r="S2931" s="12">
        <v>0</v>
      </c>
      <c r="U2931" s="18" t="str">
        <f t="shared" si="237"/>
        <v>未出走</v>
      </c>
      <c r="X2931" s="12" t="str">
        <f>IF(OR(C2931="櫃間牧場",C2931="特捜フジ"),"hit",IF(OR(C2931="土井牧場",C2931="土井ムギムギ牧場",C2931="むぎむぎ",C2931="むぎ"),"doi",IF(OR(C2931="阪神",C2931="タイガースファーム"),"han",IF(OR(C2931="健康牧場",C2931="ＯＫ牧場"),"oke",VLOOKUP(C2931,[1]Owner!$A:$B,2,FALSE)))))</f>
        <v>tke</v>
      </c>
    </row>
    <row r="2932" spans="1:24" ht="11.15" customHeight="1" x14ac:dyDescent="0.65">
      <c r="A2932" s="19" t="str">
        <f t="shared" si="236"/>
        <v>0708健太06</v>
      </c>
      <c r="B2932" s="10" t="s">
        <v>2844</v>
      </c>
      <c r="C2932" s="20" t="s">
        <v>156</v>
      </c>
      <c r="D2932" s="11">
        <v>6</v>
      </c>
      <c r="E2932" s="20" t="s">
        <v>2894</v>
      </c>
      <c r="F2932" s="10" t="s">
        <v>14</v>
      </c>
      <c r="G2932" s="10" t="s">
        <v>510</v>
      </c>
      <c r="H2932" s="20" t="s">
        <v>2895</v>
      </c>
      <c r="I2932" s="20" t="s">
        <v>2280</v>
      </c>
      <c r="J2932" s="20" t="s">
        <v>1760</v>
      </c>
      <c r="K2932" s="20" t="s">
        <v>350</v>
      </c>
      <c r="L2932" s="20" t="s">
        <v>515</v>
      </c>
      <c r="M2932" s="21">
        <v>170</v>
      </c>
      <c r="N2932" s="22">
        <v>0</v>
      </c>
      <c r="O2932" s="23">
        <v>0</v>
      </c>
      <c r="P2932" s="24">
        <v>0</v>
      </c>
      <c r="Q2932" s="25">
        <f t="shared" si="238"/>
        <v>0</v>
      </c>
      <c r="R2932" s="12">
        <v>0</v>
      </c>
      <c r="S2932" s="12">
        <v>0</v>
      </c>
      <c r="U2932" s="18" t="str">
        <f t="shared" si="237"/>
        <v>未出走</v>
      </c>
      <c r="X2932" s="12" t="str">
        <f>IF(OR(C2932="櫃間牧場",C2932="特捜フジ"),"hit",IF(OR(C2932="土井牧場",C2932="土井ムギムギ牧場",C2932="むぎむぎ",C2932="むぎ"),"doi",IF(OR(C2932="阪神",C2932="タイガースファーム"),"han",IF(OR(C2932="健康牧場",C2932="ＯＫ牧場"),"oke",VLOOKUP(C2932,[1]Owner!$A:$B,2,FALSE)))))</f>
        <v>tke</v>
      </c>
    </row>
    <row r="2933" spans="1:24" ht="11.15" customHeight="1" x14ac:dyDescent="0.65">
      <c r="A2933" s="19" t="str">
        <f t="shared" si="236"/>
        <v>0708健太08</v>
      </c>
      <c r="B2933" s="10" t="s">
        <v>2844</v>
      </c>
      <c r="C2933" s="20" t="s">
        <v>156</v>
      </c>
      <c r="D2933" s="11">
        <v>8</v>
      </c>
      <c r="E2933" s="20" t="s">
        <v>2898</v>
      </c>
      <c r="F2933" s="10" t="s">
        <v>14</v>
      </c>
      <c r="G2933" s="10" t="s">
        <v>520</v>
      </c>
      <c r="H2933" s="20" t="s">
        <v>2899</v>
      </c>
      <c r="I2933" s="20" t="s">
        <v>2280</v>
      </c>
      <c r="J2933" s="20" t="s">
        <v>222</v>
      </c>
      <c r="K2933" s="20" t="s">
        <v>81</v>
      </c>
      <c r="L2933" s="20" t="s">
        <v>1913</v>
      </c>
      <c r="M2933" s="21">
        <v>230</v>
      </c>
      <c r="N2933" s="22">
        <v>0</v>
      </c>
      <c r="O2933" s="23">
        <v>0</v>
      </c>
      <c r="P2933" s="24">
        <v>0</v>
      </c>
      <c r="Q2933" s="25">
        <f t="shared" si="238"/>
        <v>0</v>
      </c>
      <c r="R2933" s="12">
        <v>0</v>
      </c>
      <c r="S2933" s="12">
        <v>0</v>
      </c>
      <c r="U2933" s="18" t="str">
        <f t="shared" si="237"/>
        <v>未出走</v>
      </c>
      <c r="X2933" s="12" t="str">
        <f>IF(OR(C2933="櫃間牧場",C2933="特捜フジ"),"hit",IF(OR(C2933="土井牧場",C2933="土井ムギムギ牧場",C2933="むぎむぎ",C2933="むぎ"),"doi",IF(OR(C2933="阪神",C2933="タイガースファーム"),"han",IF(OR(C2933="健康牧場",C2933="ＯＫ牧場"),"oke",VLOOKUP(C2933,[1]Owner!$A:$B,2,FALSE)))))</f>
        <v>tke</v>
      </c>
    </row>
    <row r="2934" spans="1:24" ht="11.15" customHeight="1" x14ac:dyDescent="0.65">
      <c r="A2934" s="19" t="str">
        <f t="shared" si="236"/>
        <v>0607心平07</v>
      </c>
      <c r="B2934" s="10" t="s">
        <v>2579</v>
      </c>
      <c r="C2934" s="20" t="s">
        <v>2649</v>
      </c>
      <c r="D2934" s="11">
        <v>7</v>
      </c>
      <c r="E2934" s="20" t="s">
        <v>2662</v>
      </c>
      <c r="F2934" s="10" t="s">
        <v>2279</v>
      </c>
      <c r="G2934" s="10" t="s">
        <v>2501</v>
      </c>
      <c r="H2934" s="21" t="s">
        <v>2663</v>
      </c>
      <c r="I2934" s="20" t="s">
        <v>2276</v>
      </c>
      <c r="J2934" s="20" t="s">
        <v>2365</v>
      </c>
      <c r="K2934" s="20" t="s">
        <v>2664</v>
      </c>
      <c r="L2934" s="20" t="s">
        <v>1913</v>
      </c>
      <c r="M2934" s="21">
        <v>40</v>
      </c>
      <c r="N2934" s="22">
        <v>0</v>
      </c>
      <c r="O2934" s="23">
        <v>0</v>
      </c>
      <c r="P2934" s="24">
        <v>0</v>
      </c>
      <c r="Q2934" s="25">
        <f t="shared" si="238"/>
        <v>0</v>
      </c>
      <c r="R2934" s="12">
        <v>0</v>
      </c>
      <c r="S2934" s="12">
        <v>0</v>
      </c>
      <c r="U2934" s="18" t="str">
        <f t="shared" si="237"/>
        <v>未出走</v>
      </c>
      <c r="X2934" s="12" t="str">
        <f>IF(OR(C2934="櫃間牧場",C2934="特捜フジ"),"hit",IF(OR(C2934="土井牧場",C2934="土井ムギムギ牧場",C2934="むぎむぎ",C2934="むぎ"),"doi",IF(OR(C2934="阪神",C2934="タイガースファーム"),"han",IF(OR(C2934="健康牧場",C2934="ＯＫ牧場"),"oke",VLOOKUP(C2934,[1]Owner!$A:$B,2,FALSE)))))</f>
        <v>hsi</v>
      </c>
    </row>
    <row r="2935" spans="1:24" ht="11.15" customHeight="1" x14ac:dyDescent="0.65">
      <c r="A2935" s="19" t="str">
        <f t="shared" si="236"/>
        <v>0708特捜02</v>
      </c>
      <c r="B2935" s="10" t="s">
        <v>2844</v>
      </c>
      <c r="C2935" s="20" t="s">
        <v>1376</v>
      </c>
      <c r="D2935" s="11">
        <v>2</v>
      </c>
      <c r="E2935" s="20" t="s">
        <v>4744</v>
      </c>
      <c r="F2935" s="10" t="s">
        <v>2977</v>
      </c>
      <c r="G2935" s="10" t="s">
        <v>2982</v>
      </c>
      <c r="H2935" s="20" t="s">
        <v>2983</v>
      </c>
      <c r="I2935" s="20" t="s">
        <v>2984</v>
      </c>
      <c r="J2935" s="20" t="s">
        <v>2985</v>
      </c>
      <c r="K2935" s="20" t="s">
        <v>2986</v>
      </c>
      <c r="L2935" s="20" t="s">
        <v>1913</v>
      </c>
      <c r="M2935" s="21">
        <v>200</v>
      </c>
      <c r="N2935" s="22">
        <v>0</v>
      </c>
      <c r="O2935" s="23">
        <v>0</v>
      </c>
      <c r="P2935" s="24">
        <v>0</v>
      </c>
      <c r="Q2935" s="25">
        <f t="shared" si="238"/>
        <v>0</v>
      </c>
      <c r="R2935" s="12">
        <v>0</v>
      </c>
      <c r="S2935" s="12">
        <v>0</v>
      </c>
      <c r="U2935" s="18" t="str">
        <f t="shared" si="237"/>
        <v>未出走</v>
      </c>
      <c r="X2935" s="12" t="str">
        <f>IF(OR(C2935="櫃間牧場",C2935="特捜フジ"),"hit",IF(OR(C2935="土井牧場",C2935="土井ムギムギ牧場",C2935="むぎむぎ",C2935="むぎ"),"doi",IF(OR(C2935="阪神",C2935="タイガースファーム"),"han",IF(OR(C2935="健康牧場",C2935="ＯＫ牧場"),"oke",VLOOKUP(C2935,[1]Owner!$A:$B,2,FALSE)))))</f>
        <v>hit</v>
      </c>
    </row>
    <row r="2936" spans="1:24" ht="11.15" customHeight="1" x14ac:dyDescent="0.65">
      <c r="A2936" s="19" t="str">
        <f t="shared" si="236"/>
        <v>0708特捜09</v>
      </c>
      <c r="B2936" s="10" t="s">
        <v>2844</v>
      </c>
      <c r="C2936" s="20" t="s">
        <v>1376</v>
      </c>
      <c r="D2936" s="11">
        <v>9</v>
      </c>
      <c r="E2936" s="20" t="s">
        <v>3002</v>
      </c>
      <c r="F2936" s="10" t="s">
        <v>2995</v>
      </c>
      <c r="G2936" s="10" t="s">
        <v>2978</v>
      </c>
      <c r="H2936" s="20" t="s">
        <v>2881</v>
      </c>
      <c r="I2936" s="20" t="s">
        <v>2814</v>
      </c>
      <c r="J2936" s="20" t="s">
        <v>541</v>
      </c>
      <c r="K2936" s="20" t="s">
        <v>3003</v>
      </c>
      <c r="L2936" s="20" t="s">
        <v>1913</v>
      </c>
      <c r="M2936" s="21">
        <v>100</v>
      </c>
      <c r="N2936" s="22">
        <v>0</v>
      </c>
      <c r="O2936" s="23">
        <v>0</v>
      </c>
      <c r="P2936" s="24">
        <v>0</v>
      </c>
      <c r="Q2936" s="25">
        <f t="shared" si="238"/>
        <v>0</v>
      </c>
      <c r="R2936" s="12">
        <v>0</v>
      </c>
      <c r="S2936" s="12">
        <v>0</v>
      </c>
      <c r="U2936" s="18" t="str">
        <f t="shared" si="237"/>
        <v>未出走</v>
      </c>
      <c r="X2936" s="12" t="str">
        <f>IF(OR(C2936="櫃間牧場",C2936="特捜フジ"),"hit",IF(OR(C2936="土井牧場",C2936="土井ムギムギ牧場",C2936="むぎむぎ",C2936="むぎ"),"doi",IF(OR(C2936="阪神",C2936="タイガースファーム"),"han",IF(OR(C2936="健康牧場",C2936="ＯＫ牧場"),"oke",VLOOKUP(C2936,[1]Owner!$A:$B,2,FALSE)))))</f>
        <v>hit</v>
      </c>
    </row>
    <row r="2937" spans="1:24" ht="11.15" customHeight="1" x14ac:dyDescent="0.65">
      <c r="A2937" s="19" t="str">
        <f t="shared" si="236"/>
        <v>0708西原04</v>
      </c>
      <c r="B2937" s="10" t="s">
        <v>2844</v>
      </c>
      <c r="C2937" s="20" t="s">
        <v>2175</v>
      </c>
      <c r="D2937" s="11">
        <v>4</v>
      </c>
      <c r="E2937" s="20" t="s">
        <v>3014</v>
      </c>
      <c r="F2937" s="10" t="s">
        <v>14</v>
      </c>
      <c r="G2937" s="10" t="s">
        <v>520</v>
      </c>
      <c r="H2937" s="20" t="s">
        <v>860</v>
      </c>
      <c r="I2937" s="20" t="s">
        <v>2276</v>
      </c>
      <c r="J2937" s="20" t="s">
        <v>2464</v>
      </c>
      <c r="K2937" s="20" t="s">
        <v>2378</v>
      </c>
      <c r="L2937" s="20" t="s">
        <v>1913</v>
      </c>
      <c r="M2937" s="21">
        <v>90</v>
      </c>
      <c r="N2937" s="22">
        <v>0</v>
      </c>
      <c r="O2937" s="23">
        <v>0</v>
      </c>
      <c r="P2937" s="24">
        <v>0</v>
      </c>
      <c r="Q2937" s="25">
        <f t="shared" si="238"/>
        <v>0</v>
      </c>
      <c r="R2937" s="12">
        <v>0</v>
      </c>
      <c r="S2937" s="12">
        <v>0</v>
      </c>
      <c r="U2937" s="18" t="str">
        <f t="shared" si="237"/>
        <v>未出走</v>
      </c>
      <c r="X2937" s="12" t="str">
        <f>IF(OR(C2937="櫃間牧場",C2937="特捜フジ"),"hit",IF(OR(C2937="土井牧場",C2937="土井ムギムギ牧場",C2937="むぎむぎ",C2937="むぎ"),"doi",IF(OR(C2937="阪神",C2937="タイガースファーム"),"han",IF(OR(C2937="健康牧場",C2937="ＯＫ牧場"),"oke",VLOOKUP(C2937,[1]Owner!$A:$B,2,FALSE)))))</f>
        <v>nis</v>
      </c>
    </row>
    <row r="2938" spans="1:24" ht="11.15" customHeight="1" x14ac:dyDescent="0.65">
      <c r="A2938" s="19" t="str">
        <f t="shared" si="236"/>
        <v>0708西原08</v>
      </c>
      <c r="B2938" s="10" t="s">
        <v>2844</v>
      </c>
      <c r="C2938" s="20" t="s">
        <v>2175</v>
      </c>
      <c r="D2938" s="11">
        <v>8</v>
      </c>
      <c r="E2938" s="20" t="s">
        <v>3024</v>
      </c>
      <c r="F2938" s="10" t="s">
        <v>2279</v>
      </c>
      <c r="G2938" s="10" t="s">
        <v>510</v>
      </c>
      <c r="H2938" s="20" t="s">
        <v>1291</v>
      </c>
      <c r="I2938" s="20" t="s">
        <v>2280</v>
      </c>
      <c r="J2938" s="20" t="s">
        <v>3025</v>
      </c>
      <c r="K2938" s="20" t="s">
        <v>791</v>
      </c>
      <c r="L2938" s="20" t="s">
        <v>1913</v>
      </c>
      <c r="M2938" s="21">
        <v>250</v>
      </c>
      <c r="N2938" s="22">
        <v>0</v>
      </c>
      <c r="O2938" s="23">
        <v>0</v>
      </c>
      <c r="P2938" s="24">
        <v>0</v>
      </c>
      <c r="Q2938" s="25">
        <f t="shared" si="238"/>
        <v>0</v>
      </c>
      <c r="R2938" s="12">
        <v>0</v>
      </c>
      <c r="S2938" s="12">
        <v>0</v>
      </c>
      <c r="U2938" s="18" t="str">
        <f t="shared" si="237"/>
        <v>未出走</v>
      </c>
      <c r="X2938" s="12" t="str">
        <f>IF(OR(C2938="櫃間牧場",C2938="特捜フジ"),"hit",IF(OR(C2938="土井牧場",C2938="土井ムギムギ牧場",C2938="むぎむぎ",C2938="むぎ"),"doi",IF(OR(C2938="阪神",C2938="タイガースファーム"),"han",IF(OR(C2938="健康牧場",C2938="ＯＫ牧場"),"oke",VLOOKUP(C2938,[1]Owner!$A:$B,2,FALSE)))))</f>
        <v>nis</v>
      </c>
    </row>
    <row r="2939" spans="1:24" ht="11.15" customHeight="1" x14ac:dyDescent="0.65">
      <c r="A2939" s="19" t="str">
        <f t="shared" si="236"/>
        <v>0708西原10</v>
      </c>
      <c r="B2939" s="10" t="s">
        <v>2844</v>
      </c>
      <c r="C2939" s="20" t="s">
        <v>2175</v>
      </c>
      <c r="D2939" s="11">
        <v>10</v>
      </c>
      <c r="E2939" s="20" t="s">
        <v>3028</v>
      </c>
      <c r="F2939" s="10" t="s">
        <v>14</v>
      </c>
      <c r="G2939" s="10" t="s">
        <v>520</v>
      </c>
      <c r="H2939" s="20" t="s">
        <v>842</v>
      </c>
      <c r="I2939" s="20" t="s">
        <v>3029</v>
      </c>
      <c r="J2939" s="20" t="s">
        <v>3030</v>
      </c>
      <c r="K2939" s="20" t="s">
        <v>1673</v>
      </c>
      <c r="L2939" s="20" t="s">
        <v>3031</v>
      </c>
      <c r="M2939" s="21">
        <v>20</v>
      </c>
      <c r="N2939" s="22">
        <v>0</v>
      </c>
      <c r="O2939" s="23">
        <v>0</v>
      </c>
      <c r="P2939" s="24">
        <v>0</v>
      </c>
      <c r="Q2939" s="25">
        <f t="shared" si="238"/>
        <v>0</v>
      </c>
      <c r="R2939" s="12">
        <v>0</v>
      </c>
      <c r="S2939" s="12">
        <v>0</v>
      </c>
      <c r="U2939" s="18" t="str">
        <f t="shared" si="237"/>
        <v>未出走</v>
      </c>
      <c r="X2939" s="12" t="str">
        <f>IF(OR(C2939="櫃間牧場",C2939="特捜フジ"),"hit",IF(OR(C2939="土井牧場",C2939="土井ムギムギ牧場",C2939="むぎむぎ",C2939="むぎ"),"doi",IF(OR(C2939="阪神",C2939="タイガースファーム"),"han",IF(OR(C2939="健康牧場",C2939="ＯＫ牧場"),"oke",VLOOKUP(C2939,[1]Owner!$A:$B,2,FALSE)))))</f>
        <v>nis</v>
      </c>
    </row>
    <row r="2940" spans="1:24" ht="11.15" customHeight="1" x14ac:dyDescent="0.65">
      <c r="A2940" s="19" t="str">
        <f t="shared" si="236"/>
        <v>0708羽田10</v>
      </c>
      <c r="B2940" s="10" t="s">
        <v>2844</v>
      </c>
      <c r="C2940" s="20" t="s">
        <v>2482</v>
      </c>
      <c r="D2940" s="11">
        <v>10</v>
      </c>
      <c r="E2940" s="20" t="s">
        <v>4744</v>
      </c>
      <c r="F2940" s="10" t="s">
        <v>14</v>
      </c>
      <c r="I2940" s="20" t="s">
        <v>1044</v>
      </c>
      <c r="J2940" s="20" t="s">
        <v>3065</v>
      </c>
      <c r="K2940" s="20" t="s">
        <v>3066</v>
      </c>
      <c r="L2940" s="20" t="s">
        <v>3067</v>
      </c>
      <c r="M2940" s="21">
        <v>120</v>
      </c>
      <c r="N2940" s="22">
        <v>0</v>
      </c>
      <c r="O2940" s="23">
        <v>0</v>
      </c>
      <c r="P2940" s="24">
        <v>0</v>
      </c>
      <c r="Q2940" s="25">
        <f t="shared" si="238"/>
        <v>0</v>
      </c>
      <c r="R2940" s="12">
        <v>0</v>
      </c>
      <c r="S2940" s="12">
        <v>0</v>
      </c>
      <c r="U2940" s="18" t="str">
        <f t="shared" si="237"/>
        <v>未出走</v>
      </c>
      <c r="X2940" s="12" t="str">
        <f>IF(OR(C2940="櫃間牧場",C2940="特捜フジ"),"hit",IF(OR(C2940="土井牧場",C2940="土井ムギムギ牧場",C2940="むぎむぎ",C2940="むぎ"),"doi",IF(OR(C2940="阪神",C2940="タイガースファーム"),"han",IF(OR(C2940="健康牧場",C2940="ＯＫ牧場"),"oke",VLOOKUP(C2940,[1]Owner!$A:$B,2,FALSE)))))</f>
        <v>had</v>
      </c>
    </row>
    <row r="2941" spans="1:24" ht="11.15" customHeight="1" x14ac:dyDescent="0.65">
      <c r="A2941" s="19" t="str">
        <f t="shared" si="236"/>
        <v>0708福石08</v>
      </c>
      <c r="B2941" s="10" t="s">
        <v>2844</v>
      </c>
      <c r="C2941" s="20" t="s">
        <v>913</v>
      </c>
      <c r="D2941" s="11">
        <v>8</v>
      </c>
      <c r="E2941" s="20" t="s">
        <v>3104</v>
      </c>
      <c r="F2941" s="10" t="s">
        <v>2279</v>
      </c>
      <c r="G2941" s="10" t="s">
        <v>520</v>
      </c>
      <c r="H2941" s="20" t="s">
        <v>948</v>
      </c>
      <c r="I2941" s="20" t="s">
        <v>2612</v>
      </c>
      <c r="J2941" s="20" t="s">
        <v>1118</v>
      </c>
      <c r="K2941" s="20" t="s">
        <v>791</v>
      </c>
      <c r="L2941" s="20" t="s">
        <v>1913</v>
      </c>
      <c r="M2941" s="21">
        <v>210</v>
      </c>
      <c r="N2941" s="22">
        <v>0</v>
      </c>
      <c r="O2941" s="23">
        <v>0</v>
      </c>
      <c r="P2941" s="24">
        <v>0</v>
      </c>
      <c r="Q2941" s="25">
        <f t="shared" si="238"/>
        <v>0</v>
      </c>
      <c r="R2941" s="12">
        <v>0</v>
      </c>
      <c r="S2941" s="12">
        <v>0</v>
      </c>
      <c r="U2941" s="18" t="str">
        <f t="shared" si="237"/>
        <v>未出走</v>
      </c>
      <c r="X2941" s="12" t="str">
        <f>IF(OR(C2941="櫃間牧場",C2941="特捜フジ"),"hit",IF(OR(C2941="土井牧場",C2941="土井ムギムギ牧場",C2941="むぎむぎ",C2941="むぎ"),"doi",IF(OR(C2941="阪神",C2941="タイガースファーム"),"han",IF(OR(C2941="健康牧場",C2941="ＯＫ牧場"),"oke",VLOOKUP(C2941,[1]Owner!$A:$B,2,FALSE)))))</f>
        <v>fuk</v>
      </c>
    </row>
    <row r="2942" spans="1:24" ht="11.15" customHeight="1" x14ac:dyDescent="0.65">
      <c r="A2942" s="19" t="str">
        <f t="shared" si="236"/>
        <v>0708藤田04</v>
      </c>
      <c r="B2942" s="10" t="s">
        <v>2844</v>
      </c>
      <c r="C2942" s="20" t="s">
        <v>3112</v>
      </c>
      <c r="D2942" s="11">
        <v>4</v>
      </c>
      <c r="E2942" s="20" t="s">
        <v>3117</v>
      </c>
      <c r="F2942" s="10" t="s">
        <v>2279</v>
      </c>
      <c r="G2942" s="10" t="s">
        <v>510</v>
      </c>
      <c r="H2942" s="20" t="s">
        <v>3118</v>
      </c>
      <c r="I2942" s="20" t="s">
        <v>424</v>
      </c>
      <c r="J2942" s="20" t="s">
        <v>3119</v>
      </c>
      <c r="K2942" s="20" t="s">
        <v>1419</v>
      </c>
      <c r="L2942" s="20" t="s">
        <v>1992</v>
      </c>
      <c r="M2942" s="21">
        <v>50</v>
      </c>
      <c r="N2942" s="22">
        <v>0</v>
      </c>
      <c r="O2942" s="23">
        <v>0</v>
      </c>
      <c r="P2942" s="24">
        <v>0</v>
      </c>
      <c r="Q2942" s="25">
        <f t="shared" si="238"/>
        <v>0</v>
      </c>
      <c r="R2942" s="12">
        <v>0</v>
      </c>
      <c r="S2942" s="12">
        <v>0</v>
      </c>
      <c r="U2942" s="18" t="str">
        <f t="shared" si="237"/>
        <v>未出走</v>
      </c>
      <c r="X2942" s="12" t="str">
        <f>IF(OR(C2942="櫃間牧場",C2942="特捜フジ"),"hit",IF(OR(C2942="土井牧場",C2942="土井ムギムギ牧場",C2942="むぎむぎ",C2942="むぎ"),"doi",IF(OR(C2942="阪神",C2942="タイガースファーム"),"han",IF(OR(C2942="健康牧場",C2942="ＯＫ牧場"),"oke",VLOOKUP(C2942,[1]Owner!$A:$B,2,FALSE)))))</f>
        <v>fut</v>
      </c>
    </row>
    <row r="2943" spans="1:24" ht="11.15" customHeight="1" x14ac:dyDescent="0.65">
      <c r="A2943" s="19" t="str">
        <f t="shared" si="236"/>
        <v>0708藤田09</v>
      </c>
      <c r="B2943" s="10" t="s">
        <v>2844</v>
      </c>
      <c r="C2943" s="20" t="s">
        <v>3112</v>
      </c>
      <c r="D2943" s="11">
        <v>9</v>
      </c>
      <c r="E2943" s="20" t="s">
        <v>3137</v>
      </c>
      <c r="F2943" s="10" t="s">
        <v>2279</v>
      </c>
      <c r="G2943" s="10" t="s">
        <v>520</v>
      </c>
      <c r="H2943" s="20" t="s">
        <v>2314</v>
      </c>
      <c r="I2943" s="20" t="s">
        <v>2038</v>
      </c>
      <c r="J2943" s="20" t="s">
        <v>3138</v>
      </c>
      <c r="K2943" s="20" t="s">
        <v>2549</v>
      </c>
      <c r="L2943" s="20" t="s">
        <v>3139</v>
      </c>
      <c r="M2943" s="21">
        <v>10</v>
      </c>
      <c r="N2943" s="22">
        <v>0</v>
      </c>
      <c r="O2943" s="23">
        <v>0</v>
      </c>
      <c r="P2943" s="24">
        <v>0</v>
      </c>
      <c r="Q2943" s="25">
        <f t="shared" si="238"/>
        <v>0</v>
      </c>
      <c r="R2943" s="12">
        <v>0</v>
      </c>
      <c r="S2943" s="12">
        <v>0</v>
      </c>
      <c r="U2943" s="18" t="str">
        <f t="shared" si="237"/>
        <v>未出走</v>
      </c>
      <c r="X2943" s="12" t="str">
        <f>IF(OR(C2943="櫃間牧場",C2943="特捜フジ"),"hit",IF(OR(C2943="土井牧場",C2943="土井ムギムギ牧場",C2943="むぎむぎ",C2943="むぎ"),"doi",IF(OR(C2943="阪神",C2943="タイガースファーム"),"han",IF(OR(C2943="健康牧場",C2943="ＯＫ牧場"),"oke",VLOOKUP(C2943,[1]Owner!$A:$B,2,FALSE)))))</f>
        <v>fut</v>
      </c>
    </row>
    <row r="2944" spans="1:24" ht="11.15" customHeight="1" x14ac:dyDescent="0.65">
      <c r="A2944" s="19" t="str">
        <f t="shared" si="236"/>
        <v>0708光生02</v>
      </c>
      <c r="B2944" s="10" t="s">
        <v>2844</v>
      </c>
      <c r="C2944" s="20" t="s">
        <v>3144</v>
      </c>
      <c r="D2944" s="11">
        <v>2</v>
      </c>
      <c r="E2944" s="20" t="s">
        <v>4744</v>
      </c>
      <c r="F2944" s="10" t="s">
        <v>14</v>
      </c>
      <c r="G2944" s="10" t="s">
        <v>510</v>
      </c>
      <c r="H2944" s="20" t="s">
        <v>1291</v>
      </c>
      <c r="I2944" s="20" t="s">
        <v>2612</v>
      </c>
      <c r="J2944" s="20" t="s">
        <v>1035</v>
      </c>
      <c r="K2944" s="20" t="s">
        <v>2378</v>
      </c>
      <c r="L2944" s="20" t="s">
        <v>1913</v>
      </c>
      <c r="M2944" s="21">
        <v>190</v>
      </c>
      <c r="N2944" s="22">
        <v>0</v>
      </c>
      <c r="O2944" s="23">
        <v>0</v>
      </c>
      <c r="P2944" s="24">
        <v>0</v>
      </c>
      <c r="Q2944" s="25">
        <f t="shared" si="238"/>
        <v>0</v>
      </c>
      <c r="R2944" s="12">
        <v>0</v>
      </c>
      <c r="S2944" s="12">
        <v>0</v>
      </c>
      <c r="U2944" s="18" t="str">
        <f t="shared" si="237"/>
        <v>未出走</v>
      </c>
      <c r="X2944" s="12" t="str">
        <f>IF(OR(C2944="櫃間牧場",C2944="特捜フジ"),"hit",IF(OR(C2944="土井牧場",C2944="土井ムギムギ牧場",C2944="むぎむぎ",C2944="むぎ"),"doi",IF(OR(C2944="阪神",C2944="タイガースファーム"),"han",IF(OR(C2944="健康牧場",C2944="ＯＫ牧場"),"oke",VLOOKUP(C2944,[1]Owner!$A:$B,2,FALSE)))))</f>
        <v>ymi</v>
      </c>
    </row>
    <row r="2945" spans="1:24" ht="11.15" customHeight="1" x14ac:dyDescent="0.65">
      <c r="A2945" s="19" t="str">
        <f t="shared" si="236"/>
        <v>0708光生07</v>
      </c>
      <c r="B2945" s="10" t="s">
        <v>2844</v>
      </c>
      <c r="C2945" s="20" t="s">
        <v>3144</v>
      </c>
      <c r="D2945" s="11">
        <v>7</v>
      </c>
      <c r="E2945" s="20" t="s">
        <v>3152</v>
      </c>
      <c r="F2945" s="10" t="s">
        <v>2279</v>
      </c>
      <c r="G2945" s="10" t="s">
        <v>510</v>
      </c>
      <c r="H2945" s="20" t="s">
        <v>1291</v>
      </c>
      <c r="I2945" s="20" t="s">
        <v>2280</v>
      </c>
      <c r="J2945" s="20" t="s">
        <v>2166</v>
      </c>
      <c r="K2945" s="20" t="s">
        <v>3153</v>
      </c>
      <c r="L2945" s="20" t="s">
        <v>515</v>
      </c>
      <c r="M2945" s="21">
        <v>230</v>
      </c>
      <c r="N2945" s="22">
        <v>0</v>
      </c>
      <c r="O2945" s="23">
        <v>0</v>
      </c>
      <c r="P2945" s="24">
        <v>0</v>
      </c>
      <c r="Q2945" s="25">
        <f t="shared" si="238"/>
        <v>0</v>
      </c>
      <c r="R2945" s="12">
        <v>0</v>
      </c>
      <c r="S2945" s="12">
        <v>0</v>
      </c>
      <c r="U2945" s="18" t="str">
        <f t="shared" si="237"/>
        <v>未出走</v>
      </c>
      <c r="X2945" s="12" t="str">
        <f>IF(OR(C2945="櫃間牧場",C2945="特捜フジ"),"hit",IF(OR(C2945="土井牧場",C2945="土井ムギムギ牧場",C2945="むぎむぎ",C2945="むぎ"),"doi",IF(OR(C2945="阪神",C2945="タイガースファーム"),"han",IF(OR(C2945="健康牧場",C2945="ＯＫ牧場"),"oke",VLOOKUP(C2945,[1]Owner!$A:$B,2,FALSE)))))</f>
        <v>ymi</v>
      </c>
    </row>
    <row r="2946" spans="1:24" ht="11.15" customHeight="1" x14ac:dyDescent="0.65">
      <c r="A2946" s="19" t="str">
        <f t="shared" ref="A2946:A3009" si="239">MID(B2946,3,2)&amp;MID(B2946,8,2)&amp;MID(C2946,1,2)&amp;TEXT(D2946,"00")</f>
        <v>0708光生09</v>
      </c>
      <c r="B2946" s="10" t="s">
        <v>2844</v>
      </c>
      <c r="C2946" s="20" t="s">
        <v>3144</v>
      </c>
      <c r="D2946" s="11">
        <v>9</v>
      </c>
      <c r="E2946" s="20" t="s">
        <v>3157</v>
      </c>
      <c r="F2946" s="10" t="s">
        <v>14</v>
      </c>
      <c r="G2946" s="10" t="s">
        <v>520</v>
      </c>
      <c r="H2946" s="20" t="s">
        <v>3158</v>
      </c>
      <c r="I2946" s="20" t="s">
        <v>2280</v>
      </c>
      <c r="J2946" s="20" t="s">
        <v>1888</v>
      </c>
      <c r="K2946" s="20" t="s">
        <v>2287</v>
      </c>
      <c r="L2946" s="20" t="s">
        <v>3159</v>
      </c>
      <c r="M2946" s="21">
        <v>70</v>
      </c>
      <c r="N2946" s="22">
        <v>0</v>
      </c>
      <c r="O2946" s="23">
        <v>0</v>
      </c>
      <c r="P2946" s="24">
        <v>0</v>
      </c>
      <c r="Q2946" s="25">
        <f t="shared" si="238"/>
        <v>0</v>
      </c>
      <c r="R2946" s="12">
        <v>0</v>
      </c>
      <c r="S2946" s="12">
        <v>0</v>
      </c>
      <c r="U2946" s="18" t="str">
        <f t="shared" ref="U2946:U3009" si="240">IF(S2946&gt;=1,"G1",IF(R2946&gt;=1,"重賞",IF(O2946&gt;=2,"二勝",IF(O2946=1,"一勝",IF(AND(O2946=0,N2946&gt;=1),"未勝利","未出走")))))</f>
        <v>未出走</v>
      </c>
      <c r="X2946" s="12" t="str">
        <f>IF(OR(C2946="櫃間牧場",C2946="特捜フジ"),"hit",IF(OR(C2946="土井牧場",C2946="土井ムギムギ牧場",C2946="むぎむぎ",C2946="むぎ"),"doi",IF(OR(C2946="阪神",C2946="タイガースファーム"),"han",IF(OR(C2946="健康牧場",C2946="ＯＫ牧場"),"oke",VLOOKUP(C2946,[1]Owner!$A:$B,2,FALSE)))))</f>
        <v>ymi</v>
      </c>
    </row>
    <row r="2947" spans="1:24" ht="11.15" customHeight="1" x14ac:dyDescent="0.65">
      <c r="A2947" s="19" t="str">
        <f t="shared" si="239"/>
        <v>0708特捜05</v>
      </c>
      <c r="B2947" s="10" t="s">
        <v>2844</v>
      </c>
      <c r="C2947" s="20" t="s">
        <v>1376</v>
      </c>
      <c r="D2947" s="11">
        <v>5</v>
      </c>
      <c r="E2947" s="20" t="s">
        <v>2994</v>
      </c>
      <c r="F2947" s="10" t="s">
        <v>2995</v>
      </c>
      <c r="G2947" s="10" t="s">
        <v>2978</v>
      </c>
      <c r="H2947" s="20" t="s">
        <v>1321</v>
      </c>
      <c r="I2947" s="20" t="s">
        <v>1995</v>
      </c>
      <c r="J2947" s="20" t="s">
        <v>2071</v>
      </c>
      <c r="K2947" s="20" t="s">
        <v>791</v>
      </c>
      <c r="L2947" s="20" t="s">
        <v>1913</v>
      </c>
      <c r="M2947" s="21">
        <v>300</v>
      </c>
      <c r="N2947" s="22">
        <v>0</v>
      </c>
      <c r="O2947" s="23">
        <v>0</v>
      </c>
      <c r="P2947" s="24">
        <v>0</v>
      </c>
      <c r="Q2947" s="25">
        <f t="shared" si="238"/>
        <v>0</v>
      </c>
      <c r="R2947" s="12">
        <v>0</v>
      </c>
      <c r="S2947" s="12">
        <v>0</v>
      </c>
      <c r="U2947" s="18" t="str">
        <f t="shared" si="240"/>
        <v>未出走</v>
      </c>
      <c r="X2947" s="12" t="str">
        <f>IF(OR(C2947="櫃間牧場",C2947="特捜フジ"),"hit",IF(OR(C2947="土井牧場",C2947="土井ムギムギ牧場",C2947="むぎむぎ",C2947="むぎ"),"doi",IF(OR(C2947="阪神",C2947="タイガースファーム"),"han",IF(OR(C2947="健康牧場",C2947="ＯＫ牧場"),"oke",VLOOKUP(C2947,[1]Owner!$A:$B,2,FALSE)))))</f>
        <v>hit</v>
      </c>
    </row>
    <row r="2948" spans="1:24" ht="11.15" customHeight="1" x14ac:dyDescent="0.65">
      <c r="A2948" s="19" t="str">
        <f t="shared" si="239"/>
        <v>0708光生04</v>
      </c>
      <c r="B2948" s="10" t="s">
        <v>2844</v>
      </c>
      <c r="C2948" s="20" t="s">
        <v>3144</v>
      </c>
      <c r="D2948" s="11">
        <v>4</v>
      </c>
      <c r="E2948" s="20" t="s">
        <v>3149</v>
      </c>
      <c r="F2948" s="10" t="s">
        <v>2279</v>
      </c>
      <c r="G2948" s="10" t="s">
        <v>520</v>
      </c>
      <c r="H2948" s="20" t="s">
        <v>1321</v>
      </c>
      <c r="I2948" s="20" t="s">
        <v>2280</v>
      </c>
      <c r="J2948" s="20" t="s">
        <v>2610</v>
      </c>
      <c r="K2948" s="20" t="s">
        <v>846</v>
      </c>
      <c r="L2948" s="20" t="s">
        <v>515</v>
      </c>
      <c r="M2948" s="21">
        <v>200</v>
      </c>
      <c r="N2948" s="22">
        <v>0</v>
      </c>
      <c r="O2948" s="23">
        <v>0</v>
      </c>
      <c r="P2948" s="24">
        <v>0</v>
      </c>
      <c r="Q2948" s="25">
        <f t="shared" si="238"/>
        <v>0</v>
      </c>
      <c r="R2948" s="12">
        <v>0</v>
      </c>
      <c r="S2948" s="12">
        <v>0</v>
      </c>
      <c r="U2948" s="18" t="str">
        <f t="shared" si="240"/>
        <v>未出走</v>
      </c>
      <c r="X2948" s="12" t="str">
        <f>IF(OR(C2948="櫃間牧場",C2948="特捜フジ"),"hit",IF(OR(C2948="土井牧場",C2948="土井ムギムギ牧場",C2948="むぎむぎ",C2948="むぎ"),"doi",IF(OR(C2948="阪神",C2948="タイガースファーム"),"han",IF(OR(C2948="健康牧場",C2948="ＯＫ牧場"),"oke",VLOOKUP(C2948,[1]Owner!$A:$B,2,FALSE)))))</f>
        <v>ymi</v>
      </c>
    </row>
    <row r="2949" spans="1:24" ht="11.15" customHeight="1" x14ac:dyDescent="0.65">
      <c r="A2949" s="19" t="str">
        <f t="shared" si="239"/>
        <v>0708健太09</v>
      </c>
      <c r="B2949" s="10" t="s">
        <v>2844</v>
      </c>
      <c r="C2949" s="20" t="s">
        <v>156</v>
      </c>
      <c r="D2949" s="11">
        <v>9</v>
      </c>
      <c r="E2949" s="20" t="s">
        <v>2900</v>
      </c>
      <c r="F2949" s="10" t="s">
        <v>14</v>
      </c>
      <c r="G2949" s="10" t="s">
        <v>520</v>
      </c>
      <c r="H2949" s="20" t="s">
        <v>2571</v>
      </c>
      <c r="I2949" s="20" t="s">
        <v>2280</v>
      </c>
      <c r="J2949" s="20" t="s">
        <v>1890</v>
      </c>
      <c r="K2949" s="20" t="s">
        <v>2622</v>
      </c>
      <c r="L2949" s="20" t="s">
        <v>515</v>
      </c>
      <c r="M2949" s="21">
        <v>330</v>
      </c>
      <c r="N2949" s="22">
        <v>0</v>
      </c>
      <c r="O2949" s="23">
        <v>0</v>
      </c>
      <c r="P2949" s="24">
        <v>0</v>
      </c>
      <c r="Q2949" s="25">
        <f t="shared" si="238"/>
        <v>0</v>
      </c>
      <c r="R2949" s="12">
        <v>0</v>
      </c>
      <c r="S2949" s="12">
        <v>0</v>
      </c>
      <c r="U2949" s="18" t="str">
        <f t="shared" si="240"/>
        <v>未出走</v>
      </c>
      <c r="X2949" s="12" t="str">
        <f>IF(OR(C2949="櫃間牧場",C2949="特捜フジ"),"hit",IF(OR(C2949="土井牧場",C2949="土井ムギムギ牧場",C2949="むぎむぎ",C2949="むぎ"),"doi",IF(OR(C2949="阪神",C2949="タイガースファーム"),"han",IF(OR(C2949="健康牧場",C2949="ＯＫ牧場"),"oke",VLOOKUP(C2949,[1]Owner!$A:$B,2,FALSE)))))</f>
        <v>tke</v>
      </c>
    </row>
    <row r="2950" spans="1:24" ht="11.15" customHeight="1" x14ac:dyDescent="0.65">
      <c r="A2950" s="19" t="str">
        <f t="shared" si="239"/>
        <v>0708西原09</v>
      </c>
      <c r="B2950" s="10" t="s">
        <v>2844</v>
      </c>
      <c r="C2950" s="20" t="s">
        <v>2175</v>
      </c>
      <c r="D2950" s="11">
        <v>9</v>
      </c>
      <c r="E2950" s="20" t="s">
        <v>3026</v>
      </c>
      <c r="F2950" s="10" t="s">
        <v>2279</v>
      </c>
      <c r="G2950" s="10" t="s">
        <v>520</v>
      </c>
      <c r="H2950" s="20" t="s">
        <v>2571</v>
      </c>
      <c r="I2950" s="20" t="s">
        <v>2847</v>
      </c>
      <c r="J2950" s="20" t="s">
        <v>2692</v>
      </c>
      <c r="K2950" s="20" t="s">
        <v>3027</v>
      </c>
      <c r="L2950" s="20" t="s">
        <v>515</v>
      </c>
      <c r="M2950" s="21">
        <v>150</v>
      </c>
      <c r="N2950" s="22">
        <v>0</v>
      </c>
      <c r="O2950" s="23">
        <v>0</v>
      </c>
      <c r="P2950" s="24">
        <v>0</v>
      </c>
      <c r="Q2950" s="25">
        <f t="shared" si="238"/>
        <v>0</v>
      </c>
      <c r="R2950" s="12">
        <v>0</v>
      </c>
      <c r="S2950" s="12">
        <v>0</v>
      </c>
      <c r="U2950" s="18" t="str">
        <f t="shared" si="240"/>
        <v>未出走</v>
      </c>
      <c r="X2950" s="12" t="str">
        <f>IF(OR(C2950="櫃間牧場",C2950="特捜フジ"),"hit",IF(OR(C2950="土井牧場",C2950="土井ムギムギ牧場",C2950="むぎむぎ",C2950="むぎ"),"doi",IF(OR(C2950="阪神",C2950="タイガースファーム"),"han",IF(OR(C2950="健康牧場",C2950="ＯＫ牧場"),"oke",VLOOKUP(C2950,[1]Owner!$A:$B,2,FALSE)))))</f>
        <v>nis</v>
      </c>
    </row>
    <row r="2951" spans="1:24" ht="11.15" customHeight="1" x14ac:dyDescent="0.65">
      <c r="A2951" s="19" t="str">
        <f t="shared" si="239"/>
        <v>0708藤田08</v>
      </c>
      <c r="B2951" s="10" t="s">
        <v>2844</v>
      </c>
      <c r="C2951" s="20" t="s">
        <v>3112</v>
      </c>
      <c r="D2951" s="11">
        <v>8</v>
      </c>
      <c r="E2951" s="20" t="s">
        <v>3133</v>
      </c>
      <c r="F2951" s="10" t="s">
        <v>14</v>
      </c>
      <c r="G2951" s="10" t="s">
        <v>520</v>
      </c>
      <c r="H2951" s="20" t="s">
        <v>2531</v>
      </c>
      <c r="I2951" s="20" t="s">
        <v>3134</v>
      </c>
      <c r="J2951" s="20" t="s">
        <v>3135</v>
      </c>
      <c r="K2951" s="20" t="s">
        <v>3136</v>
      </c>
      <c r="L2951" s="20" t="s">
        <v>1645</v>
      </c>
      <c r="M2951" s="21">
        <v>-50</v>
      </c>
      <c r="N2951" s="22">
        <v>0</v>
      </c>
      <c r="O2951" s="23">
        <v>0</v>
      </c>
      <c r="P2951" s="24">
        <v>0</v>
      </c>
      <c r="Q2951" s="25">
        <f t="shared" si="238"/>
        <v>0</v>
      </c>
      <c r="R2951" s="12">
        <v>0</v>
      </c>
      <c r="S2951" s="12">
        <v>0</v>
      </c>
      <c r="U2951" s="18" t="str">
        <f t="shared" si="240"/>
        <v>未出走</v>
      </c>
      <c r="X2951" s="12" t="str">
        <f>IF(OR(C2951="櫃間牧場",C2951="特捜フジ"),"hit",IF(OR(C2951="土井牧場",C2951="土井ムギムギ牧場",C2951="むぎむぎ",C2951="むぎ"),"doi",IF(OR(C2951="阪神",C2951="タイガースファーム"),"han",IF(OR(C2951="健康牧場",C2951="ＯＫ牧場"),"oke",VLOOKUP(C2951,[1]Owner!$A:$B,2,FALSE)))))</f>
        <v>fut</v>
      </c>
    </row>
    <row r="2952" spans="1:24" ht="11.15" customHeight="1" x14ac:dyDescent="0.65">
      <c r="A2952" s="19" t="str">
        <f t="shared" si="239"/>
        <v>0708播磨01</v>
      </c>
      <c r="B2952" s="10" t="s">
        <v>2844</v>
      </c>
      <c r="C2952" s="20" t="s">
        <v>626</v>
      </c>
      <c r="D2952" s="11">
        <v>1</v>
      </c>
      <c r="E2952" s="20" t="s">
        <v>3068</v>
      </c>
      <c r="F2952" s="10" t="s">
        <v>14</v>
      </c>
      <c r="G2952" s="10" t="s">
        <v>520</v>
      </c>
      <c r="H2952" s="20" t="s">
        <v>2023</v>
      </c>
      <c r="I2952" s="20" t="s">
        <v>2280</v>
      </c>
      <c r="J2952" s="20" t="s">
        <v>1373</v>
      </c>
      <c r="K2952" s="20" t="s">
        <v>1261</v>
      </c>
      <c r="L2952" s="20" t="s">
        <v>1913</v>
      </c>
      <c r="M2952" s="21">
        <v>380</v>
      </c>
      <c r="N2952" s="22">
        <v>0</v>
      </c>
      <c r="O2952" s="23">
        <v>0</v>
      </c>
      <c r="P2952" s="24">
        <v>0</v>
      </c>
      <c r="Q2952" s="25">
        <f t="shared" si="238"/>
        <v>0</v>
      </c>
      <c r="R2952" s="12">
        <v>0</v>
      </c>
      <c r="S2952" s="12">
        <v>0</v>
      </c>
      <c r="U2952" s="18" t="str">
        <f t="shared" si="240"/>
        <v>未出走</v>
      </c>
      <c r="X2952" s="12" t="str">
        <f>IF(OR(C2952="櫃間牧場",C2952="特捜フジ"),"hit",IF(OR(C2952="土井牧場",C2952="土井ムギムギ牧場",C2952="むぎむぎ",C2952="むぎ"),"doi",IF(OR(C2952="阪神",C2952="タイガースファーム"),"han",IF(OR(C2952="健康牧場",C2952="ＯＫ牧場"),"oke",VLOOKUP(C2952,[1]Owner!$A:$B,2,FALSE)))))</f>
        <v>har</v>
      </c>
    </row>
    <row r="2953" spans="1:24" ht="11.15" customHeight="1" x14ac:dyDescent="0.65">
      <c r="A2953" s="19" t="str">
        <f t="shared" si="239"/>
        <v>0708播磨04</v>
      </c>
      <c r="B2953" s="10" t="s">
        <v>2844</v>
      </c>
      <c r="C2953" s="20" t="s">
        <v>626</v>
      </c>
      <c r="D2953" s="11">
        <v>4</v>
      </c>
      <c r="E2953" s="20" t="s">
        <v>3073</v>
      </c>
      <c r="F2953" s="10" t="s">
        <v>14</v>
      </c>
      <c r="G2953" s="10" t="s">
        <v>520</v>
      </c>
      <c r="H2953" s="20" t="s">
        <v>2304</v>
      </c>
      <c r="I2953" s="20" t="s">
        <v>2612</v>
      </c>
      <c r="J2953" s="20" t="s">
        <v>3074</v>
      </c>
      <c r="K2953" s="20" t="s">
        <v>514</v>
      </c>
      <c r="L2953" s="20" t="s">
        <v>515</v>
      </c>
      <c r="M2953" s="21">
        <v>80</v>
      </c>
      <c r="N2953" s="22">
        <v>0</v>
      </c>
      <c r="O2953" s="23">
        <v>0</v>
      </c>
      <c r="P2953" s="24">
        <v>0</v>
      </c>
      <c r="Q2953" s="25">
        <f t="shared" si="238"/>
        <v>0</v>
      </c>
      <c r="R2953" s="12">
        <v>0</v>
      </c>
      <c r="S2953" s="12">
        <v>0</v>
      </c>
      <c r="U2953" s="18" t="str">
        <f t="shared" si="240"/>
        <v>未出走</v>
      </c>
      <c r="X2953" s="12" t="str">
        <f>IF(OR(C2953="櫃間牧場",C2953="特捜フジ"),"hit",IF(OR(C2953="土井牧場",C2953="土井ムギムギ牧場",C2953="むぎむぎ",C2953="むぎ"),"doi",IF(OR(C2953="阪神",C2953="タイガースファーム"),"han",IF(OR(C2953="健康牧場",C2953="ＯＫ牧場"),"oke",VLOOKUP(C2953,[1]Owner!$A:$B,2,FALSE)))))</f>
        <v>har</v>
      </c>
    </row>
    <row r="2954" spans="1:24" ht="11.15" customHeight="1" x14ac:dyDescent="0.65">
      <c r="A2954" s="19" t="str">
        <f t="shared" si="239"/>
        <v>0809松山08</v>
      </c>
      <c r="B2954" s="10" t="s">
        <v>3162</v>
      </c>
      <c r="C2954" s="20" t="s">
        <v>3226</v>
      </c>
      <c r="D2954" s="11">
        <v>8</v>
      </c>
      <c r="E2954" s="20" t="s">
        <v>3244</v>
      </c>
      <c r="F2954" s="10" t="s">
        <v>3228</v>
      </c>
      <c r="G2954" s="10" t="s">
        <v>520</v>
      </c>
      <c r="H2954" s="20" t="s">
        <v>2401</v>
      </c>
      <c r="I2954" s="20" t="s">
        <v>3101</v>
      </c>
      <c r="J2954" s="20" t="s">
        <v>3245</v>
      </c>
      <c r="K2954" s="20" t="s">
        <v>795</v>
      </c>
      <c r="L2954" s="20" t="s">
        <v>2876</v>
      </c>
      <c r="M2954" s="21">
        <v>130</v>
      </c>
      <c r="N2954" s="22">
        <v>0</v>
      </c>
      <c r="O2954" s="23">
        <v>0</v>
      </c>
      <c r="P2954" s="24">
        <v>0</v>
      </c>
      <c r="Q2954" s="25">
        <f t="shared" si="238"/>
        <v>0</v>
      </c>
      <c r="R2954" s="12">
        <v>0</v>
      </c>
      <c r="S2954" s="12">
        <v>0</v>
      </c>
      <c r="U2954" s="18" t="str">
        <f t="shared" si="240"/>
        <v>未出走</v>
      </c>
      <c r="X2954" s="12" t="str">
        <f>IF(OR(C2954="櫃間牧場",C2954="特捜フジ"),"hit",IF(OR(C2954="土井牧場",C2954="土井ムギムギ牧場",C2954="むぎむぎ",C2954="むぎ"),"doi",IF(OR(C2954="阪神",C2954="タイガースファーム"),"han",IF(OR(C2954="健康牧場",C2954="ＯＫ牧場"),"oke",VLOOKUP(C2954,[1]Owner!$A:$B,2,FALSE)))))</f>
        <v>mat</v>
      </c>
    </row>
    <row r="2955" spans="1:24" ht="11.15" customHeight="1" x14ac:dyDescent="0.65">
      <c r="A2955" s="19" t="str">
        <f t="shared" si="239"/>
        <v>0809光生05</v>
      </c>
      <c r="B2955" s="10" t="s">
        <v>3162</v>
      </c>
      <c r="C2955" s="20" t="s">
        <v>2608</v>
      </c>
      <c r="D2955" s="11">
        <v>5</v>
      </c>
      <c r="E2955" s="20" t="s">
        <v>3210</v>
      </c>
      <c r="F2955" s="10" t="s">
        <v>14</v>
      </c>
      <c r="G2955" s="10" t="s">
        <v>510</v>
      </c>
      <c r="H2955" s="20" t="s">
        <v>1988</v>
      </c>
      <c r="I2955" s="20" t="s">
        <v>1832</v>
      </c>
      <c r="J2955" s="20" t="s">
        <v>3211</v>
      </c>
      <c r="K2955" s="20" t="s">
        <v>2566</v>
      </c>
      <c r="L2955" s="20" t="s">
        <v>2558</v>
      </c>
      <c r="M2955" s="21">
        <v>-10</v>
      </c>
      <c r="N2955" s="22">
        <v>0</v>
      </c>
      <c r="O2955" s="23">
        <v>0</v>
      </c>
      <c r="P2955" s="24">
        <v>0</v>
      </c>
      <c r="Q2955" s="25">
        <f t="shared" si="238"/>
        <v>0</v>
      </c>
      <c r="R2955" s="12">
        <v>0</v>
      </c>
      <c r="S2955" s="12">
        <v>0</v>
      </c>
      <c r="U2955" s="18" t="str">
        <f t="shared" si="240"/>
        <v>未出走</v>
      </c>
      <c r="X2955" s="12" t="str">
        <f>IF(OR(C2955="櫃間牧場",C2955="特捜フジ"),"hit",IF(OR(C2955="土井牧場",C2955="土井ムギムギ牧場",C2955="むぎむぎ",C2955="むぎ"),"doi",IF(OR(C2955="阪神",C2955="タイガースファーム"),"han",IF(OR(C2955="健康牧場",C2955="ＯＫ牧場"),"oke",VLOOKUP(C2955,[1]Owner!$A:$B,2,FALSE)))))</f>
        <v>ymi</v>
      </c>
    </row>
    <row r="2956" spans="1:24" ht="11.15" customHeight="1" x14ac:dyDescent="0.65">
      <c r="A2956" s="19" t="str">
        <f t="shared" si="239"/>
        <v>0809光生10</v>
      </c>
      <c r="B2956" s="10" t="s">
        <v>3162</v>
      </c>
      <c r="C2956" s="20" t="s">
        <v>2608</v>
      </c>
      <c r="D2956" s="11">
        <v>10</v>
      </c>
      <c r="E2956" s="20" t="s">
        <v>3222</v>
      </c>
      <c r="F2956" s="10" t="s">
        <v>2279</v>
      </c>
      <c r="G2956" s="10" t="s">
        <v>520</v>
      </c>
      <c r="H2956" s="20" t="s">
        <v>3188</v>
      </c>
      <c r="I2956" s="20" t="s">
        <v>3223</v>
      </c>
      <c r="J2956" s="20" t="s">
        <v>3224</v>
      </c>
      <c r="K2956" s="20" t="s">
        <v>3225</v>
      </c>
      <c r="L2956" s="20" t="s">
        <v>1893</v>
      </c>
      <c r="M2956" s="21">
        <v>50</v>
      </c>
      <c r="N2956" s="22">
        <v>0</v>
      </c>
      <c r="O2956" s="23">
        <v>0</v>
      </c>
      <c r="P2956" s="24">
        <v>0</v>
      </c>
      <c r="Q2956" s="25">
        <f t="shared" si="238"/>
        <v>0</v>
      </c>
      <c r="R2956" s="12">
        <v>0</v>
      </c>
      <c r="S2956" s="12">
        <v>0</v>
      </c>
      <c r="U2956" s="18" t="str">
        <f t="shared" si="240"/>
        <v>未出走</v>
      </c>
      <c r="X2956" s="12" t="str">
        <f>IF(OR(C2956="櫃間牧場",C2956="特捜フジ"),"hit",IF(OR(C2956="土井牧場",C2956="土井ムギムギ牧場",C2956="むぎむぎ",C2956="むぎ"),"doi",IF(OR(C2956="阪神",C2956="タイガースファーム"),"han",IF(OR(C2956="健康牧場",C2956="ＯＫ牧場"),"oke",VLOOKUP(C2956,[1]Owner!$A:$B,2,FALSE)))))</f>
        <v>ymi</v>
      </c>
    </row>
    <row r="2957" spans="1:24" ht="11.15" customHeight="1" x14ac:dyDescent="0.65">
      <c r="A2957" s="19" t="str">
        <f t="shared" si="239"/>
        <v>0809西原10</v>
      </c>
      <c r="B2957" s="10" t="s">
        <v>3162</v>
      </c>
      <c r="C2957" s="20" t="s">
        <v>2673</v>
      </c>
      <c r="D2957" s="11">
        <v>10</v>
      </c>
      <c r="E2957" s="20" t="s">
        <v>3290</v>
      </c>
      <c r="F2957" s="10" t="s">
        <v>14</v>
      </c>
      <c r="G2957" s="10" t="s">
        <v>520</v>
      </c>
      <c r="H2957" s="20" t="s">
        <v>842</v>
      </c>
      <c r="I2957" s="20" t="s">
        <v>3029</v>
      </c>
      <c r="J2957" s="20" t="s">
        <v>3291</v>
      </c>
      <c r="K2957" s="20" t="s">
        <v>1673</v>
      </c>
      <c r="L2957" s="20" t="s">
        <v>1078</v>
      </c>
      <c r="M2957" s="21">
        <v>0</v>
      </c>
      <c r="N2957" s="22">
        <v>0</v>
      </c>
      <c r="O2957" s="23">
        <v>0</v>
      </c>
      <c r="P2957" s="24">
        <v>0</v>
      </c>
      <c r="Q2957" s="25">
        <f t="shared" si="238"/>
        <v>0</v>
      </c>
      <c r="R2957" s="12">
        <v>0</v>
      </c>
      <c r="S2957" s="12">
        <v>0</v>
      </c>
      <c r="U2957" s="18" t="str">
        <f t="shared" si="240"/>
        <v>未出走</v>
      </c>
      <c r="X2957" s="12" t="str">
        <f>IF(OR(C2957="櫃間牧場",C2957="特捜フジ"),"hit",IF(OR(C2957="土井牧場",C2957="土井ムギムギ牧場",C2957="むぎむぎ",C2957="むぎ"),"doi",IF(OR(C2957="阪神",C2957="タイガースファーム"),"han",IF(OR(C2957="健康牧場",C2957="ＯＫ牧場"),"oke",VLOOKUP(C2957,[1]Owner!$A:$B,2,FALSE)))))</f>
        <v>nis</v>
      </c>
    </row>
    <row r="2958" spans="1:24" ht="11.15" customHeight="1" x14ac:dyDescent="0.65">
      <c r="A2958" s="19" t="str">
        <f t="shared" si="239"/>
        <v>0809土井10</v>
      </c>
      <c r="B2958" s="10" t="s">
        <v>3162</v>
      </c>
      <c r="C2958" s="20" t="s">
        <v>2713</v>
      </c>
      <c r="D2958" s="11">
        <v>10</v>
      </c>
      <c r="E2958" s="20" t="s">
        <v>3349</v>
      </c>
      <c r="F2958" s="10" t="s">
        <v>14</v>
      </c>
      <c r="G2958" s="10" t="s">
        <v>510</v>
      </c>
      <c r="H2958" s="20" t="s">
        <v>3350</v>
      </c>
      <c r="I2958" s="20" t="s">
        <v>3165</v>
      </c>
      <c r="J2958" s="20" t="s">
        <v>3351</v>
      </c>
      <c r="K2958" s="20" t="s">
        <v>3027</v>
      </c>
      <c r="L2958" s="20" t="s">
        <v>3352</v>
      </c>
      <c r="M2958" s="21">
        <v>50</v>
      </c>
      <c r="N2958" s="22">
        <v>0</v>
      </c>
      <c r="O2958" s="23">
        <v>0</v>
      </c>
      <c r="P2958" s="24">
        <v>0</v>
      </c>
      <c r="Q2958" s="25">
        <f t="shared" si="238"/>
        <v>0</v>
      </c>
      <c r="R2958" s="12">
        <v>0</v>
      </c>
      <c r="S2958" s="12">
        <v>0</v>
      </c>
      <c r="U2958" s="18" t="str">
        <f t="shared" si="240"/>
        <v>未出走</v>
      </c>
      <c r="X2958" s="12" t="str">
        <f>IF(OR(C2958="櫃間牧場",C2958="特捜フジ"),"hit",IF(OR(C2958="土井牧場",C2958="土井ムギムギ牧場",C2958="むぎむぎ",C2958="むぎ"),"doi",IF(OR(C2958="阪神",C2958="タイガースファーム"),"han",IF(OR(C2958="健康牧場",C2958="ＯＫ牧場"),"oke",VLOOKUP(C2958,[1]Owner!$A:$B,2,FALSE)))))</f>
        <v>doi</v>
      </c>
    </row>
    <row r="2959" spans="1:24" ht="11.15" customHeight="1" x14ac:dyDescent="0.65">
      <c r="A2959" s="19" t="str">
        <f t="shared" si="239"/>
        <v>0809藤田04</v>
      </c>
      <c r="B2959" s="10" t="s">
        <v>3162</v>
      </c>
      <c r="C2959" s="20" t="s">
        <v>3353</v>
      </c>
      <c r="D2959" s="11">
        <v>4</v>
      </c>
      <c r="E2959" s="20" t="s">
        <v>3362</v>
      </c>
      <c r="F2959" s="10" t="s">
        <v>14</v>
      </c>
      <c r="G2959" s="10" t="s">
        <v>520</v>
      </c>
      <c r="H2959" s="20" t="s">
        <v>860</v>
      </c>
      <c r="I2959" s="20" t="s">
        <v>2280</v>
      </c>
      <c r="J2959" s="20" t="s">
        <v>3363</v>
      </c>
      <c r="K2959" s="20" t="s">
        <v>791</v>
      </c>
      <c r="L2959" s="20" t="s">
        <v>1913</v>
      </c>
      <c r="M2959" s="21">
        <v>130</v>
      </c>
      <c r="N2959" s="22">
        <v>0</v>
      </c>
      <c r="O2959" s="23">
        <v>0</v>
      </c>
      <c r="P2959" s="24">
        <v>0</v>
      </c>
      <c r="Q2959" s="25">
        <f t="shared" si="238"/>
        <v>0</v>
      </c>
      <c r="R2959" s="12">
        <v>0</v>
      </c>
      <c r="S2959" s="12">
        <v>0</v>
      </c>
      <c r="U2959" s="18" t="str">
        <f t="shared" si="240"/>
        <v>未出走</v>
      </c>
      <c r="X2959" s="12" t="str">
        <f>IF(OR(C2959="櫃間牧場",C2959="特捜フジ"),"hit",IF(OR(C2959="土井牧場",C2959="土井ムギムギ牧場",C2959="むぎむぎ",C2959="むぎ"),"doi",IF(OR(C2959="阪神",C2959="タイガースファーム"),"han",IF(OR(C2959="健康牧場",C2959="ＯＫ牧場"),"oke",VLOOKUP(C2959,[1]Owner!$A:$B,2,FALSE)))))</f>
        <v>fut</v>
      </c>
    </row>
    <row r="2960" spans="1:24" ht="11.15" customHeight="1" x14ac:dyDescent="0.65">
      <c r="A2960" s="19" t="str">
        <f t="shared" si="239"/>
        <v>0809藤田06</v>
      </c>
      <c r="B2960" s="10" t="s">
        <v>3162</v>
      </c>
      <c r="C2960" s="20" t="s">
        <v>3353</v>
      </c>
      <c r="D2960" s="11">
        <v>6</v>
      </c>
      <c r="E2960" s="20" t="s">
        <v>4744</v>
      </c>
      <c r="F2960" s="10" t="s">
        <v>14</v>
      </c>
      <c r="G2960" s="10" t="s">
        <v>520</v>
      </c>
      <c r="H2960" s="20" t="s">
        <v>2123</v>
      </c>
      <c r="I2960" s="20" t="s">
        <v>3165</v>
      </c>
      <c r="J2960" s="20" t="s">
        <v>2638</v>
      </c>
      <c r="L2960" s="20" t="s">
        <v>515</v>
      </c>
      <c r="M2960" s="21">
        <v>30</v>
      </c>
      <c r="N2960" s="22">
        <v>0</v>
      </c>
      <c r="O2960" s="23">
        <v>0</v>
      </c>
      <c r="P2960" s="24">
        <v>0</v>
      </c>
      <c r="Q2960" s="25">
        <f t="shared" si="238"/>
        <v>0</v>
      </c>
      <c r="R2960" s="12">
        <v>0</v>
      </c>
      <c r="S2960" s="12">
        <v>0</v>
      </c>
      <c r="U2960" s="18" t="str">
        <f t="shared" si="240"/>
        <v>未出走</v>
      </c>
      <c r="X2960" s="12" t="str">
        <f>IF(OR(C2960="櫃間牧場",C2960="特捜フジ"),"hit",IF(OR(C2960="土井牧場",C2960="土井ムギムギ牧場",C2960="むぎむぎ",C2960="むぎ"),"doi",IF(OR(C2960="阪神",C2960="タイガースファーム"),"han",IF(OR(C2960="健康牧場",C2960="ＯＫ牧場"),"oke",VLOOKUP(C2960,[1]Owner!$A:$B,2,FALSE)))))</f>
        <v>fut</v>
      </c>
    </row>
    <row r="2961" spans="1:24" ht="11.15" customHeight="1" x14ac:dyDescent="0.65">
      <c r="A2961" s="19" t="str">
        <f t="shared" si="239"/>
        <v>0809藤田08</v>
      </c>
      <c r="B2961" s="10" t="s">
        <v>3162</v>
      </c>
      <c r="C2961" s="20" t="s">
        <v>3353</v>
      </c>
      <c r="D2961" s="11">
        <v>8</v>
      </c>
      <c r="E2961" s="20" t="s">
        <v>3368</v>
      </c>
      <c r="F2961" s="10" t="s">
        <v>14</v>
      </c>
      <c r="G2961" s="10" t="s">
        <v>520</v>
      </c>
      <c r="H2961" s="20" t="s">
        <v>2326</v>
      </c>
      <c r="I2961" s="20" t="s">
        <v>2850</v>
      </c>
      <c r="J2961" s="20" t="s">
        <v>871</v>
      </c>
      <c r="K2961" s="20" t="s">
        <v>81</v>
      </c>
      <c r="L2961" s="20" t="s">
        <v>1913</v>
      </c>
      <c r="M2961" s="21">
        <v>80</v>
      </c>
      <c r="N2961" s="22">
        <v>0</v>
      </c>
      <c r="O2961" s="23">
        <v>0</v>
      </c>
      <c r="P2961" s="24">
        <v>0</v>
      </c>
      <c r="Q2961" s="25">
        <f t="shared" si="238"/>
        <v>0</v>
      </c>
      <c r="R2961" s="12">
        <v>0</v>
      </c>
      <c r="S2961" s="12">
        <v>0</v>
      </c>
      <c r="U2961" s="18" t="str">
        <f t="shared" si="240"/>
        <v>未出走</v>
      </c>
      <c r="X2961" s="12" t="str">
        <f>IF(OR(C2961="櫃間牧場",C2961="特捜フジ"),"hit",IF(OR(C2961="土井牧場",C2961="土井ムギムギ牧場",C2961="むぎむぎ",C2961="むぎ"),"doi",IF(OR(C2961="阪神",C2961="タイガースファーム"),"han",IF(OR(C2961="健康牧場",C2961="ＯＫ牧場"),"oke",VLOOKUP(C2961,[1]Owner!$A:$B,2,FALSE)))))</f>
        <v>fut</v>
      </c>
    </row>
    <row r="2962" spans="1:24" ht="11.15" customHeight="1" x14ac:dyDescent="0.65">
      <c r="A2962" s="19" t="str">
        <f t="shared" si="239"/>
        <v>0809特捜02</v>
      </c>
      <c r="B2962" s="10" t="s">
        <v>3162</v>
      </c>
      <c r="C2962" s="20" t="s">
        <v>2740</v>
      </c>
      <c r="D2962" s="11">
        <v>2</v>
      </c>
      <c r="E2962" s="20" t="s">
        <v>3375</v>
      </c>
      <c r="F2962" s="10" t="s">
        <v>14</v>
      </c>
      <c r="G2962" s="10" t="s">
        <v>510</v>
      </c>
      <c r="H2962" s="20" t="s">
        <v>3376</v>
      </c>
      <c r="I2962" s="20" t="s">
        <v>2280</v>
      </c>
      <c r="J2962" s="20" t="s">
        <v>2063</v>
      </c>
      <c r="K2962" s="20" t="s">
        <v>2859</v>
      </c>
      <c r="L2962" s="20" t="s">
        <v>1913</v>
      </c>
      <c r="M2962" s="21">
        <v>150</v>
      </c>
      <c r="N2962" s="22">
        <v>0</v>
      </c>
      <c r="O2962" s="23">
        <v>0</v>
      </c>
      <c r="P2962" s="24">
        <v>0</v>
      </c>
      <c r="Q2962" s="25">
        <f t="shared" si="238"/>
        <v>0</v>
      </c>
      <c r="R2962" s="12">
        <v>0</v>
      </c>
      <c r="S2962" s="12">
        <v>0</v>
      </c>
      <c r="U2962" s="18" t="str">
        <f t="shared" si="240"/>
        <v>未出走</v>
      </c>
      <c r="X2962" s="12" t="str">
        <f>IF(OR(C2962="櫃間牧場",C2962="特捜フジ"),"hit",IF(OR(C2962="土井牧場",C2962="土井ムギムギ牧場",C2962="むぎむぎ",C2962="むぎ"),"doi",IF(OR(C2962="阪神",C2962="タイガースファーム"),"han",IF(OR(C2962="健康牧場",C2962="ＯＫ牧場"),"oke",VLOOKUP(C2962,[1]Owner!$A:$B,2,FALSE)))))</f>
        <v>hit</v>
      </c>
    </row>
    <row r="2963" spans="1:24" ht="11.15" customHeight="1" x14ac:dyDescent="0.65">
      <c r="A2963" s="19" t="str">
        <f t="shared" si="239"/>
        <v>0809特捜10</v>
      </c>
      <c r="B2963" s="10" t="s">
        <v>3162</v>
      </c>
      <c r="C2963" s="20" t="s">
        <v>2740</v>
      </c>
      <c r="D2963" s="11">
        <v>10</v>
      </c>
      <c r="E2963" s="20" t="s">
        <v>3390</v>
      </c>
      <c r="F2963" s="10" t="s">
        <v>14</v>
      </c>
      <c r="G2963" s="10" t="s">
        <v>510</v>
      </c>
      <c r="H2963" s="20" t="s">
        <v>694</v>
      </c>
      <c r="I2963" s="20" t="s">
        <v>1995</v>
      </c>
      <c r="J2963" s="20" t="s">
        <v>3391</v>
      </c>
      <c r="K2963" s="20" t="s">
        <v>1893</v>
      </c>
      <c r="L2963" s="20" t="s">
        <v>1893</v>
      </c>
      <c r="M2963" s="21">
        <v>40</v>
      </c>
      <c r="N2963" s="22">
        <v>0</v>
      </c>
      <c r="O2963" s="23">
        <v>0</v>
      </c>
      <c r="P2963" s="24">
        <v>0</v>
      </c>
      <c r="Q2963" s="25">
        <f t="shared" si="238"/>
        <v>0</v>
      </c>
      <c r="R2963" s="12">
        <v>0</v>
      </c>
      <c r="S2963" s="12">
        <v>0</v>
      </c>
      <c r="U2963" s="18" t="str">
        <f t="shared" si="240"/>
        <v>未出走</v>
      </c>
      <c r="X2963" s="12" t="str">
        <f>IF(OR(C2963="櫃間牧場",C2963="特捜フジ"),"hit",IF(OR(C2963="土井牧場",C2963="土井ムギムギ牧場",C2963="むぎむぎ",C2963="むぎ"),"doi",IF(OR(C2963="阪神",C2963="タイガースファーム"),"han",IF(OR(C2963="健康牧場",C2963="ＯＫ牧場"),"oke",VLOOKUP(C2963,[1]Owner!$A:$B,2,FALSE)))))</f>
        <v>hit</v>
      </c>
    </row>
    <row r="2964" spans="1:24" ht="11.15" customHeight="1" x14ac:dyDescent="0.65">
      <c r="A2964" s="19" t="str">
        <f t="shared" si="239"/>
        <v>0809福石02</v>
      </c>
      <c r="B2964" s="10" t="s">
        <v>3162</v>
      </c>
      <c r="C2964" s="20" t="s">
        <v>2791</v>
      </c>
      <c r="D2964" s="11">
        <v>2</v>
      </c>
      <c r="E2964" s="20" t="s">
        <v>3393</v>
      </c>
      <c r="F2964" s="10" t="s">
        <v>2279</v>
      </c>
      <c r="G2964" s="10" t="s">
        <v>520</v>
      </c>
      <c r="H2964" s="20" t="s">
        <v>948</v>
      </c>
      <c r="I2964" s="20" t="s">
        <v>1044</v>
      </c>
      <c r="J2964" s="20" t="s">
        <v>3095</v>
      </c>
      <c r="K2964" s="20" t="s">
        <v>1893</v>
      </c>
      <c r="L2964" s="20" t="s">
        <v>1893</v>
      </c>
      <c r="M2964" s="21">
        <v>90</v>
      </c>
      <c r="N2964" s="22">
        <v>0</v>
      </c>
      <c r="O2964" s="23">
        <v>0</v>
      </c>
      <c r="P2964" s="24">
        <v>0</v>
      </c>
      <c r="Q2964" s="25">
        <f t="shared" si="238"/>
        <v>0</v>
      </c>
      <c r="R2964" s="12">
        <v>0</v>
      </c>
      <c r="S2964" s="12">
        <v>0</v>
      </c>
      <c r="U2964" s="18" t="str">
        <f t="shared" si="240"/>
        <v>未出走</v>
      </c>
      <c r="X2964" s="12" t="str">
        <f>IF(OR(C2964="櫃間牧場",C2964="特捜フジ"),"hit",IF(OR(C2964="土井牧場",C2964="土井ムギムギ牧場",C2964="むぎむぎ",C2964="むぎ"),"doi",IF(OR(C2964="阪神",C2964="タイガースファーム"),"han",IF(OR(C2964="健康牧場",C2964="ＯＫ牧場"),"oke",VLOOKUP(C2964,[1]Owner!$A:$B,2,FALSE)))))</f>
        <v>fuk</v>
      </c>
    </row>
    <row r="2965" spans="1:24" ht="11.15" customHeight="1" x14ac:dyDescent="0.65">
      <c r="A2965" s="19" t="str">
        <f t="shared" si="239"/>
        <v>0910松山03</v>
      </c>
      <c r="B2965" s="10" t="s">
        <v>3418</v>
      </c>
      <c r="C2965" s="20" t="s">
        <v>3226</v>
      </c>
      <c r="D2965" s="11">
        <v>3</v>
      </c>
      <c r="E2965" s="20" t="s">
        <v>4744</v>
      </c>
      <c r="F2965" s="10" t="s">
        <v>2279</v>
      </c>
      <c r="G2965" s="10" t="s">
        <v>520</v>
      </c>
      <c r="H2965" s="20" t="s">
        <v>948</v>
      </c>
      <c r="I2965" s="20" t="s">
        <v>2814</v>
      </c>
      <c r="J2965" s="20" t="s">
        <v>3487</v>
      </c>
      <c r="L2965" s="20" t="s">
        <v>1913</v>
      </c>
      <c r="M2965" s="21">
        <v>80</v>
      </c>
      <c r="N2965" s="22">
        <v>0</v>
      </c>
      <c r="O2965" s="23">
        <v>0</v>
      </c>
      <c r="P2965" s="24">
        <v>0</v>
      </c>
      <c r="Q2965" s="25">
        <f t="shared" si="238"/>
        <v>0</v>
      </c>
      <c r="R2965" s="12">
        <v>0</v>
      </c>
      <c r="S2965" s="12">
        <v>0</v>
      </c>
      <c r="U2965" s="18" t="str">
        <f t="shared" si="240"/>
        <v>未出走</v>
      </c>
      <c r="X2965" s="12" t="str">
        <f>IF(OR(C2965="櫃間牧場",C2965="特捜フジ"),"hit",IF(OR(C2965="土井牧場",C2965="土井ムギムギ牧場",C2965="むぎむぎ",C2965="むぎ"),"doi",IF(OR(C2965="阪神",C2965="タイガースファーム"),"han",IF(OR(C2965="健康牧場",C2965="ＯＫ牧場"),"oke",VLOOKUP(C2965,[1]Owner!$A:$B,2,FALSE)))))</f>
        <v>mat</v>
      </c>
    </row>
    <row r="2966" spans="1:24" ht="11.15" customHeight="1" x14ac:dyDescent="0.65">
      <c r="A2966" s="19" t="str">
        <f t="shared" si="239"/>
        <v>0910羽田05</v>
      </c>
      <c r="B2966" s="10" t="s">
        <v>3418</v>
      </c>
      <c r="C2966" s="20" t="s">
        <v>2580</v>
      </c>
      <c r="D2966" s="11">
        <v>5</v>
      </c>
      <c r="E2966" s="20" t="s">
        <v>3431</v>
      </c>
      <c r="F2966" s="10" t="s">
        <v>2279</v>
      </c>
      <c r="G2966" s="10" t="s">
        <v>510</v>
      </c>
      <c r="H2966" s="20" t="s">
        <v>2756</v>
      </c>
      <c r="I2966" s="20" t="s">
        <v>2847</v>
      </c>
      <c r="J2966" s="20" t="s">
        <v>3432</v>
      </c>
      <c r="K2966" s="20" t="s">
        <v>81</v>
      </c>
      <c r="L2966" s="20" t="s">
        <v>1913</v>
      </c>
      <c r="M2966" s="21">
        <v>100</v>
      </c>
      <c r="N2966" s="22">
        <v>0</v>
      </c>
      <c r="O2966" s="23">
        <v>0</v>
      </c>
      <c r="P2966" s="24">
        <v>0</v>
      </c>
      <c r="Q2966" s="25">
        <f t="shared" si="238"/>
        <v>0</v>
      </c>
      <c r="R2966" s="12">
        <v>0</v>
      </c>
      <c r="S2966" s="12">
        <v>0</v>
      </c>
      <c r="U2966" s="18" t="str">
        <f t="shared" si="240"/>
        <v>未出走</v>
      </c>
      <c r="X2966" s="12" t="str">
        <f>IF(OR(C2966="櫃間牧場",C2966="特捜フジ"),"hit",IF(OR(C2966="土井牧場",C2966="土井ムギムギ牧場",C2966="むぎむぎ",C2966="むぎ"),"doi",IF(OR(C2966="阪神",C2966="タイガースファーム"),"han",IF(OR(C2966="健康牧場",C2966="ＯＫ牧場"),"oke",VLOOKUP(C2966,[1]Owner!$A:$B,2,FALSE)))))</f>
        <v>had</v>
      </c>
    </row>
    <row r="2967" spans="1:24" ht="11.15" customHeight="1" x14ac:dyDescent="0.65">
      <c r="A2967" s="19" t="str">
        <f t="shared" si="239"/>
        <v>0910羽田08</v>
      </c>
      <c r="B2967" s="10" t="s">
        <v>3418</v>
      </c>
      <c r="C2967" s="20" t="s">
        <v>2580</v>
      </c>
      <c r="D2967" s="11">
        <v>8</v>
      </c>
      <c r="E2967" s="20" t="s">
        <v>3438</v>
      </c>
      <c r="F2967" s="10" t="s">
        <v>2279</v>
      </c>
      <c r="G2967" s="10" t="s">
        <v>510</v>
      </c>
      <c r="H2967" s="20" t="s">
        <v>3439</v>
      </c>
      <c r="I2967" s="20" t="s">
        <v>3440</v>
      </c>
      <c r="J2967" s="20" t="s">
        <v>3441</v>
      </c>
      <c r="K2967" s="20" t="s">
        <v>2765</v>
      </c>
      <c r="L2967" s="20" t="s">
        <v>2777</v>
      </c>
      <c r="M2967" s="21">
        <v>60</v>
      </c>
      <c r="N2967" s="22">
        <v>0</v>
      </c>
      <c r="O2967" s="23">
        <v>0</v>
      </c>
      <c r="P2967" s="24">
        <v>0</v>
      </c>
      <c r="Q2967" s="25">
        <f t="shared" si="238"/>
        <v>0</v>
      </c>
      <c r="R2967" s="12">
        <v>0</v>
      </c>
      <c r="S2967" s="12">
        <v>0</v>
      </c>
      <c r="U2967" s="18" t="str">
        <f t="shared" si="240"/>
        <v>未出走</v>
      </c>
      <c r="X2967" s="12" t="str">
        <f>IF(OR(C2967="櫃間牧場",C2967="特捜フジ"),"hit",IF(OR(C2967="土井牧場",C2967="土井ムギムギ牧場",C2967="むぎむぎ",C2967="むぎ"),"doi",IF(OR(C2967="阪神",C2967="タイガースファーム"),"han",IF(OR(C2967="健康牧場",C2967="ＯＫ牧場"),"oke",VLOOKUP(C2967,[1]Owner!$A:$B,2,FALSE)))))</f>
        <v>had</v>
      </c>
    </row>
    <row r="2968" spans="1:24" ht="11.15" customHeight="1" x14ac:dyDescent="0.65">
      <c r="A2968" s="19" t="str">
        <f t="shared" si="239"/>
        <v>0910大熊02</v>
      </c>
      <c r="B2968" s="10" t="s">
        <v>3418</v>
      </c>
      <c r="C2968" s="20" t="s">
        <v>2694</v>
      </c>
      <c r="D2968" s="11">
        <v>2</v>
      </c>
      <c r="E2968" s="20" t="s">
        <v>3535</v>
      </c>
      <c r="F2968" s="10" t="s">
        <v>14</v>
      </c>
      <c r="G2968" s="10" t="s">
        <v>520</v>
      </c>
      <c r="H2968" s="20" t="s">
        <v>2023</v>
      </c>
      <c r="I2968" s="20" t="s">
        <v>2276</v>
      </c>
      <c r="J2968" s="20" t="s">
        <v>2659</v>
      </c>
      <c r="K2968" s="20" t="s">
        <v>1261</v>
      </c>
      <c r="L2968" s="20" t="s">
        <v>1913</v>
      </c>
      <c r="M2968" s="21">
        <v>180</v>
      </c>
      <c r="N2968" s="22">
        <v>0</v>
      </c>
      <c r="O2968" s="23">
        <v>0</v>
      </c>
      <c r="P2968" s="24">
        <v>0</v>
      </c>
      <c r="Q2968" s="25">
        <f t="shared" ref="Q2968:Q3031" si="241">IF(M2968="","",IF(M2968&lt;=0,P2968/10,P2968/M2968))</f>
        <v>0</v>
      </c>
      <c r="R2968" s="12">
        <v>0</v>
      </c>
      <c r="S2968" s="12">
        <v>0</v>
      </c>
      <c r="U2968" s="18" t="str">
        <f t="shared" si="240"/>
        <v>未出走</v>
      </c>
      <c r="X2968" s="12" t="str">
        <f>IF(OR(C2968="櫃間牧場",C2968="特捜フジ"),"hit",IF(OR(C2968="土井牧場",C2968="土井ムギムギ牧場",C2968="むぎむぎ",C2968="むぎ"),"doi",IF(OR(C2968="阪神",C2968="タイガースファーム"),"han",IF(OR(C2968="健康牧場",C2968="ＯＫ牧場"),"oke",VLOOKUP(C2968,[1]Owner!$A:$B,2,FALSE)))))</f>
        <v>oku</v>
      </c>
    </row>
    <row r="2969" spans="1:24" ht="11.15" customHeight="1" x14ac:dyDescent="0.65">
      <c r="A2969" s="19" t="str">
        <f t="shared" si="239"/>
        <v>0910光生02</v>
      </c>
      <c r="B2969" s="10" t="s">
        <v>3418</v>
      </c>
      <c r="C2969" s="20" t="s">
        <v>2608</v>
      </c>
      <c r="D2969" s="11">
        <v>2</v>
      </c>
      <c r="E2969" s="20" t="s">
        <v>3448</v>
      </c>
      <c r="F2969" s="10" t="s">
        <v>14</v>
      </c>
      <c r="G2969" s="10" t="s">
        <v>520</v>
      </c>
      <c r="H2969" s="20" t="s">
        <v>1321</v>
      </c>
      <c r="I2969" s="20" t="s">
        <v>2276</v>
      </c>
      <c r="J2969" s="20" t="s">
        <v>2237</v>
      </c>
      <c r="K2969" s="20" t="s">
        <v>795</v>
      </c>
      <c r="L2969" s="20" t="s">
        <v>1913</v>
      </c>
      <c r="M2969" s="21">
        <v>140</v>
      </c>
      <c r="N2969" s="22">
        <v>0</v>
      </c>
      <c r="O2969" s="23">
        <v>0</v>
      </c>
      <c r="P2969" s="24">
        <v>0</v>
      </c>
      <c r="Q2969" s="25">
        <f t="shared" si="241"/>
        <v>0</v>
      </c>
      <c r="R2969" s="12">
        <v>0</v>
      </c>
      <c r="S2969" s="12">
        <v>0</v>
      </c>
      <c r="U2969" s="18" t="str">
        <f t="shared" si="240"/>
        <v>未出走</v>
      </c>
      <c r="X2969" s="12" t="str">
        <f>IF(OR(C2969="櫃間牧場",C2969="特捜フジ"),"hit",IF(OR(C2969="土井牧場",C2969="土井ムギムギ牧場",C2969="むぎむぎ",C2969="むぎ"),"doi",IF(OR(C2969="阪神",C2969="タイガースファーム"),"han",IF(OR(C2969="健康牧場",C2969="ＯＫ牧場"),"oke",VLOOKUP(C2969,[1]Owner!$A:$B,2,FALSE)))))</f>
        <v>ymi</v>
      </c>
    </row>
    <row r="2970" spans="1:24" ht="11.15" customHeight="1" x14ac:dyDescent="0.65">
      <c r="A2970" s="19" t="str">
        <f t="shared" si="239"/>
        <v>0910福石04</v>
      </c>
      <c r="B2970" s="10" t="s">
        <v>3418</v>
      </c>
      <c r="C2970" s="20" t="s">
        <v>2791</v>
      </c>
      <c r="D2970" s="11">
        <v>4</v>
      </c>
      <c r="E2970" s="20" t="s">
        <v>3615</v>
      </c>
      <c r="F2970" s="10" t="s">
        <v>2279</v>
      </c>
      <c r="G2970" s="10" t="s">
        <v>520</v>
      </c>
      <c r="H2970" s="20" t="s">
        <v>860</v>
      </c>
      <c r="I2970" s="20" t="s">
        <v>2612</v>
      </c>
      <c r="J2970" s="20" t="s">
        <v>3616</v>
      </c>
      <c r="K2970" s="20" t="s">
        <v>2718</v>
      </c>
      <c r="L2970" s="20" t="s">
        <v>3617</v>
      </c>
      <c r="M2970" s="21">
        <v>70</v>
      </c>
      <c r="N2970" s="22">
        <v>0</v>
      </c>
      <c r="O2970" s="23">
        <v>0</v>
      </c>
      <c r="P2970" s="24">
        <v>0</v>
      </c>
      <c r="Q2970" s="25">
        <f t="shared" si="241"/>
        <v>0</v>
      </c>
      <c r="R2970" s="12">
        <v>0</v>
      </c>
      <c r="S2970" s="12">
        <v>0</v>
      </c>
      <c r="U2970" s="18" t="str">
        <f t="shared" si="240"/>
        <v>未出走</v>
      </c>
      <c r="X2970" s="12" t="str">
        <f>IF(OR(C2970="櫃間牧場",C2970="特捜フジ"),"hit",IF(OR(C2970="土井牧場",C2970="土井ムギムギ牧場",C2970="むぎむぎ",C2970="むぎ"),"doi",IF(OR(C2970="阪神",C2970="タイガースファーム"),"han",IF(OR(C2970="健康牧場",C2970="ＯＫ牧場"),"oke",VLOOKUP(C2970,[1]Owner!$A:$B,2,FALSE)))))</f>
        <v>fuk</v>
      </c>
    </row>
    <row r="2971" spans="1:24" ht="11.15" customHeight="1" x14ac:dyDescent="0.65">
      <c r="A2971" s="19" t="str">
        <f t="shared" si="239"/>
        <v>0910櫃間05</v>
      </c>
      <c r="B2971" s="10" t="s">
        <v>3418</v>
      </c>
      <c r="C2971" s="20" t="s">
        <v>3631</v>
      </c>
      <c r="D2971" s="11">
        <v>5</v>
      </c>
      <c r="E2971" s="20" t="s">
        <v>3636</v>
      </c>
      <c r="F2971" s="10" t="s">
        <v>2279</v>
      </c>
      <c r="G2971" s="10" t="s">
        <v>520</v>
      </c>
      <c r="H2971" s="20" t="s">
        <v>2484</v>
      </c>
      <c r="I2971" s="20" t="s">
        <v>2280</v>
      </c>
      <c r="J2971" s="20" t="s">
        <v>2999</v>
      </c>
      <c r="K2971" s="20" t="s">
        <v>791</v>
      </c>
      <c r="L2971" s="20" t="s">
        <v>1913</v>
      </c>
      <c r="M2971" s="21">
        <v>160</v>
      </c>
      <c r="N2971" s="22">
        <v>0</v>
      </c>
      <c r="O2971" s="23">
        <v>0</v>
      </c>
      <c r="P2971" s="24">
        <v>0</v>
      </c>
      <c r="Q2971" s="25">
        <f t="shared" si="241"/>
        <v>0</v>
      </c>
      <c r="R2971" s="12">
        <v>0</v>
      </c>
      <c r="S2971" s="12">
        <v>0</v>
      </c>
      <c r="U2971" s="18" t="str">
        <f t="shared" si="240"/>
        <v>未出走</v>
      </c>
      <c r="X2971" s="12" t="str">
        <f>IF(OR(C2971="櫃間牧場",C2971="特捜フジ"),"hit",IF(OR(C2971="土井牧場",C2971="土井ムギムギ牧場",C2971="むぎむぎ",C2971="むぎ"),"doi",IF(OR(C2971="阪神",C2971="タイガースファーム"),"han",IF(OR(C2971="健康牧場",C2971="ＯＫ牧場"),"oke",VLOOKUP(C2971,[1]Owner!$A:$B,2,FALSE)))))</f>
        <v>hit</v>
      </c>
    </row>
    <row r="2972" spans="1:24" ht="11.15" customHeight="1" x14ac:dyDescent="0.65">
      <c r="A2972" s="19" t="str">
        <f t="shared" si="239"/>
        <v>0910土井08</v>
      </c>
      <c r="B2972" s="10" t="s">
        <v>3418</v>
      </c>
      <c r="C2972" s="20" t="s">
        <v>2713</v>
      </c>
      <c r="D2972" s="11">
        <v>8</v>
      </c>
      <c r="E2972" s="20" t="s">
        <v>3563</v>
      </c>
      <c r="F2972" s="10" t="s">
        <v>2279</v>
      </c>
      <c r="G2972" s="10" t="s">
        <v>520</v>
      </c>
      <c r="H2972" s="20" t="s">
        <v>1321</v>
      </c>
      <c r="I2972" s="20" t="s">
        <v>3165</v>
      </c>
      <c r="J2972" s="20" t="s">
        <v>3564</v>
      </c>
      <c r="K2972" s="20" t="s">
        <v>795</v>
      </c>
      <c r="L2972" s="20" t="s">
        <v>1913</v>
      </c>
      <c r="M2972" s="21">
        <v>150</v>
      </c>
      <c r="N2972" s="22">
        <v>0</v>
      </c>
      <c r="O2972" s="23">
        <v>0</v>
      </c>
      <c r="P2972" s="24">
        <v>0</v>
      </c>
      <c r="Q2972" s="25">
        <f t="shared" si="241"/>
        <v>0</v>
      </c>
      <c r="R2972" s="12">
        <v>0</v>
      </c>
      <c r="S2972" s="12">
        <v>0</v>
      </c>
      <c r="U2972" s="18" t="str">
        <f t="shared" si="240"/>
        <v>未出走</v>
      </c>
      <c r="X2972" s="12" t="str">
        <f>IF(OR(C2972="櫃間牧場",C2972="特捜フジ"),"hit",IF(OR(C2972="土井牧場",C2972="土井ムギムギ牧場",C2972="むぎむぎ",C2972="むぎ"),"doi",IF(OR(C2972="阪神",C2972="タイガースファーム"),"han",IF(OR(C2972="健康牧場",C2972="ＯＫ牧場"),"oke",VLOOKUP(C2972,[1]Owner!$A:$B,2,FALSE)))))</f>
        <v>doi</v>
      </c>
    </row>
    <row r="2973" spans="1:24" ht="11.15" customHeight="1" x14ac:dyDescent="0.65">
      <c r="A2973" s="19" t="str">
        <f t="shared" si="239"/>
        <v>0910松山10</v>
      </c>
      <c r="B2973" s="10" t="s">
        <v>3418</v>
      </c>
      <c r="C2973" s="20" t="s">
        <v>3226</v>
      </c>
      <c r="D2973" s="11">
        <v>10</v>
      </c>
      <c r="E2973" s="20" t="s">
        <v>3500</v>
      </c>
      <c r="F2973" s="10" t="s">
        <v>2279</v>
      </c>
      <c r="G2973" s="10" t="s">
        <v>520</v>
      </c>
      <c r="H2973" s="20" t="s">
        <v>1321</v>
      </c>
      <c r="I2973" s="20" t="s">
        <v>476</v>
      </c>
      <c r="J2973" s="20" t="s">
        <v>3501</v>
      </c>
      <c r="K2973" s="20" t="s">
        <v>2859</v>
      </c>
      <c r="L2973" s="20" t="s">
        <v>515</v>
      </c>
      <c r="M2973" s="21">
        <v>70</v>
      </c>
      <c r="N2973" s="22">
        <v>0</v>
      </c>
      <c r="O2973" s="23">
        <v>0</v>
      </c>
      <c r="P2973" s="24">
        <v>0</v>
      </c>
      <c r="Q2973" s="25">
        <f t="shared" si="241"/>
        <v>0</v>
      </c>
      <c r="R2973" s="12">
        <v>0</v>
      </c>
      <c r="S2973" s="12">
        <v>0</v>
      </c>
      <c r="U2973" s="18" t="str">
        <f t="shared" si="240"/>
        <v>未出走</v>
      </c>
      <c r="X2973" s="12" t="str">
        <f>IF(OR(C2973="櫃間牧場",C2973="特捜フジ"),"hit",IF(OR(C2973="土井牧場",C2973="土井ムギムギ牧場",C2973="むぎむぎ",C2973="むぎ"),"doi",IF(OR(C2973="阪神",C2973="タイガースファーム"),"han",IF(OR(C2973="健康牧場",C2973="ＯＫ牧場"),"oke",VLOOKUP(C2973,[1]Owner!$A:$B,2,FALSE)))))</f>
        <v>mat</v>
      </c>
    </row>
    <row r="2974" spans="1:24" ht="11.15" customHeight="1" x14ac:dyDescent="0.65">
      <c r="A2974" s="19" t="str">
        <f t="shared" si="239"/>
        <v>0910福石01</v>
      </c>
      <c r="B2974" s="10" t="s">
        <v>3418</v>
      </c>
      <c r="C2974" s="20" t="s">
        <v>2791</v>
      </c>
      <c r="D2974" s="11">
        <v>1</v>
      </c>
      <c r="E2974" s="20" t="s">
        <v>3609</v>
      </c>
      <c r="F2974" s="10" t="s">
        <v>14</v>
      </c>
      <c r="G2974" s="10" t="s">
        <v>520</v>
      </c>
      <c r="H2974" s="20" t="s">
        <v>2571</v>
      </c>
      <c r="I2974" s="20" t="s">
        <v>3165</v>
      </c>
      <c r="J2974" s="20" t="s">
        <v>3610</v>
      </c>
      <c r="K2974" s="20" t="s">
        <v>2378</v>
      </c>
      <c r="L2974" s="20" t="s">
        <v>1913</v>
      </c>
      <c r="M2974" s="21">
        <v>160</v>
      </c>
      <c r="N2974" s="22">
        <v>0</v>
      </c>
      <c r="O2974" s="23">
        <v>0</v>
      </c>
      <c r="P2974" s="24">
        <v>0</v>
      </c>
      <c r="Q2974" s="25">
        <f t="shared" si="241"/>
        <v>0</v>
      </c>
      <c r="R2974" s="12">
        <v>0</v>
      </c>
      <c r="S2974" s="12">
        <v>0</v>
      </c>
      <c r="U2974" s="18" t="str">
        <f t="shared" si="240"/>
        <v>未出走</v>
      </c>
      <c r="X2974" s="12" t="str">
        <f>IF(OR(C2974="櫃間牧場",C2974="特捜フジ"),"hit",IF(OR(C2974="土井牧場",C2974="土井ムギムギ牧場",C2974="むぎむぎ",C2974="むぎ"),"doi",IF(OR(C2974="阪神",C2974="タイガースファーム"),"han",IF(OR(C2974="健康牧場",C2974="ＯＫ牧場"),"oke",VLOOKUP(C2974,[1]Owner!$A:$B,2,FALSE)))))</f>
        <v>fuk</v>
      </c>
    </row>
    <row r="2975" spans="1:24" ht="11.15" customHeight="1" x14ac:dyDescent="0.65">
      <c r="A2975" s="19" t="str">
        <f t="shared" si="239"/>
        <v>0910播磨01</v>
      </c>
      <c r="B2975" s="10" t="s">
        <v>3418</v>
      </c>
      <c r="C2975" s="20" t="s">
        <v>2767</v>
      </c>
      <c r="D2975" s="11">
        <v>1</v>
      </c>
      <c r="E2975" s="20" t="s">
        <v>3591</v>
      </c>
      <c r="F2975" s="10" t="s">
        <v>2279</v>
      </c>
      <c r="G2975" s="10" t="s">
        <v>520</v>
      </c>
      <c r="H2975" s="20" t="s">
        <v>2023</v>
      </c>
      <c r="I2975" s="20" t="s">
        <v>2280</v>
      </c>
      <c r="J2975" s="20" t="s">
        <v>1373</v>
      </c>
      <c r="K2975" s="20" t="s">
        <v>791</v>
      </c>
      <c r="L2975" s="20" t="s">
        <v>1913</v>
      </c>
      <c r="M2975" s="21">
        <v>240</v>
      </c>
      <c r="N2975" s="22">
        <v>0</v>
      </c>
      <c r="O2975" s="23">
        <v>0</v>
      </c>
      <c r="P2975" s="24">
        <v>0</v>
      </c>
      <c r="Q2975" s="25">
        <f t="shared" si="241"/>
        <v>0</v>
      </c>
      <c r="R2975" s="12">
        <v>0</v>
      </c>
      <c r="S2975" s="12">
        <v>0</v>
      </c>
      <c r="U2975" s="18" t="str">
        <f t="shared" si="240"/>
        <v>未出走</v>
      </c>
      <c r="X2975" s="12" t="str">
        <f>IF(OR(C2975="櫃間牧場",C2975="特捜フジ"),"hit",IF(OR(C2975="土井牧場",C2975="土井ムギムギ牧場",C2975="むぎむぎ",C2975="むぎ"),"doi",IF(OR(C2975="阪神",C2975="タイガースファーム"),"han",IF(OR(C2975="健康牧場",C2975="ＯＫ牧場"),"oke",VLOOKUP(C2975,[1]Owner!$A:$B,2,FALSE)))))</f>
        <v>har</v>
      </c>
    </row>
    <row r="2976" spans="1:24" ht="11.15" customHeight="1" x14ac:dyDescent="0.65">
      <c r="A2976" s="19" t="str">
        <f t="shared" si="239"/>
        <v>1011松山07</v>
      </c>
      <c r="B2976" s="10" t="s">
        <v>3649</v>
      </c>
      <c r="C2976" s="20" t="s">
        <v>3820</v>
      </c>
      <c r="D2976" s="11">
        <v>7</v>
      </c>
      <c r="E2976" s="20" t="s">
        <v>3828</v>
      </c>
      <c r="F2976" s="10" t="s">
        <v>14</v>
      </c>
      <c r="G2976" s="10" t="s">
        <v>520</v>
      </c>
      <c r="H2976" s="20" t="s">
        <v>3829</v>
      </c>
      <c r="I2976" s="20" t="s">
        <v>2280</v>
      </c>
      <c r="J2976" s="20" t="s">
        <v>3830</v>
      </c>
      <c r="K2976" s="20" t="s">
        <v>1673</v>
      </c>
      <c r="L2976" s="20" t="s">
        <v>3831</v>
      </c>
      <c r="M2976" s="21">
        <v>30</v>
      </c>
      <c r="N2976" s="22">
        <v>0</v>
      </c>
      <c r="O2976" s="23">
        <v>0</v>
      </c>
      <c r="P2976" s="24">
        <v>0</v>
      </c>
      <c r="Q2976" s="25">
        <f t="shared" si="241"/>
        <v>0</v>
      </c>
      <c r="R2976" s="12">
        <v>0</v>
      </c>
      <c r="S2976" s="12">
        <v>0</v>
      </c>
      <c r="U2976" s="18" t="str">
        <f t="shared" si="240"/>
        <v>未出走</v>
      </c>
      <c r="X2976" s="12" t="str">
        <f>IF(OR(C2976="櫃間牧場",C2976="特捜フジ"),"hit",IF(OR(C2976="土井牧場",C2976="土井ムギムギ牧場",C2976="むぎむぎ",C2976="むぎ"),"doi",IF(OR(C2976="阪神",C2976="タイガースファーム"),"han",IF(OR(C2976="健康牧場",C2976="ＯＫ牧場"),"oke",VLOOKUP(C2976,[1]Owner!$A:$B,2,FALSE)))))</f>
        <v>mat</v>
      </c>
    </row>
    <row r="2977" spans="1:24" ht="11.15" customHeight="1" x14ac:dyDescent="0.65">
      <c r="A2977" s="19" t="str">
        <f t="shared" si="239"/>
        <v>1011大類04</v>
      </c>
      <c r="B2977" s="10" t="s">
        <v>3649</v>
      </c>
      <c r="C2977" s="20" t="s">
        <v>91</v>
      </c>
      <c r="D2977" s="11">
        <v>4</v>
      </c>
      <c r="E2977" s="20" t="s">
        <v>3653</v>
      </c>
      <c r="F2977" s="10" t="s">
        <v>14</v>
      </c>
      <c r="G2977" s="10" t="s">
        <v>520</v>
      </c>
      <c r="H2977" s="20" t="s">
        <v>3654</v>
      </c>
      <c r="I2977" s="20" t="s">
        <v>2231</v>
      </c>
      <c r="J2977" s="20" t="s">
        <v>2742</v>
      </c>
      <c r="K2977" s="20" t="s">
        <v>2622</v>
      </c>
      <c r="L2977" s="20" t="s">
        <v>515</v>
      </c>
      <c r="M2977" s="21">
        <v>50</v>
      </c>
      <c r="N2977" s="22">
        <v>0</v>
      </c>
      <c r="O2977" s="23">
        <v>0</v>
      </c>
      <c r="P2977" s="24">
        <v>0</v>
      </c>
      <c r="Q2977" s="25">
        <f t="shared" si="241"/>
        <v>0</v>
      </c>
      <c r="R2977" s="12">
        <v>0</v>
      </c>
      <c r="S2977" s="12">
        <v>0</v>
      </c>
      <c r="U2977" s="18" t="str">
        <f t="shared" si="240"/>
        <v>未出走</v>
      </c>
      <c r="X2977" s="12" t="str">
        <f>IF(OR(C2977="櫃間牧場",C2977="特捜フジ"),"hit",IF(OR(C2977="土井牧場",C2977="土井ムギムギ牧場",C2977="むぎむぎ",C2977="むぎ"),"doi",IF(OR(C2977="阪神",C2977="タイガースファーム"),"han",IF(OR(C2977="健康牧場",C2977="ＯＫ牧場"),"oke",VLOOKUP(C2977,[1]Owner!$A:$B,2,FALSE)))))</f>
        <v>oru</v>
      </c>
    </row>
    <row r="2978" spans="1:24" ht="11.15" customHeight="1" x14ac:dyDescent="0.65">
      <c r="A2978" s="19" t="str">
        <f t="shared" si="239"/>
        <v>1011大類07</v>
      </c>
      <c r="B2978" s="10" t="s">
        <v>3649</v>
      </c>
      <c r="C2978" s="20" t="s">
        <v>91</v>
      </c>
      <c r="D2978" s="11">
        <v>7</v>
      </c>
      <c r="E2978" s="20" t="s">
        <v>3659</v>
      </c>
      <c r="F2978" s="10" t="s">
        <v>2279</v>
      </c>
      <c r="G2978" s="10" t="s">
        <v>510</v>
      </c>
      <c r="H2978" s="20" t="s">
        <v>2020</v>
      </c>
      <c r="I2978" s="20" t="s">
        <v>2231</v>
      </c>
      <c r="J2978" s="20" t="s">
        <v>3660</v>
      </c>
      <c r="K2978" s="20" t="s">
        <v>3027</v>
      </c>
      <c r="L2978" s="20" t="s">
        <v>1913</v>
      </c>
      <c r="M2978" s="21">
        <v>35</v>
      </c>
      <c r="N2978" s="22">
        <v>0</v>
      </c>
      <c r="O2978" s="23">
        <v>0</v>
      </c>
      <c r="P2978" s="24">
        <v>0</v>
      </c>
      <c r="Q2978" s="25">
        <f t="shared" si="241"/>
        <v>0</v>
      </c>
      <c r="R2978" s="12">
        <v>0</v>
      </c>
      <c r="S2978" s="12">
        <v>0</v>
      </c>
      <c r="U2978" s="18" t="str">
        <f t="shared" si="240"/>
        <v>未出走</v>
      </c>
      <c r="X2978" s="12" t="str">
        <f>IF(OR(C2978="櫃間牧場",C2978="特捜フジ"),"hit",IF(OR(C2978="土井牧場",C2978="土井ムギムギ牧場",C2978="むぎむぎ",C2978="むぎ"),"doi",IF(OR(C2978="阪神",C2978="タイガースファーム"),"han",IF(OR(C2978="健康牧場",C2978="ＯＫ牧場"),"oke",VLOOKUP(C2978,[1]Owner!$A:$B,2,FALSE)))))</f>
        <v>oru</v>
      </c>
    </row>
    <row r="2979" spans="1:24" ht="11.15" customHeight="1" x14ac:dyDescent="0.65">
      <c r="A2979" s="19" t="str">
        <f t="shared" si="239"/>
        <v>1011大類10</v>
      </c>
      <c r="B2979" s="10" t="s">
        <v>3649</v>
      </c>
      <c r="C2979" s="20" t="s">
        <v>91</v>
      </c>
      <c r="D2979" s="11">
        <v>10</v>
      </c>
      <c r="E2979" s="20" t="s">
        <v>4744</v>
      </c>
      <c r="F2979" s="10" t="s">
        <v>14</v>
      </c>
      <c r="I2979" s="20" t="s">
        <v>2276</v>
      </c>
      <c r="J2979" s="20" t="s">
        <v>466</v>
      </c>
      <c r="L2979" s="20" t="s">
        <v>1913</v>
      </c>
      <c r="M2979" s="21">
        <v>20</v>
      </c>
      <c r="N2979" s="22">
        <v>0</v>
      </c>
      <c r="O2979" s="23">
        <v>0</v>
      </c>
      <c r="P2979" s="24">
        <v>0</v>
      </c>
      <c r="Q2979" s="25">
        <f t="shared" si="241"/>
        <v>0</v>
      </c>
      <c r="R2979" s="12">
        <v>0</v>
      </c>
      <c r="S2979" s="12">
        <v>0</v>
      </c>
      <c r="U2979" s="18" t="str">
        <f t="shared" si="240"/>
        <v>未出走</v>
      </c>
      <c r="X2979" s="12" t="str">
        <f>IF(OR(C2979="櫃間牧場",C2979="特捜フジ"),"hit",IF(OR(C2979="土井牧場",C2979="土井ムギムギ牧場",C2979="むぎむぎ",C2979="むぎ"),"doi",IF(OR(C2979="阪神",C2979="タイガースファーム"),"han",IF(OR(C2979="健康牧場",C2979="ＯＫ牧場"),"oke",VLOOKUP(C2979,[1]Owner!$A:$B,2,FALSE)))))</f>
        <v>oru</v>
      </c>
    </row>
    <row r="2980" spans="1:24" ht="11.15" customHeight="1" x14ac:dyDescent="0.65">
      <c r="A2980" s="19" t="str">
        <f t="shared" si="239"/>
        <v>1011タイ04</v>
      </c>
      <c r="B2980" s="10" t="s">
        <v>3649</v>
      </c>
      <c r="C2980" s="20" t="s">
        <v>3696</v>
      </c>
      <c r="D2980" s="11">
        <v>4</v>
      </c>
      <c r="E2980" s="20" t="s">
        <v>3703</v>
      </c>
      <c r="F2980" s="10" t="s">
        <v>14</v>
      </c>
      <c r="G2980" s="10" t="s">
        <v>520</v>
      </c>
      <c r="H2980" s="20" t="s">
        <v>2123</v>
      </c>
      <c r="I2980" s="20" t="s">
        <v>2612</v>
      </c>
      <c r="J2980" s="20" t="s">
        <v>1858</v>
      </c>
      <c r="K2980" s="20" t="s">
        <v>846</v>
      </c>
      <c r="L2980" s="20" t="s">
        <v>515</v>
      </c>
      <c r="M2980" s="21">
        <v>40</v>
      </c>
      <c r="N2980" s="22">
        <v>0</v>
      </c>
      <c r="O2980" s="23">
        <v>0</v>
      </c>
      <c r="P2980" s="24">
        <v>0</v>
      </c>
      <c r="Q2980" s="25">
        <f t="shared" si="241"/>
        <v>0</v>
      </c>
      <c r="R2980" s="12">
        <v>0</v>
      </c>
      <c r="S2980" s="12">
        <v>0</v>
      </c>
      <c r="U2980" s="18" t="str">
        <f t="shared" si="240"/>
        <v>未出走</v>
      </c>
      <c r="X2980" s="12" t="str">
        <f>IF(OR(C2980="櫃間牧場",C2980="特捜フジ"),"hit",IF(OR(C2980="土井牧場",C2980="土井ムギムギ牧場",C2980="むぎむぎ",C2980="むぎ"),"doi",IF(OR(C2980="阪神",C2980="タイガースファーム"),"han",IF(OR(C2980="健康牧場",C2980="ＯＫ牧場"),"oke",VLOOKUP(C2980,[1]Owner!$A:$B,2,FALSE)))))</f>
        <v>han</v>
      </c>
    </row>
    <row r="2981" spans="1:24" ht="11.15" customHeight="1" x14ac:dyDescent="0.65">
      <c r="A2981" s="19" t="str">
        <f t="shared" si="239"/>
        <v>1011タイ05</v>
      </c>
      <c r="B2981" s="10" t="s">
        <v>3649</v>
      </c>
      <c r="C2981" s="20" t="s">
        <v>3696</v>
      </c>
      <c r="D2981" s="11">
        <v>5</v>
      </c>
      <c r="E2981" s="20" t="s">
        <v>3704</v>
      </c>
      <c r="F2981" s="10" t="s">
        <v>14</v>
      </c>
      <c r="G2981" s="10" t="s">
        <v>510</v>
      </c>
      <c r="H2981" s="20" t="s">
        <v>3172</v>
      </c>
      <c r="I2981" s="20" t="s">
        <v>1755</v>
      </c>
      <c r="J2981" s="20" t="s">
        <v>3705</v>
      </c>
      <c r="K2981" s="20" t="s">
        <v>846</v>
      </c>
      <c r="L2981" s="20" t="s">
        <v>515</v>
      </c>
      <c r="M2981" s="21">
        <v>45</v>
      </c>
      <c r="N2981" s="22">
        <v>0</v>
      </c>
      <c r="O2981" s="23">
        <v>0</v>
      </c>
      <c r="P2981" s="24">
        <v>0</v>
      </c>
      <c r="Q2981" s="25">
        <f t="shared" si="241"/>
        <v>0</v>
      </c>
      <c r="R2981" s="12">
        <v>0</v>
      </c>
      <c r="S2981" s="12">
        <v>0</v>
      </c>
      <c r="U2981" s="18" t="str">
        <f t="shared" si="240"/>
        <v>未出走</v>
      </c>
      <c r="X2981" s="12" t="str">
        <f>IF(OR(C2981="櫃間牧場",C2981="特捜フジ"),"hit",IF(OR(C2981="土井牧場",C2981="土井ムギムギ牧場",C2981="むぎむぎ",C2981="むぎ"),"doi",IF(OR(C2981="阪神",C2981="タイガースファーム"),"han",IF(OR(C2981="健康牧場",C2981="ＯＫ牧場"),"oke",VLOOKUP(C2981,[1]Owner!$A:$B,2,FALSE)))))</f>
        <v>han</v>
      </c>
    </row>
    <row r="2982" spans="1:24" ht="11.15" customHeight="1" x14ac:dyDescent="0.65">
      <c r="A2982" s="19" t="str">
        <f t="shared" si="239"/>
        <v>1011光生06</v>
      </c>
      <c r="B2982" s="10" t="s">
        <v>3649</v>
      </c>
      <c r="C2982" s="20" t="s">
        <v>3144</v>
      </c>
      <c r="D2982" s="11">
        <v>6</v>
      </c>
      <c r="E2982" s="20" t="s">
        <v>3852</v>
      </c>
      <c r="F2982" s="10" t="s">
        <v>14</v>
      </c>
      <c r="G2982" s="10" t="s">
        <v>520</v>
      </c>
      <c r="H2982" s="20" t="s">
        <v>705</v>
      </c>
      <c r="I2982" s="20" t="s">
        <v>2720</v>
      </c>
      <c r="J2982" s="20" t="s">
        <v>3853</v>
      </c>
      <c r="K2982" s="20" t="s">
        <v>3854</v>
      </c>
      <c r="L2982" s="20" t="s">
        <v>2811</v>
      </c>
      <c r="M2982" s="21">
        <v>15</v>
      </c>
      <c r="N2982" s="22">
        <v>0</v>
      </c>
      <c r="O2982" s="23">
        <v>0</v>
      </c>
      <c r="P2982" s="24">
        <v>0</v>
      </c>
      <c r="Q2982" s="25">
        <f t="shared" si="241"/>
        <v>0</v>
      </c>
      <c r="R2982" s="12">
        <v>0</v>
      </c>
      <c r="S2982" s="12">
        <v>0</v>
      </c>
      <c r="U2982" s="18" t="str">
        <f t="shared" si="240"/>
        <v>未出走</v>
      </c>
      <c r="X2982" s="12" t="str">
        <f>IF(OR(C2982="櫃間牧場",C2982="特捜フジ"),"hit",IF(OR(C2982="土井牧場",C2982="土井ムギムギ牧場",C2982="むぎむぎ",C2982="むぎ"),"doi",IF(OR(C2982="阪神",C2982="タイガースファーム"),"han",IF(OR(C2982="健康牧場",C2982="ＯＫ牧場"),"oke",VLOOKUP(C2982,[1]Owner!$A:$B,2,FALSE)))))</f>
        <v>ymi</v>
      </c>
    </row>
    <row r="2983" spans="1:24" ht="11.15" customHeight="1" x14ac:dyDescent="0.65">
      <c r="A2983" s="19" t="str">
        <f t="shared" si="239"/>
        <v>1011健太02</v>
      </c>
      <c r="B2983" s="10" t="s">
        <v>3649</v>
      </c>
      <c r="C2983" s="20" t="s">
        <v>156</v>
      </c>
      <c r="D2983" s="11">
        <v>2</v>
      </c>
      <c r="E2983" s="20" t="s">
        <v>4744</v>
      </c>
      <c r="F2983" s="10" t="s">
        <v>2279</v>
      </c>
      <c r="G2983" s="10" t="s">
        <v>520</v>
      </c>
      <c r="H2983" s="20" t="s">
        <v>2571</v>
      </c>
      <c r="I2983" s="20" t="s">
        <v>2231</v>
      </c>
      <c r="J2983" s="20" t="s">
        <v>1773</v>
      </c>
      <c r="K2983" s="20" t="s">
        <v>3027</v>
      </c>
      <c r="L2983" s="20" t="s">
        <v>1774</v>
      </c>
      <c r="M2983" s="21">
        <v>65</v>
      </c>
      <c r="N2983" s="22">
        <v>0</v>
      </c>
      <c r="O2983" s="23">
        <v>0</v>
      </c>
      <c r="P2983" s="24">
        <v>0</v>
      </c>
      <c r="Q2983" s="25">
        <f t="shared" si="241"/>
        <v>0</v>
      </c>
      <c r="R2983" s="12">
        <v>0</v>
      </c>
      <c r="S2983" s="12">
        <v>0</v>
      </c>
      <c r="U2983" s="18" t="str">
        <f t="shared" si="240"/>
        <v>未出走</v>
      </c>
      <c r="X2983" s="12" t="str">
        <f>IF(OR(C2983="櫃間牧場",C2983="特捜フジ"),"hit",IF(OR(C2983="土井牧場",C2983="土井ムギムギ牧場",C2983="むぎむぎ",C2983="むぎ"),"doi",IF(OR(C2983="阪神",C2983="タイガースファーム"),"han",IF(OR(C2983="健康牧場",C2983="ＯＫ牧場"),"oke",VLOOKUP(C2983,[1]Owner!$A:$B,2,FALSE)))))</f>
        <v>tke</v>
      </c>
    </row>
    <row r="2984" spans="1:24" ht="11.15" customHeight="1" x14ac:dyDescent="0.65">
      <c r="A2984" s="19" t="str">
        <f t="shared" si="239"/>
        <v>1011健太03</v>
      </c>
      <c r="B2984" s="10" t="s">
        <v>3649</v>
      </c>
      <c r="C2984" s="20" t="s">
        <v>156</v>
      </c>
      <c r="D2984" s="11">
        <v>3</v>
      </c>
      <c r="E2984" s="20" t="s">
        <v>3668</v>
      </c>
      <c r="F2984" s="10" t="s">
        <v>14</v>
      </c>
      <c r="G2984" s="10" t="s">
        <v>520</v>
      </c>
      <c r="H2984" s="20" t="s">
        <v>2571</v>
      </c>
      <c r="I2984" s="20" t="s">
        <v>2231</v>
      </c>
      <c r="J2984" s="20" t="s">
        <v>2907</v>
      </c>
      <c r="K2984" s="20" t="s">
        <v>750</v>
      </c>
      <c r="L2984" s="20" t="s">
        <v>3283</v>
      </c>
      <c r="M2984" s="21">
        <v>45</v>
      </c>
      <c r="N2984" s="22">
        <v>0</v>
      </c>
      <c r="O2984" s="23">
        <v>0</v>
      </c>
      <c r="P2984" s="24">
        <v>0</v>
      </c>
      <c r="Q2984" s="25">
        <f t="shared" si="241"/>
        <v>0</v>
      </c>
      <c r="R2984" s="12">
        <v>0</v>
      </c>
      <c r="S2984" s="12">
        <v>0</v>
      </c>
      <c r="U2984" s="18" t="str">
        <f t="shared" si="240"/>
        <v>未出走</v>
      </c>
      <c r="X2984" s="12" t="str">
        <f>IF(OR(C2984="櫃間牧場",C2984="特捜フジ"),"hit",IF(OR(C2984="土井牧場",C2984="土井ムギムギ牧場",C2984="むぎむぎ",C2984="むぎ"),"doi",IF(OR(C2984="阪神",C2984="タイガースファーム"),"han",IF(OR(C2984="健康牧場",C2984="ＯＫ牧場"),"oke",VLOOKUP(C2984,[1]Owner!$A:$B,2,FALSE)))))</f>
        <v>tke</v>
      </c>
    </row>
    <row r="2985" spans="1:24" ht="11.15" customHeight="1" x14ac:dyDescent="0.65">
      <c r="A2985" s="19" t="str">
        <f t="shared" si="239"/>
        <v>1011健太06</v>
      </c>
      <c r="B2985" s="10" t="s">
        <v>3649</v>
      </c>
      <c r="C2985" s="20" t="s">
        <v>156</v>
      </c>
      <c r="D2985" s="11">
        <v>6</v>
      </c>
      <c r="E2985" s="20" t="s">
        <v>3672</v>
      </c>
      <c r="F2985" s="10" t="s">
        <v>2279</v>
      </c>
      <c r="G2985" s="10" t="s">
        <v>520</v>
      </c>
      <c r="H2985" s="20" t="s">
        <v>2571</v>
      </c>
      <c r="I2985" s="20" t="s">
        <v>3165</v>
      </c>
      <c r="J2985" s="20" t="s">
        <v>3610</v>
      </c>
      <c r="K2985" s="20" t="s">
        <v>2378</v>
      </c>
      <c r="L2985" s="20" t="s">
        <v>1913</v>
      </c>
      <c r="M2985" s="21">
        <v>60</v>
      </c>
      <c r="N2985" s="22">
        <v>0</v>
      </c>
      <c r="O2985" s="23">
        <v>0</v>
      </c>
      <c r="P2985" s="24">
        <v>0</v>
      </c>
      <c r="Q2985" s="25">
        <f t="shared" si="241"/>
        <v>0</v>
      </c>
      <c r="R2985" s="12">
        <v>0</v>
      </c>
      <c r="S2985" s="12">
        <v>0</v>
      </c>
      <c r="U2985" s="18" t="str">
        <f t="shared" si="240"/>
        <v>未出走</v>
      </c>
      <c r="X2985" s="12" t="str">
        <f>IF(OR(C2985="櫃間牧場",C2985="特捜フジ"),"hit",IF(OR(C2985="土井牧場",C2985="土井ムギムギ牧場",C2985="むぎむぎ",C2985="むぎ"),"doi",IF(OR(C2985="阪神",C2985="タイガースファーム"),"han",IF(OR(C2985="健康牧場",C2985="ＯＫ牧場"),"oke",VLOOKUP(C2985,[1]Owner!$A:$B,2,FALSE)))))</f>
        <v>tke</v>
      </c>
    </row>
    <row r="2986" spans="1:24" ht="11.15" customHeight="1" x14ac:dyDescent="0.15">
      <c r="A2986" s="19" t="str">
        <f t="shared" si="239"/>
        <v>1112光生09</v>
      </c>
      <c r="B2986" s="10" t="s">
        <v>4369</v>
      </c>
      <c r="C2986" s="20" t="s">
        <v>4264</v>
      </c>
      <c r="D2986" s="11">
        <v>9</v>
      </c>
      <c r="E2986" s="20" t="s">
        <v>4287</v>
      </c>
      <c r="F2986" s="10" t="s">
        <v>3910</v>
      </c>
      <c r="G2986" s="10" t="s">
        <v>3906</v>
      </c>
      <c r="H2986" s="20" t="s">
        <v>669</v>
      </c>
      <c r="I2986" s="20" t="s">
        <v>2614</v>
      </c>
      <c r="J2986" s="20" t="s">
        <v>2071</v>
      </c>
      <c r="K2986" s="20" t="s">
        <v>791</v>
      </c>
      <c r="L2986" s="20" t="s">
        <v>1913</v>
      </c>
      <c r="M2986" s="21">
        <v>75</v>
      </c>
      <c r="N2986" s="22">
        <v>0</v>
      </c>
      <c r="O2986" s="23">
        <v>0</v>
      </c>
      <c r="P2986" s="24">
        <v>0</v>
      </c>
      <c r="Q2986" s="25">
        <f t="shared" si="241"/>
        <v>0</v>
      </c>
      <c r="R2986" s="12">
        <v>0</v>
      </c>
      <c r="S2986" s="12">
        <v>0</v>
      </c>
      <c r="U2986" s="18" t="str">
        <f t="shared" si="240"/>
        <v>未出走</v>
      </c>
      <c r="V2986" s="12" t="s">
        <v>6357</v>
      </c>
      <c r="W2986" s="27" t="s">
        <v>6207</v>
      </c>
      <c r="X2986" s="12" t="str">
        <f>IF(OR(C2986="櫃間牧場",C2986="特捜フジ"),"hit",IF(OR(C2986="土井牧場",C2986="土井ムギムギ牧場",C2986="むぎむぎ",C2986="むぎ"),"doi",IF(OR(C2986="阪神",C2986="タイガースファーム"),"han",IF(OR(C2986="健康牧場",C2986="ＯＫ牧場"),"oke",VLOOKUP(C2986,[1]Owner!$A:$B,2,FALSE)))))</f>
        <v>ymi</v>
      </c>
    </row>
    <row r="2987" spans="1:24" ht="11.15" customHeight="1" x14ac:dyDescent="0.65">
      <c r="A2987" s="19" t="str">
        <f t="shared" si="239"/>
        <v>1112健太06</v>
      </c>
      <c r="B2987" s="10" t="s">
        <v>4369</v>
      </c>
      <c r="C2987" s="20" t="s">
        <v>3981</v>
      </c>
      <c r="D2987" s="11">
        <v>6</v>
      </c>
      <c r="E2987" s="20" t="s">
        <v>3996</v>
      </c>
      <c r="F2987" s="10" t="s">
        <v>3910</v>
      </c>
      <c r="G2987" s="10" t="s">
        <v>3906</v>
      </c>
      <c r="H2987" s="20" t="s">
        <v>3997</v>
      </c>
      <c r="I2987" s="20" t="s">
        <v>2280</v>
      </c>
      <c r="J2987" s="20" t="s">
        <v>1118</v>
      </c>
      <c r="K2987" s="20" t="s">
        <v>3998</v>
      </c>
      <c r="L2987" s="20" t="s">
        <v>1913</v>
      </c>
      <c r="M2987" s="21">
        <v>80</v>
      </c>
      <c r="N2987" s="22">
        <v>0</v>
      </c>
      <c r="O2987" s="23">
        <v>0</v>
      </c>
      <c r="P2987" s="24">
        <v>0</v>
      </c>
      <c r="Q2987" s="25">
        <f t="shared" si="241"/>
        <v>0</v>
      </c>
      <c r="R2987" s="12">
        <v>0</v>
      </c>
      <c r="S2987" s="12">
        <v>0</v>
      </c>
      <c r="U2987" s="18" t="str">
        <f t="shared" si="240"/>
        <v>未出走</v>
      </c>
      <c r="X2987" s="12" t="str">
        <f>IF(OR(C2987="櫃間牧場",C2987="特捜フジ"),"hit",IF(OR(C2987="土井牧場",C2987="土井ムギムギ牧場",C2987="むぎむぎ",C2987="むぎ"),"doi",IF(OR(C2987="阪神",C2987="タイガースファーム"),"han",IF(OR(C2987="健康牧場",C2987="ＯＫ牧場"),"oke",VLOOKUP(C2987,[1]Owner!$A:$B,2,FALSE)))))</f>
        <v>tke</v>
      </c>
    </row>
    <row r="2988" spans="1:24" ht="11.15" customHeight="1" x14ac:dyDescent="0.65">
      <c r="A2988" s="19" t="str">
        <f t="shared" si="239"/>
        <v>1112健太07</v>
      </c>
      <c r="B2988" s="10" t="s">
        <v>4369</v>
      </c>
      <c r="C2988" s="20" t="s">
        <v>3981</v>
      </c>
      <c r="D2988" s="11">
        <v>7</v>
      </c>
      <c r="E2988" s="20" t="s">
        <v>3999</v>
      </c>
      <c r="F2988" s="10" t="s">
        <v>3905</v>
      </c>
      <c r="G2988" s="10" t="s">
        <v>3906</v>
      </c>
      <c r="H2988" s="20" t="s">
        <v>4000</v>
      </c>
      <c r="I2988" s="20" t="s">
        <v>1739</v>
      </c>
      <c r="J2988" s="20" t="s">
        <v>1912</v>
      </c>
      <c r="K2988" s="20" t="s">
        <v>4001</v>
      </c>
      <c r="L2988" s="20" t="s">
        <v>1913</v>
      </c>
      <c r="M2988" s="21">
        <v>50</v>
      </c>
      <c r="N2988" s="22">
        <v>0</v>
      </c>
      <c r="O2988" s="23">
        <v>0</v>
      </c>
      <c r="P2988" s="24">
        <v>0</v>
      </c>
      <c r="Q2988" s="25">
        <f t="shared" si="241"/>
        <v>0</v>
      </c>
      <c r="R2988" s="12">
        <v>0</v>
      </c>
      <c r="S2988" s="12">
        <v>0</v>
      </c>
      <c r="U2988" s="18" t="str">
        <f t="shared" si="240"/>
        <v>未出走</v>
      </c>
      <c r="X2988" s="12" t="str">
        <f>IF(OR(C2988="櫃間牧場",C2988="特捜フジ"),"hit",IF(OR(C2988="土井牧場",C2988="土井ムギムギ牧場",C2988="むぎむぎ",C2988="むぎ"),"doi",IF(OR(C2988="阪神",C2988="タイガースファーム"),"han",IF(OR(C2988="健康牧場",C2988="ＯＫ牧場"),"oke",VLOOKUP(C2988,[1]Owner!$A:$B,2,FALSE)))))</f>
        <v>tke</v>
      </c>
    </row>
    <row r="2989" spans="1:24" ht="11.15" customHeight="1" x14ac:dyDescent="0.65">
      <c r="A2989" s="19" t="str">
        <f t="shared" si="239"/>
        <v>1112健太09</v>
      </c>
      <c r="B2989" s="10" t="s">
        <v>4369</v>
      </c>
      <c r="C2989" s="20" t="s">
        <v>3981</v>
      </c>
      <c r="D2989" s="11">
        <v>9</v>
      </c>
      <c r="E2989" s="20" t="s">
        <v>4005</v>
      </c>
      <c r="F2989" s="10" t="s">
        <v>3905</v>
      </c>
      <c r="G2989" s="10" t="s">
        <v>3906</v>
      </c>
      <c r="H2989" s="20" t="s">
        <v>4006</v>
      </c>
      <c r="I2989" s="20" t="s">
        <v>3165</v>
      </c>
      <c r="J2989" s="20" t="s">
        <v>4007</v>
      </c>
      <c r="K2989" s="20" t="s">
        <v>4008</v>
      </c>
      <c r="L2989" s="20" t="s">
        <v>1913</v>
      </c>
      <c r="M2989" s="21">
        <v>60</v>
      </c>
      <c r="N2989" s="22">
        <v>0</v>
      </c>
      <c r="O2989" s="23">
        <v>0</v>
      </c>
      <c r="P2989" s="24">
        <v>0</v>
      </c>
      <c r="Q2989" s="25">
        <f t="shared" si="241"/>
        <v>0</v>
      </c>
      <c r="R2989" s="12">
        <v>0</v>
      </c>
      <c r="S2989" s="12">
        <v>0</v>
      </c>
      <c r="U2989" s="18" t="str">
        <f t="shared" si="240"/>
        <v>未出走</v>
      </c>
      <c r="X2989" s="12" t="str">
        <f>IF(OR(C2989="櫃間牧場",C2989="特捜フジ"),"hit",IF(OR(C2989="土井牧場",C2989="土井ムギムギ牧場",C2989="むぎむぎ",C2989="むぎ"),"doi",IF(OR(C2989="阪神",C2989="タイガースファーム"),"han",IF(OR(C2989="健康牧場",C2989="ＯＫ牧場"),"oke",VLOOKUP(C2989,[1]Owner!$A:$B,2,FALSE)))))</f>
        <v>tke</v>
      </c>
    </row>
    <row r="2990" spans="1:24" ht="11.15" customHeight="1" x14ac:dyDescent="0.65">
      <c r="A2990" s="19" t="str">
        <f t="shared" si="239"/>
        <v>1112健太10</v>
      </c>
      <c r="B2990" s="10" t="s">
        <v>4369</v>
      </c>
      <c r="C2990" s="20" t="s">
        <v>3981</v>
      </c>
      <c r="D2990" s="11">
        <v>10</v>
      </c>
      <c r="E2990" s="20" t="s">
        <v>4744</v>
      </c>
      <c r="F2990" s="10" t="s">
        <v>3905</v>
      </c>
      <c r="G2990" s="10" t="s">
        <v>3911</v>
      </c>
      <c r="H2990" s="20" t="s">
        <v>4009</v>
      </c>
      <c r="I2990" s="20" t="s">
        <v>2280</v>
      </c>
      <c r="J2990" s="20" t="s">
        <v>2619</v>
      </c>
      <c r="K2990" s="20" t="s">
        <v>4010</v>
      </c>
      <c r="L2990" s="20" t="s">
        <v>1913</v>
      </c>
      <c r="M2990" s="21">
        <v>60</v>
      </c>
      <c r="N2990" s="22">
        <v>0</v>
      </c>
      <c r="O2990" s="23">
        <v>0</v>
      </c>
      <c r="P2990" s="24">
        <v>0</v>
      </c>
      <c r="Q2990" s="25">
        <f t="shared" si="241"/>
        <v>0</v>
      </c>
      <c r="R2990" s="12">
        <v>0</v>
      </c>
      <c r="S2990" s="12">
        <v>0</v>
      </c>
      <c r="U2990" s="18" t="str">
        <f t="shared" si="240"/>
        <v>未出走</v>
      </c>
      <c r="X2990" s="12" t="str">
        <f>IF(OR(C2990="櫃間牧場",C2990="特捜フジ"),"hit",IF(OR(C2990="土井牧場",C2990="土井ムギムギ牧場",C2990="むぎむぎ",C2990="むぎ"),"doi",IF(OR(C2990="阪神",C2990="タイガースファーム"),"han",IF(OR(C2990="健康牧場",C2990="ＯＫ牧場"),"oke",VLOOKUP(C2990,[1]Owner!$A:$B,2,FALSE)))))</f>
        <v>tke</v>
      </c>
    </row>
    <row r="2991" spans="1:24" ht="11.15" customHeight="1" x14ac:dyDescent="0.15">
      <c r="A2991" s="19" t="str">
        <f t="shared" si="239"/>
        <v>1112阪神03</v>
      </c>
      <c r="B2991" s="10" t="s">
        <v>4369</v>
      </c>
      <c r="C2991" s="20" t="s">
        <v>4137</v>
      </c>
      <c r="D2991" s="11">
        <v>3</v>
      </c>
      <c r="E2991" s="20" t="s">
        <v>4142</v>
      </c>
      <c r="F2991" s="10" t="s">
        <v>3905</v>
      </c>
      <c r="G2991" s="10" t="s">
        <v>3911</v>
      </c>
      <c r="H2991" s="20" t="s">
        <v>4077</v>
      </c>
      <c r="I2991" s="20" t="s">
        <v>3280</v>
      </c>
      <c r="J2991" s="20" t="s">
        <v>2208</v>
      </c>
      <c r="K2991" s="20" t="s">
        <v>4143</v>
      </c>
      <c r="L2991" s="20" t="s">
        <v>3914</v>
      </c>
      <c r="M2991" s="21">
        <v>65</v>
      </c>
      <c r="N2991" s="22">
        <v>0</v>
      </c>
      <c r="O2991" s="23">
        <v>0</v>
      </c>
      <c r="P2991" s="24">
        <v>0</v>
      </c>
      <c r="Q2991" s="25">
        <f t="shared" si="241"/>
        <v>0</v>
      </c>
      <c r="R2991" s="12">
        <v>0</v>
      </c>
      <c r="S2991" s="12">
        <v>0</v>
      </c>
      <c r="U2991" s="18" t="str">
        <f t="shared" si="240"/>
        <v>未出走</v>
      </c>
      <c r="V2991" s="12" t="s">
        <v>6345</v>
      </c>
      <c r="W2991" s="27" t="s">
        <v>6195</v>
      </c>
      <c r="X2991" s="12" t="str">
        <f>IF(OR(C2991="櫃間牧場",C2991="特捜フジ"),"hit",IF(OR(C2991="土井牧場",C2991="土井ムギムギ牧場",C2991="むぎむぎ",C2991="むぎ"),"doi",IF(OR(C2991="阪神",C2991="タイガースファーム"),"han",IF(OR(C2991="健康牧場",C2991="ＯＫ牧場"),"oke",VLOOKUP(C2991,[1]Owner!$A:$B,2,FALSE)))))</f>
        <v>han</v>
      </c>
    </row>
    <row r="2992" spans="1:24" ht="11.15" customHeight="1" x14ac:dyDescent="0.15">
      <c r="A2992" s="19" t="str">
        <f t="shared" si="239"/>
        <v>1112阪神04</v>
      </c>
      <c r="B2992" s="10" t="s">
        <v>4369</v>
      </c>
      <c r="C2992" s="20" t="s">
        <v>4137</v>
      </c>
      <c r="D2992" s="11">
        <v>4</v>
      </c>
      <c r="E2992" s="20" t="s">
        <v>4144</v>
      </c>
      <c r="F2992" s="10" t="s">
        <v>3905</v>
      </c>
      <c r="G2992" s="10" t="s">
        <v>3953</v>
      </c>
      <c r="H2992" s="20" t="s">
        <v>4145</v>
      </c>
      <c r="I2992" s="20" t="s">
        <v>2280</v>
      </c>
      <c r="J2992" s="20" t="s">
        <v>4146</v>
      </c>
      <c r="K2992" s="20" t="s">
        <v>823</v>
      </c>
      <c r="L2992" s="20" t="s">
        <v>3283</v>
      </c>
      <c r="M2992" s="21">
        <v>40</v>
      </c>
      <c r="N2992" s="22">
        <v>0</v>
      </c>
      <c r="O2992" s="23">
        <v>0</v>
      </c>
      <c r="P2992" s="24">
        <v>0</v>
      </c>
      <c r="Q2992" s="25">
        <f t="shared" si="241"/>
        <v>0</v>
      </c>
      <c r="R2992" s="12">
        <v>0</v>
      </c>
      <c r="S2992" s="12">
        <v>0</v>
      </c>
      <c r="U2992" s="18" t="str">
        <f t="shared" si="240"/>
        <v>未出走</v>
      </c>
      <c r="V2992" s="12" t="s">
        <v>6346</v>
      </c>
      <c r="W2992" s="27" t="s">
        <v>6196</v>
      </c>
      <c r="X2992" s="12" t="str">
        <f>IF(OR(C2992="櫃間牧場",C2992="特捜フジ"),"hit",IF(OR(C2992="土井牧場",C2992="土井ムギムギ牧場",C2992="むぎむぎ",C2992="むぎ"),"doi",IF(OR(C2992="阪神",C2992="タイガースファーム"),"han",IF(OR(C2992="健康牧場",C2992="ＯＫ牧場"),"oke",VLOOKUP(C2992,[1]Owner!$A:$B,2,FALSE)))))</f>
        <v>han</v>
      </c>
    </row>
    <row r="2993" spans="1:24" ht="11.15" customHeight="1" x14ac:dyDescent="0.15">
      <c r="A2993" s="19" t="str">
        <f t="shared" si="239"/>
        <v>1112福石01</v>
      </c>
      <c r="B2993" s="10" t="s">
        <v>4369</v>
      </c>
      <c r="C2993" s="20" t="s">
        <v>4167</v>
      </c>
      <c r="D2993" s="11">
        <v>1</v>
      </c>
      <c r="E2993" s="20" t="s">
        <v>4168</v>
      </c>
      <c r="F2993" s="10" t="s">
        <v>3905</v>
      </c>
      <c r="G2993" s="10" t="s">
        <v>3906</v>
      </c>
      <c r="H2993" s="20" t="s">
        <v>4169</v>
      </c>
      <c r="I2993" s="20" t="s">
        <v>2231</v>
      </c>
      <c r="J2993" s="20" t="s">
        <v>2237</v>
      </c>
      <c r="K2993" s="20" t="s">
        <v>3980</v>
      </c>
      <c r="L2993" s="20" t="s">
        <v>1913</v>
      </c>
      <c r="M2993" s="21">
        <v>75</v>
      </c>
      <c r="N2993" s="22">
        <v>0</v>
      </c>
      <c r="O2993" s="23">
        <v>0</v>
      </c>
      <c r="P2993" s="24">
        <v>0</v>
      </c>
      <c r="Q2993" s="25">
        <f t="shared" si="241"/>
        <v>0</v>
      </c>
      <c r="R2993" s="12">
        <v>0</v>
      </c>
      <c r="S2993" s="12">
        <v>0</v>
      </c>
      <c r="U2993" s="18" t="str">
        <f t="shared" si="240"/>
        <v>未出走</v>
      </c>
      <c r="V2993" s="12" t="s">
        <v>6348</v>
      </c>
      <c r="W2993" s="27" t="s">
        <v>6198</v>
      </c>
      <c r="X2993" s="12" t="str">
        <f>IF(OR(C2993="櫃間牧場",C2993="特捜フジ"),"hit",IF(OR(C2993="土井牧場",C2993="土井ムギムギ牧場",C2993="むぎむぎ",C2993="むぎ"),"doi",IF(OR(C2993="阪神",C2993="タイガースファーム"),"han",IF(OR(C2993="健康牧場",C2993="ＯＫ牧場"),"oke",VLOOKUP(C2993,[1]Owner!$A:$B,2,FALSE)))))</f>
        <v>fuk</v>
      </c>
    </row>
    <row r="2994" spans="1:24" ht="11.15" customHeight="1" x14ac:dyDescent="0.15">
      <c r="A2994" s="19" t="str">
        <f t="shared" si="239"/>
        <v>1112藤田10</v>
      </c>
      <c r="B2994" s="10" t="s">
        <v>4369</v>
      </c>
      <c r="C2994" s="20" t="s">
        <v>4200</v>
      </c>
      <c r="D2994" s="11">
        <v>10</v>
      </c>
      <c r="E2994" s="20" t="s">
        <v>4229</v>
      </c>
      <c r="F2994" s="10" t="s">
        <v>3905</v>
      </c>
      <c r="G2994" s="10" t="s">
        <v>3911</v>
      </c>
      <c r="H2994" s="20" t="s">
        <v>4003</v>
      </c>
      <c r="I2994" s="20" t="s">
        <v>2720</v>
      </c>
      <c r="J2994" s="20" t="s">
        <v>4230</v>
      </c>
      <c r="K2994" s="20" t="s">
        <v>4231</v>
      </c>
      <c r="L2994" s="20" t="s">
        <v>4232</v>
      </c>
      <c r="M2994" s="21">
        <v>10</v>
      </c>
      <c r="N2994" s="22">
        <v>0</v>
      </c>
      <c r="O2994" s="23">
        <v>0</v>
      </c>
      <c r="P2994" s="24">
        <v>0</v>
      </c>
      <c r="Q2994" s="25">
        <f t="shared" si="241"/>
        <v>0</v>
      </c>
      <c r="R2994" s="12">
        <v>0</v>
      </c>
      <c r="S2994" s="12">
        <v>0</v>
      </c>
      <c r="U2994" s="18" t="str">
        <f t="shared" si="240"/>
        <v>未出走</v>
      </c>
      <c r="V2994" s="12" t="s">
        <v>6353</v>
      </c>
      <c r="W2994" s="27" t="s">
        <v>6203</v>
      </c>
      <c r="X2994" s="12" t="str">
        <f>IF(OR(C2994="櫃間牧場",C2994="特捜フジ"),"hit",IF(OR(C2994="土井牧場",C2994="土井ムギムギ牧場",C2994="むぎむぎ",C2994="むぎ"),"doi",IF(OR(C2994="阪神",C2994="タイガースファーム"),"han",IF(OR(C2994="健康牧場",C2994="ＯＫ牧場"),"oke",VLOOKUP(C2994,[1]Owner!$A:$B,2,FALSE)))))</f>
        <v>fut</v>
      </c>
    </row>
    <row r="2995" spans="1:24" ht="11.15" customHeight="1" x14ac:dyDescent="0.15">
      <c r="A2995" s="19" t="str">
        <f t="shared" si="239"/>
        <v>1112むぎ10</v>
      </c>
      <c r="B2995" s="10" t="s">
        <v>4369</v>
      </c>
      <c r="C2995" s="20" t="s">
        <v>4316</v>
      </c>
      <c r="D2995" s="11">
        <v>10</v>
      </c>
      <c r="E2995" s="20" t="s">
        <v>4336</v>
      </c>
      <c r="F2995" s="10" t="s">
        <v>3905</v>
      </c>
      <c r="G2995" s="10" t="s">
        <v>3906</v>
      </c>
      <c r="H2995" s="20" t="s">
        <v>4337</v>
      </c>
      <c r="I2995" s="20" t="s">
        <v>2850</v>
      </c>
      <c r="J2995" s="20" t="s">
        <v>1619</v>
      </c>
      <c r="K2995" s="20" t="s">
        <v>4338</v>
      </c>
      <c r="L2995" s="20" t="s">
        <v>1913</v>
      </c>
      <c r="M2995" s="21">
        <v>20</v>
      </c>
      <c r="N2995" s="22">
        <v>0</v>
      </c>
      <c r="O2995" s="23">
        <v>0</v>
      </c>
      <c r="P2995" s="24">
        <v>0</v>
      </c>
      <c r="Q2995" s="25">
        <f t="shared" si="241"/>
        <v>0</v>
      </c>
      <c r="R2995" s="12">
        <v>0</v>
      </c>
      <c r="S2995" s="12">
        <v>0</v>
      </c>
      <c r="U2995" s="18" t="str">
        <f t="shared" si="240"/>
        <v>未出走</v>
      </c>
      <c r="V2995" s="12" t="s">
        <v>6360</v>
      </c>
      <c r="W2995" s="27" t="s">
        <v>6210</v>
      </c>
      <c r="X2995" s="12" t="str">
        <f>IF(OR(C2995="櫃間牧場",C2995="特捜フジ"),"hit",IF(OR(C2995="土井牧場",C2995="土井ムギムギ牧場",C2995="むぎむぎ",C2995="むぎ"),"doi",IF(OR(C2995="阪神",C2995="タイガースファーム"),"han",IF(OR(C2995="健康牧場",C2995="ＯＫ牧場"),"oke",VLOOKUP(C2995,[1]Owner!$A:$B,2,FALSE)))))</f>
        <v>doi</v>
      </c>
    </row>
    <row r="2996" spans="1:24" ht="11.15" customHeight="1" x14ac:dyDescent="0.15">
      <c r="A2996" s="19" t="str">
        <f t="shared" si="239"/>
        <v>1112光生02</v>
      </c>
      <c r="B2996" s="10" t="s">
        <v>4369</v>
      </c>
      <c r="C2996" s="20" t="s">
        <v>4264</v>
      </c>
      <c r="D2996" s="11">
        <v>2</v>
      </c>
      <c r="E2996" s="20" t="s">
        <v>4744</v>
      </c>
      <c r="F2996" s="10" t="s">
        <v>3910</v>
      </c>
      <c r="G2996" s="10" t="s">
        <v>3953</v>
      </c>
      <c r="H2996" s="20" t="s">
        <v>4267</v>
      </c>
      <c r="I2996" s="20" t="s">
        <v>2612</v>
      </c>
      <c r="J2996" s="20" t="s">
        <v>368</v>
      </c>
      <c r="K2996" s="20" t="s">
        <v>2378</v>
      </c>
      <c r="L2996" s="20" t="s">
        <v>1913</v>
      </c>
      <c r="M2996" s="21">
        <v>105</v>
      </c>
      <c r="N2996" s="22">
        <v>0</v>
      </c>
      <c r="O2996" s="23">
        <v>0</v>
      </c>
      <c r="P2996" s="24">
        <v>0</v>
      </c>
      <c r="Q2996" s="25">
        <f t="shared" si="241"/>
        <v>0</v>
      </c>
      <c r="R2996" s="12">
        <v>0</v>
      </c>
      <c r="S2996" s="12">
        <v>0</v>
      </c>
      <c r="U2996" s="18" t="str">
        <f t="shared" si="240"/>
        <v>未出走</v>
      </c>
      <c r="V2996" s="12" t="s">
        <v>6355</v>
      </c>
      <c r="W2996" s="27" t="s">
        <v>6205</v>
      </c>
      <c r="X2996" s="12" t="str">
        <f>IF(OR(C2996="櫃間牧場",C2996="特捜フジ"),"hit",IF(OR(C2996="土井牧場",C2996="土井ムギムギ牧場",C2996="むぎむぎ",C2996="むぎ"),"doi",IF(OR(C2996="阪神",C2996="タイガースファーム"),"han",IF(OR(C2996="健康牧場",C2996="ＯＫ牧場"),"oke",VLOOKUP(C2996,[1]Owner!$A:$B,2,FALSE)))))</f>
        <v>ymi</v>
      </c>
    </row>
    <row r="2997" spans="1:24" ht="11.15" customHeight="1" x14ac:dyDescent="0.15">
      <c r="A2997" s="19" t="str">
        <f t="shared" si="239"/>
        <v>1213松山01</v>
      </c>
      <c r="B2997" s="10" t="s">
        <v>4405</v>
      </c>
      <c r="C2997" s="20" t="s">
        <v>4735</v>
      </c>
      <c r="D2997" s="11">
        <v>1</v>
      </c>
      <c r="E2997" s="20" t="s">
        <v>4576</v>
      </c>
      <c r="F2997" s="10" t="s">
        <v>4407</v>
      </c>
      <c r="G2997" s="10" t="s">
        <v>4408</v>
      </c>
      <c r="H2997" s="20" t="s">
        <v>4409</v>
      </c>
      <c r="I2997" s="20" t="s">
        <v>2280</v>
      </c>
      <c r="J2997" s="20" t="s">
        <v>4577</v>
      </c>
      <c r="K2997" s="20" t="s">
        <v>4578</v>
      </c>
      <c r="L2997" s="20" t="s">
        <v>1913</v>
      </c>
      <c r="M2997" s="21">
        <v>30</v>
      </c>
      <c r="N2997" s="22">
        <v>0</v>
      </c>
      <c r="O2997" s="23">
        <v>0</v>
      </c>
      <c r="P2997" s="24">
        <v>0</v>
      </c>
      <c r="Q2997" s="25">
        <f t="shared" si="241"/>
        <v>0</v>
      </c>
      <c r="R2997" s="12">
        <v>0</v>
      </c>
      <c r="S2997" s="12">
        <v>0</v>
      </c>
      <c r="U2997" s="18" t="str">
        <f t="shared" si="240"/>
        <v>未出走</v>
      </c>
      <c r="V2997" s="12" t="s">
        <v>6373</v>
      </c>
      <c r="W2997" s="27" t="s">
        <v>6223</v>
      </c>
      <c r="X2997" s="12" t="str">
        <f>IF(OR(C2997="櫃間牧場",C2997="特捜フジ"),"hit",IF(OR(C2997="土井牧場",C2997="土井ムギムギ牧場",C2997="むぎむぎ",C2997="むぎ"),"doi",IF(OR(C2997="阪神",C2997="タイガースファーム"),"han",IF(OR(C2997="健康牧場",C2997="ＯＫ牧場"),"oke",VLOOKUP(C2997,[1]Owner!$A:$B,2,FALSE)))))</f>
        <v>mat</v>
      </c>
    </row>
    <row r="2998" spans="1:24" ht="11.15" customHeight="1" x14ac:dyDescent="0.15">
      <c r="A2998" s="19" t="str">
        <f t="shared" si="239"/>
        <v>1213福石05</v>
      </c>
      <c r="B2998" s="10" t="s">
        <v>4405</v>
      </c>
      <c r="C2998" s="20" t="s">
        <v>4741</v>
      </c>
      <c r="D2998" s="11">
        <v>5</v>
      </c>
      <c r="E2998" s="20" t="s">
        <v>4719</v>
      </c>
      <c r="F2998" s="10" t="s">
        <v>4407</v>
      </c>
      <c r="G2998" s="10" t="s">
        <v>4408</v>
      </c>
      <c r="H2998" s="20" t="s">
        <v>4442</v>
      </c>
      <c r="I2998" s="20" t="s">
        <v>1739</v>
      </c>
      <c r="J2998" s="20" t="s">
        <v>3762</v>
      </c>
      <c r="K2998" s="20" t="s">
        <v>2378</v>
      </c>
      <c r="L2998" s="20" t="s">
        <v>1913</v>
      </c>
      <c r="M2998" s="21">
        <v>10</v>
      </c>
      <c r="N2998" s="22">
        <v>0</v>
      </c>
      <c r="O2998" s="23">
        <v>0</v>
      </c>
      <c r="P2998" s="24">
        <v>0</v>
      </c>
      <c r="Q2998" s="25">
        <f t="shared" si="241"/>
        <v>0</v>
      </c>
      <c r="R2998" s="12">
        <v>0</v>
      </c>
      <c r="S2998" s="12">
        <v>0</v>
      </c>
      <c r="U2998" s="18" t="str">
        <f t="shared" si="240"/>
        <v>未出走</v>
      </c>
      <c r="V2998" s="12" t="s">
        <v>6367</v>
      </c>
      <c r="W2998" s="27" t="s">
        <v>6217</v>
      </c>
      <c r="X2998" s="12" t="str">
        <f>IF(OR(C2998="櫃間牧場",C2998="特捜フジ"),"hit",IF(OR(C2998="土井牧場",C2998="土井ムギムギ牧場",C2998="むぎむぎ",C2998="むぎ"),"doi",IF(OR(C2998="阪神",C2998="タイガースファーム"),"han",IF(OR(C2998="健康牧場",C2998="ＯＫ牧場"),"oke",VLOOKUP(C2998,[1]Owner!$A:$B,2,FALSE)))))</f>
        <v>fuk</v>
      </c>
    </row>
    <row r="2999" spans="1:24" ht="11.15" customHeight="1" x14ac:dyDescent="0.15">
      <c r="A2999" s="19" t="str">
        <f t="shared" si="239"/>
        <v>1213光生01</v>
      </c>
      <c r="B2999" s="10" t="s">
        <v>4405</v>
      </c>
      <c r="C2999" s="20" t="s">
        <v>4733</v>
      </c>
      <c r="D2999" s="11">
        <v>1</v>
      </c>
      <c r="E2999" s="20" t="s">
        <v>4526</v>
      </c>
      <c r="F2999" s="10" t="s">
        <v>4413</v>
      </c>
      <c r="G2999" s="10" t="s">
        <v>4408</v>
      </c>
      <c r="H2999" s="20" t="s">
        <v>4527</v>
      </c>
      <c r="I2999" s="20" t="s">
        <v>2612</v>
      </c>
      <c r="J2999" s="20" t="s">
        <v>368</v>
      </c>
      <c r="K2999" s="20" t="s">
        <v>2378</v>
      </c>
      <c r="L2999" s="20" t="s">
        <v>1913</v>
      </c>
      <c r="M2999" s="21">
        <v>300</v>
      </c>
      <c r="N2999" s="22">
        <v>0</v>
      </c>
      <c r="O2999" s="23">
        <v>0</v>
      </c>
      <c r="P2999" s="24">
        <v>0</v>
      </c>
      <c r="Q2999" s="25">
        <f t="shared" si="241"/>
        <v>0</v>
      </c>
      <c r="R2999" s="12">
        <v>0</v>
      </c>
      <c r="S2999" s="12">
        <v>0</v>
      </c>
      <c r="U2999" s="18" t="str">
        <f t="shared" si="240"/>
        <v>未出走</v>
      </c>
      <c r="V2999" s="12" t="s">
        <v>6376</v>
      </c>
      <c r="W2999" s="27" t="s">
        <v>6226</v>
      </c>
      <c r="X2999" s="12" t="str">
        <f>IF(OR(C2999="櫃間牧場",C2999="特捜フジ"),"hit",IF(OR(C2999="土井牧場",C2999="土井ムギムギ牧場",C2999="むぎむぎ",C2999="むぎ"),"doi",IF(OR(C2999="阪神",C2999="タイガースファーム"),"han",IF(OR(C2999="健康牧場",C2999="ＯＫ牧場"),"oke",VLOOKUP(C2999,[1]Owner!$A:$B,2,FALSE)))))</f>
        <v>ymi</v>
      </c>
    </row>
    <row r="3000" spans="1:24" ht="11.15" customHeight="1" x14ac:dyDescent="0.15">
      <c r="A3000" s="19" t="str">
        <f t="shared" si="239"/>
        <v>1213光生06</v>
      </c>
      <c r="B3000" s="10" t="s">
        <v>4405</v>
      </c>
      <c r="C3000" s="20" t="s">
        <v>4733</v>
      </c>
      <c r="D3000" s="11">
        <v>6</v>
      </c>
      <c r="E3000" s="20" t="s">
        <v>4537</v>
      </c>
      <c r="F3000" s="10" t="s">
        <v>4407</v>
      </c>
      <c r="G3000" s="10" t="s">
        <v>4421</v>
      </c>
      <c r="H3000" s="20" t="s">
        <v>4479</v>
      </c>
      <c r="I3000" s="20" t="s">
        <v>2614</v>
      </c>
      <c r="J3000" s="20" t="s">
        <v>2992</v>
      </c>
      <c r="K3000" s="20" t="s">
        <v>2378</v>
      </c>
      <c r="L3000" s="20" t="s">
        <v>1913</v>
      </c>
      <c r="M3000" s="21">
        <v>10</v>
      </c>
      <c r="N3000" s="22">
        <v>0</v>
      </c>
      <c r="O3000" s="23">
        <v>0</v>
      </c>
      <c r="P3000" s="24">
        <v>0</v>
      </c>
      <c r="Q3000" s="25">
        <f t="shared" si="241"/>
        <v>0</v>
      </c>
      <c r="R3000" s="12">
        <v>0</v>
      </c>
      <c r="S3000" s="12">
        <v>0</v>
      </c>
      <c r="U3000" s="18" t="str">
        <f t="shared" si="240"/>
        <v>未出走</v>
      </c>
      <c r="V3000" s="12" t="s">
        <v>6377</v>
      </c>
      <c r="W3000" s="27" t="s">
        <v>6227</v>
      </c>
      <c r="X3000" s="12" t="str">
        <f>IF(OR(C3000="櫃間牧場",C3000="特捜フジ"),"hit",IF(OR(C3000="土井牧場",C3000="土井ムギムギ牧場",C3000="むぎむぎ",C3000="むぎ"),"doi",IF(OR(C3000="阪神",C3000="タイガースファーム"),"han",IF(OR(C3000="健康牧場",C3000="ＯＫ牧場"),"oke",VLOOKUP(C3000,[1]Owner!$A:$B,2,FALSE)))))</f>
        <v>ymi</v>
      </c>
    </row>
    <row r="3001" spans="1:24" ht="11.15" customHeight="1" x14ac:dyDescent="0.15">
      <c r="A3001" s="19" t="str">
        <f t="shared" si="239"/>
        <v>1213みど10</v>
      </c>
      <c r="B3001" s="10" t="s">
        <v>4405</v>
      </c>
      <c r="C3001" s="20" t="s">
        <v>4730</v>
      </c>
      <c r="D3001" s="11">
        <v>10</v>
      </c>
      <c r="E3001" s="20" t="s">
        <v>4441</v>
      </c>
      <c r="F3001" s="10" t="s">
        <v>4407</v>
      </c>
      <c r="G3001" s="10" t="s">
        <v>4408</v>
      </c>
      <c r="H3001" s="20" t="s">
        <v>4442</v>
      </c>
      <c r="I3001" s="20" t="s">
        <v>4423</v>
      </c>
      <c r="J3001" s="20" t="s">
        <v>1807</v>
      </c>
      <c r="K3001" s="20" t="s">
        <v>4411</v>
      </c>
      <c r="L3001" s="20" t="s">
        <v>1913</v>
      </c>
      <c r="M3001" s="21">
        <v>40</v>
      </c>
      <c r="N3001" s="22">
        <v>0</v>
      </c>
      <c r="O3001" s="23">
        <v>0</v>
      </c>
      <c r="P3001" s="24">
        <v>0</v>
      </c>
      <c r="Q3001" s="25">
        <f t="shared" si="241"/>
        <v>0</v>
      </c>
      <c r="R3001" s="12">
        <v>0</v>
      </c>
      <c r="S3001" s="12">
        <v>0</v>
      </c>
      <c r="U3001" s="18" t="str">
        <f t="shared" si="240"/>
        <v>未出走</v>
      </c>
      <c r="V3001" s="12" t="s">
        <v>6380</v>
      </c>
      <c r="W3001" s="27" t="s">
        <v>6230</v>
      </c>
      <c r="X3001" s="12" t="str">
        <f>IF(OR(C3001="櫃間牧場",C3001="特捜フジ"),"hit",IF(OR(C3001="土井牧場",C3001="土井ムギムギ牧場",C3001="むぎむぎ",C3001="むぎ"),"doi",IF(OR(C3001="阪神",C3001="タイガースファーム"),"han",IF(OR(C3001="健康牧場",C3001="ＯＫ牧場"),"oke",VLOOKUP(C3001,[1]Owner!$A:$B,2,FALSE)))))</f>
        <v>mid</v>
      </c>
    </row>
    <row r="3002" spans="1:24" ht="11.15" customHeight="1" x14ac:dyDescent="0.15">
      <c r="A3002" s="19" t="str">
        <f t="shared" si="239"/>
        <v>1213村山07</v>
      </c>
      <c r="B3002" s="10" t="s">
        <v>4405</v>
      </c>
      <c r="C3002" s="20" t="s">
        <v>4738</v>
      </c>
      <c r="D3002" s="11">
        <v>7</v>
      </c>
      <c r="E3002" s="20" t="s">
        <v>4660</v>
      </c>
      <c r="F3002" s="10" t="s">
        <v>4407</v>
      </c>
      <c r="G3002" s="10" t="s">
        <v>4408</v>
      </c>
      <c r="H3002" s="20" t="s">
        <v>4661</v>
      </c>
      <c r="I3002" s="20" t="s">
        <v>3165</v>
      </c>
      <c r="J3002" s="20" t="s">
        <v>789</v>
      </c>
      <c r="K3002" s="20" t="s">
        <v>4415</v>
      </c>
      <c r="L3002" s="20" t="s">
        <v>4416</v>
      </c>
      <c r="M3002" s="21">
        <v>40</v>
      </c>
      <c r="N3002" s="22">
        <v>0</v>
      </c>
      <c r="O3002" s="23">
        <v>0</v>
      </c>
      <c r="P3002" s="24">
        <v>0</v>
      </c>
      <c r="Q3002" s="25">
        <f t="shared" si="241"/>
        <v>0</v>
      </c>
      <c r="R3002" s="12">
        <v>0</v>
      </c>
      <c r="S3002" s="12">
        <v>0</v>
      </c>
      <c r="U3002" s="18" t="str">
        <f t="shared" si="240"/>
        <v>未出走</v>
      </c>
      <c r="V3002" s="12" t="s">
        <v>6384</v>
      </c>
      <c r="W3002" s="27" t="s">
        <v>6234</v>
      </c>
      <c r="X3002" s="12" t="str">
        <f>IF(OR(C3002="櫃間牧場",C3002="特捜フジ"),"hit",IF(OR(C3002="土井牧場",C3002="土井ムギムギ牧場",C3002="むぎむぎ",C3002="むぎ"),"doi",IF(OR(C3002="阪神",C3002="タイガースファーム"),"han",IF(OR(C3002="健康牧場",C3002="ＯＫ牧場"),"oke",VLOOKUP(C3002,[1]Owner!$A:$B,2,FALSE)))))</f>
        <v>mur</v>
      </c>
    </row>
    <row r="3003" spans="1:24" ht="11.15" customHeight="1" x14ac:dyDescent="0.15">
      <c r="A3003" s="19" t="str">
        <f t="shared" si="239"/>
        <v>1213若井01</v>
      </c>
      <c r="B3003" s="10" t="s">
        <v>4405</v>
      </c>
      <c r="C3003" s="20" t="s">
        <v>4731</v>
      </c>
      <c r="D3003" s="11">
        <v>1</v>
      </c>
      <c r="E3003" s="20" t="s">
        <v>4742</v>
      </c>
      <c r="F3003" s="10" t="s">
        <v>4478</v>
      </c>
      <c r="G3003" s="10" t="s">
        <v>4421</v>
      </c>
      <c r="H3003" s="20" t="s">
        <v>4479</v>
      </c>
      <c r="I3003" s="20" t="s">
        <v>3280</v>
      </c>
      <c r="J3003" s="20" t="s">
        <v>4063</v>
      </c>
      <c r="L3003" s="20" t="s">
        <v>1913</v>
      </c>
      <c r="M3003" s="21">
        <v>200</v>
      </c>
      <c r="N3003" s="22">
        <v>0</v>
      </c>
      <c r="O3003" s="23">
        <v>0</v>
      </c>
      <c r="P3003" s="24">
        <v>0</v>
      </c>
      <c r="Q3003" s="25">
        <f t="shared" si="241"/>
        <v>0</v>
      </c>
      <c r="R3003" s="12">
        <v>0</v>
      </c>
      <c r="S3003" s="12">
        <v>0</v>
      </c>
      <c r="U3003" s="18" t="str">
        <f t="shared" si="240"/>
        <v>未出走</v>
      </c>
      <c r="V3003" s="12" t="s">
        <v>6386</v>
      </c>
      <c r="W3003" s="27" t="s">
        <v>6236</v>
      </c>
      <c r="X3003" s="12" t="str">
        <f>IF(OR(C3003="櫃間牧場",C3003="特捜フジ"),"hit",IF(OR(C3003="土井牧場",C3003="土井ムギムギ牧場",C3003="むぎむぎ",C3003="むぎ"),"doi",IF(OR(C3003="阪神",C3003="タイガースファーム"),"han",IF(OR(C3003="健康牧場",C3003="ＯＫ牧場"),"oke",VLOOKUP(C3003,[1]Owner!$A:$B,2,FALSE)))))</f>
        <v>wak</v>
      </c>
    </row>
    <row r="3004" spans="1:24" ht="11.15" customHeight="1" x14ac:dyDescent="0.15">
      <c r="A3004" s="19" t="str">
        <f t="shared" si="239"/>
        <v>1213藤田07</v>
      </c>
      <c r="B3004" s="10" t="s">
        <v>4405</v>
      </c>
      <c r="C3004" s="20" t="s">
        <v>4739</v>
      </c>
      <c r="D3004" s="11">
        <v>7</v>
      </c>
      <c r="E3004" s="20" t="s">
        <v>4685</v>
      </c>
      <c r="F3004" s="10" t="s">
        <v>4407</v>
      </c>
      <c r="G3004" s="10" t="s">
        <v>4408</v>
      </c>
      <c r="H3004" s="20" t="s">
        <v>4463</v>
      </c>
      <c r="I3004" s="20" t="s">
        <v>2280</v>
      </c>
      <c r="J3004" s="20" t="s">
        <v>4686</v>
      </c>
      <c r="K3004" s="20" t="s">
        <v>4437</v>
      </c>
      <c r="L3004" s="20" t="s">
        <v>1913</v>
      </c>
      <c r="M3004" s="21">
        <v>20</v>
      </c>
      <c r="N3004" s="22">
        <v>0</v>
      </c>
      <c r="O3004" s="23">
        <v>0</v>
      </c>
      <c r="P3004" s="24">
        <v>0</v>
      </c>
      <c r="Q3004" s="25">
        <f t="shared" si="241"/>
        <v>0</v>
      </c>
      <c r="R3004" s="12">
        <v>0</v>
      </c>
      <c r="S3004" s="12">
        <v>0</v>
      </c>
      <c r="U3004" s="18" t="str">
        <f t="shared" si="240"/>
        <v>未出走</v>
      </c>
      <c r="V3004" s="12" t="s">
        <v>6371</v>
      </c>
      <c r="W3004" s="27" t="s">
        <v>6221</v>
      </c>
      <c r="X3004" s="12" t="str">
        <f>IF(OR(C3004="櫃間牧場",C3004="特捜フジ"),"hit",IF(OR(C3004="土井牧場",C3004="土井ムギムギ牧場",C3004="むぎむぎ",C3004="むぎ"),"doi",IF(OR(C3004="阪神",C3004="タイガースファーム"),"han",IF(OR(C3004="健康牧場",C3004="ＯＫ牧場"),"oke",VLOOKUP(C3004,[1]Owner!$A:$B,2,FALSE)))))</f>
        <v>fut</v>
      </c>
    </row>
    <row r="3005" spans="1:24" ht="11.15" customHeight="1" x14ac:dyDescent="0.15">
      <c r="A3005" s="19" t="str">
        <f t="shared" si="239"/>
        <v>1314永之08</v>
      </c>
      <c r="B3005" s="10" t="s">
        <v>5133</v>
      </c>
      <c r="C3005" s="20" t="s">
        <v>5014</v>
      </c>
      <c r="D3005" s="11">
        <v>8</v>
      </c>
      <c r="E3005" s="20" t="s">
        <v>5028</v>
      </c>
      <c r="F3005" s="10" t="s">
        <v>4772</v>
      </c>
      <c r="G3005" s="10" t="s">
        <v>4774</v>
      </c>
      <c r="H3005" s="20" t="s">
        <v>4866</v>
      </c>
      <c r="I3005" s="20" t="s">
        <v>2720</v>
      </c>
      <c r="J3005" s="20" t="s">
        <v>5029</v>
      </c>
      <c r="K3005" s="20" t="s">
        <v>5026</v>
      </c>
      <c r="L3005" s="20" t="s">
        <v>5027</v>
      </c>
      <c r="M3005" s="21">
        <v>30</v>
      </c>
      <c r="N3005" s="22">
        <v>0</v>
      </c>
      <c r="O3005" s="23">
        <v>0</v>
      </c>
      <c r="P3005" s="24">
        <v>0</v>
      </c>
      <c r="Q3005" s="25">
        <f t="shared" si="241"/>
        <v>0</v>
      </c>
      <c r="R3005" s="12">
        <v>0</v>
      </c>
      <c r="S3005" s="12">
        <v>0</v>
      </c>
      <c r="U3005" s="18" t="str">
        <f t="shared" si="240"/>
        <v>未出走</v>
      </c>
      <c r="V3005" s="12" t="s">
        <v>6400</v>
      </c>
      <c r="W3005" s="27" t="s">
        <v>6250</v>
      </c>
      <c r="X3005" s="12" t="str">
        <f>IF(OR(C3005="櫃間牧場",C3005="特捜フジ"),"hit",IF(OR(C3005="土井牧場",C3005="土井ムギムギ牧場",C3005="むぎむぎ",C3005="むぎ"),"doi",IF(OR(C3005="阪神",C3005="タイガースファーム"),"han",IF(OR(C3005="健康牧場",C3005="ＯＫ牧場"),"oke",VLOOKUP(C3005,[1]Owner!$A:$B,2,FALSE)))))</f>
        <v>yhi</v>
      </c>
    </row>
    <row r="3006" spans="1:24" ht="11.15" customHeight="1" x14ac:dyDescent="0.15">
      <c r="A3006" s="19" t="str">
        <f t="shared" si="239"/>
        <v>1314福石07</v>
      </c>
      <c r="B3006" s="10" t="s">
        <v>5133</v>
      </c>
      <c r="C3006" s="20" t="s">
        <v>4884</v>
      </c>
      <c r="D3006" s="11">
        <v>7</v>
      </c>
      <c r="E3006" s="20" t="s">
        <v>4899</v>
      </c>
      <c r="F3006" s="10" t="s">
        <v>4766</v>
      </c>
      <c r="G3006" s="10" t="s">
        <v>4767</v>
      </c>
      <c r="H3006" s="20" t="s">
        <v>4900</v>
      </c>
      <c r="I3006" s="20" t="s">
        <v>2231</v>
      </c>
      <c r="J3006" s="20" t="s">
        <v>4901</v>
      </c>
      <c r="K3006" s="20" t="s">
        <v>4810</v>
      </c>
      <c r="L3006" s="20" t="s">
        <v>4770</v>
      </c>
      <c r="M3006" s="21">
        <v>70</v>
      </c>
      <c r="N3006" s="22">
        <v>0</v>
      </c>
      <c r="O3006" s="23">
        <v>0</v>
      </c>
      <c r="P3006" s="24">
        <v>0</v>
      </c>
      <c r="Q3006" s="25">
        <f t="shared" si="241"/>
        <v>0</v>
      </c>
      <c r="R3006" s="12">
        <v>0</v>
      </c>
      <c r="S3006" s="12">
        <v>0</v>
      </c>
      <c r="U3006" s="18" t="str">
        <f t="shared" si="240"/>
        <v>未出走</v>
      </c>
      <c r="V3006" s="12" t="s">
        <v>6402</v>
      </c>
      <c r="W3006" s="27" t="s">
        <v>6252</v>
      </c>
      <c r="X3006" s="12" t="str">
        <f>IF(OR(C3006="櫃間牧場",C3006="特捜フジ"),"hit",IF(OR(C3006="土井牧場",C3006="土井ムギムギ牧場",C3006="むぎむぎ",C3006="むぎ"),"doi",IF(OR(C3006="阪神",C3006="タイガースファーム"),"han",IF(OR(C3006="健康牧場",C3006="ＯＫ牧場"),"oke",VLOOKUP(C3006,[1]Owner!$A:$B,2,FALSE)))))</f>
        <v>fuk</v>
      </c>
    </row>
    <row r="3007" spans="1:24" ht="11.15" customHeight="1" x14ac:dyDescent="0.15">
      <c r="A3007" s="19" t="str">
        <f t="shared" si="239"/>
        <v>1314藤田01</v>
      </c>
      <c r="B3007" s="10" t="s">
        <v>5133</v>
      </c>
      <c r="C3007" s="20" t="s">
        <v>4400</v>
      </c>
      <c r="D3007" s="11">
        <v>1</v>
      </c>
      <c r="E3007" s="20" t="s">
        <v>5035</v>
      </c>
      <c r="F3007" s="10" t="s">
        <v>4766</v>
      </c>
      <c r="G3007" s="10" t="s">
        <v>4767</v>
      </c>
      <c r="H3007" s="20" t="s">
        <v>4784</v>
      </c>
      <c r="I3007" s="20" t="s">
        <v>1551</v>
      </c>
      <c r="J3007" s="20" t="s">
        <v>4063</v>
      </c>
      <c r="K3007" s="20" t="s">
        <v>791</v>
      </c>
      <c r="L3007" s="20" t="s">
        <v>1913</v>
      </c>
      <c r="M3007" s="21">
        <v>200</v>
      </c>
      <c r="N3007" s="22">
        <v>0</v>
      </c>
      <c r="O3007" s="23">
        <v>0</v>
      </c>
      <c r="P3007" s="24">
        <v>0</v>
      </c>
      <c r="Q3007" s="25">
        <f t="shared" si="241"/>
        <v>0</v>
      </c>
      <c r="R3007" s="12">
        <v>0</v>
      </c>
      <c r="S3007" s="12">
        <v>0</v>
      </c>
      <c r="U3007" s="18" t="str">
        <f t="shared" si="240"/>
        <v>未出走</v>
      </c>
      <c r="V3007" s="12" t="s">
        <v>6404</v>
      </c>
      <c r="W3007" s="27" t="s">
        <v>6254</v>
      </c>
      <c r="X3007" s="12" t="str">
        <f>IF(OR(C3007="櫃間牧場",C3007="特捜フジ"),"hit",IF(OR(C3007="土井牧場",C3007="土井ムギムギ牧場",C3007="むぎむぎ",C3007="むぎ"),"doi",IF(OR(C3007="阪神",C3007="タイガースファーム"),"han",IF(OR(C3007="健康牧場",C3007="ＯＫ牧場"),"oke",VLOOKUP(C3007,[1]Owner!$A:$B,2,FALSE)))))</f>
        <v>fut</v>
      </c>
    </row>
    <row r="3008" spans="1:24" ht="11.15" customHeight="1" x14ac:dyDescent="0.15">
      <c r="A3008" s="19" t="str">
        <f t="shared" si="239"/>
        <v>1415松山08</v>
      </c>
      <c r="B3008" s="10" t="s">
        <v>5140</v>
      </c>
      <c r="C3008" s="28" t="s">
        <v>5137</v>
      </c>
      <c r="D3008" s="29">
        <v>8</v>
      </c>
      <c r="E3008" s="20" t="s">
        <v>5240</v>
      </c>
      <c r="F3008" s="10" t="s">
        <v>5144</v>
      </c>
      <c r="G3008" s="10" t="s">
        <v>5295</v>
      </c>
      <c r="H3008" s="20" t="s">
        <v>5338</v>
      </c>
      <c r="I3008" s="20" t="s">
        <v>3165</v>
      </c>
      <c r="J3008" s="20" t="s">
        <v>2907</v>
      </c>
      <c r="K3008" s="20" t="s">
        <v>823</v>
      </c>
      <c r="L3008" s="20" t="s">
        <v>3283</v>
      </c>
      <c r="M3008" s="21">
        <v>50</v>
      </c>
      <c r="N3008" s="22">
        <v>0</v>
      </c>
      <c r="O3008" s="23">
        <v>0</v>
      </c>
      <c r="P3008" s="24">
        <v>0</v>
      </c>
      <c r="Q3008" s="25">
        <f t="shared" si="241"/>
        <v>0</v>
      </c>
      <c r="R3008" s="12">
        <v>0</v>
      </c>
      <c r="S3008" s="12">
        <v>0</v>
      </c>
      <c r="U3008" s="18" t="str">
        <f t="shared" si="240"/>
        <v>未出走</v>
      </c>
      <c r="V3008" s="12" t="s">
        <v>6421</v>
      </c>
      <c r="W3008" s="27" t="s">
        <v>6280</v>
      </c>
      <c r="X3008" s="12" t="str">
        <f>IF(OR(C3008="櫃間牧場",C3008="特捜フジ"),"hit",IF(OR(C3008="土井牧場",C3008="土井ムギムギ牧場",C3008="むぎむぎ",C3008="むぎ"),"doi",IF(OR(C3008="阪神",C3008="タイガースファーム"),"han",IF(OR(C3008="健康牧場",C3008="ＯＫ牧場"),"oke",VLOOKUP(C3008,[1]Owner!$A:$B,2,FALSE)))))</f>
        <v>mat</v>
      </c>
    </row>
    <row r="3009" spans="1:24" ht="11.15" customHeight="1" x14ac:dyDescent="0.15">
      <c r="A3009" s="19" t="str">
        <f t="shared" si="239"/>
        <v>1415永之03</v>
      </c>
      <c r="B3009" s="10" t="s">
        <v>5140</v>
      </c>
      <c r="C3009" s="28" t="s">
        <v>5135</v>
      </c>
      <c r="D3009" s="29">
        <v>3</v>
      </c>
      <c r="E3009" s="20" t="s">
        <v>5205</v>
      </c>
      <c r="F3009" s="10" t="s">
        <v>4478</v>
      </c>
      <c r="G3009" s="10" t="s">
        <v>5295</v>
      </c>
      <c r="H3009" s="20" t="s">
        <v>5338</v>
      </c>
      <c r="I3009" s="20" t="s">
        <v>2231</v>
      </c>
      <c r="J3009" s="20" t="s">
        <v>5402</v>
      </c>
      <c r="K3009" s="20" t="s">
        <v>5462</v>
      </c>
      <c r="L3009" s="20" t="s">
        <v>1913</v>
      </c>
      <c r="M3009" s="21">
        <v>90</v>
      </c>
      <c r="N3009" s="22">
        <v>0</v>
      </c>
      <c r="O3009" s="23">
        <v>0</v>
      </c>
      <c r="P3009" s="24">
        <v>0</v>
      </c>
      <c r="Q3009" s="25">
        <f t="shared" si="241"/>
        <v>0</v>
      </c>
      <c r="R3009" s="12">
        <v>0</v>
      </c>
      <c r="S3009" s="12">
        <v>0</v>
      </c>
      <c r="U3009" s="18" t="str">
        <f t="shared" si="240"/>
        <v>未出走</v>
      </c>
      <c r="V3009" s="12" t="s">
        <v>6415</v>
      </c>
      <c r="W3009" s="27" t="s">
        <v>6274</v>
      </c>
      <c r="X3009" s="12" t="str">
        <f>IF(OR(C3009="櫃間牧場",C3009="特捜フジ"),"hit",IF(OR(C3009="土井牧場",C3009="土井ムギムギ牧場",C3009="むぎむぎ",C3009="むぎ"),"doi",IF(OR(C3009="阪神",C3009="タイガースファーム"),"han",IF(OR(C3009="健康牧場",C3009="ＯＫ牧場"),"oke",VLOOKUP(C3009,[1]Owner!$A:$B,2,FALSE)))))</f>
        <v>yhi</v>
      </c>
    </row>
    <row r="3010" spans="1:24" ht="11.15" customHeight="1" x14ac:dyDescent="0.15">
      <c r="A3010" s="19" t="str">
        <f t="shared" ref="A3010:A3073" si="242">MID(B3010,3,2)&amp;MID(B3010,8,2)&amp;MID(C3010,1,2)&amp;TEXT(D3010,"00")</f>
        <v>1415永之07</v>
      </c>
      <c r="B3010" s="10" t="s">
        <v>5140</v>
      </c>
      <c r="C3010" s="28" t="s">
        <v>5135</v>
      </c>
      <c r="D3010" s="29">
        <v>7</v>
      </c>
      <c r="E3010" s="20" t="s">
        <v>5209</v>
      </c>
      <c r="F3010" s="10" t="s">
        <v>4478</v>
      </c>
      <c r="G3010" s="10" t="s">
        <v>5339</v>
      </c>
      <c r="H3010" s="20" t="s">
        <v>5300</v>
      </c>
      <c r="I3010" s="20" t="s">
        <v>2231</v>
      </c>
      <c r="J3010" s="20" t="s">
        <v>5405</v>
      </c>
      <c r="K3010" s="20" t="s">
        <v>5450</v>
      </c>
      <c r="L3010" s="20" t="s">
        <v>5496</v>
      </c>
      <c r="M3010" s="21">
        <v>20</v>
      </c>
      <c r="N3010" s="22">
        <v>0</v>
      </c>
      <c r="O3010" s="23">
        <v>0</v>
      </c>
      <c r="P3010" s="24">
        <v>0</v>
      </c>
      <c r="Q3010" s="25">
        <f t="shared" si="241"/>
        <v>0</v>
      </c>
      <c r="R3010" s="12">
        <v>0</v>
      </c>
      <c r="S3010" s="12">
        <v>0</v>
      </c>
      <c r="U3010" s="18" t="str">
        <f t="shared" ref="U3010:U3073" si="243">IF(S3010&gt;=1,"G1",IF(R3010&gt;=1,"重賞",IF(O3010&gt;=2,"二勝",IF(O3010=1,"一勝",IF(AND(O3010=0,N3010&gt;=1),"未勝利","未出走")))))</f>
        <v>未出走</v>
      </c>
      <c r="V3010" s="12" t="s">
        <v>6416</v>
      </c>
      <c r="W3010" s="27" t="s">
        <v>6275</v>
      </c>
      <c r="X3010" s="12" t="str">
        <f>IF(OR(C3010="櫃間牧場",C3010="特捜フジ"),"hit",IF(OR(C3010="土井牧場",C3010="土井ムギムギ牧場",C3010="むぎむぎ",C3010="むぎ"),"doi",IF(OR(C3010="阪神",C3010="タイガースファーム"),"han",IF(OR(C3010="健康牧場",C3010="ＯＫ牧場"),"oke",VLOOKUP(C3010,[1]Owner!$A:$B,2,FALSE)))))</f>
        <v>yhi</v>
      </c>
    </row>
    <row r="3011" spans="1:24" ht="11.15" customHeight="1" x14ac:dyDescent="0.15">
      <c r="A3011" s="19" t="str">
        <f t="shared" si="242"/>
        <v>1415永之09</v>
      </c>
      <c r="B3011" s="10" t="s">
        <v>5140</v>
      </c>
      <c r="C3011" s="28" t="s">
        <v>5135</v>
      </c>
      <c r="D3011" s="29">
        <v>9</v>
      </c>
      <c r="E3011" s="20" t="s">
        <v>5211</v>
      </c>
      <c r="F3011" s="10" t="s">
        <v>4478</v>
      </c>
      <c r="G3011" s="10" t="s">
        <v>5339</v>
      </c>
      <c r="H3011" s="20" t="s">
        <v>5342</v>
      </c>
      <c r="I3011" s="20" t="s">
        <v>2438</v>
      </c>
      <c r="J3011" s="20" t="s">
        <v>5407</v>
      </c>
      <c r="K3011" s="20" t="s">
        <v>5464</v>
      </c>
      <c r="L3011" s="20" t="s">
        <v>1913</v>
      </c>
      <c r="M3011" s="21">
        <v>50</v>
      </c>
      <c r="N3011" s="22">
        <v>0</v>
      </c>
      <c r="O3011" s="23">
        <v>0</v>
      </c>
      <c r="P3011" s="24">
        <v>0</v>
      </c>
      <c r="Q3011" s="25">
        <f t="shared" si="241"/>
        <v>0</v>
      </c>
      <c r="R3011" s="12">
        <v>0</v>
      </c>
      <c r="S3011" s="12">
        <v>0</v>
      </c>
      <c r="U3011" s="18" t="str">
        <f t="shared" si="243"/>
        <v>未出走</v>
      </c>
      <c r="V3011" s="12" t="s">
        <v>6417</v>
      </c>
      <c r="W3011" s="27" t="s">
        <v>6276</v>
      </c>
      <c r="X3011" s="12" t="str">
        <f>IF(OR(C3011="櫃間牧場",C3011="特捜フジ"),"hit",IF(OR(C3011="土井牧場",C3011="土井ムギムギ牧場",C3011="むぎむぎ",C3011="むぎ"),"doi",IF(OR(C3011="阪神",C3011="タイガースファーム"),"han",IF(OR(C3011="健康牧場",C3011="ＯＫ牧場"),"oke",VLOOKUP(C3011,[1]Owner!$A:$B,2,FALSE)))))</f>
        <v>yhi</v>
      </c>
    </row>
    <row r="3012" spans="1:24" ht="11.15" customHeight="1" x14ac:dyDescent="0.15">
      <c r="A3012" s="19" t="str">
        <f t="shared" si="242"/>
        <v>1415光生04</v>
      </c>
      <c r="B3012" s="10" t="s">
        <v>5140</v>
      </c>
      <c r="C3012" s="28" t="s">
        <v>4755</v>
      </c>
      <c r="D3012" s="29">
        <v>4</v>
      </c>
      <c r="E3012" s="20" t="s">
        <v>5246</v>
      </c>
      <c r="F3012" s="10" t="s">
        <v>5144</v>
      </c>
      <c r="G3012" s="10" t="s">
        <v>5293</v>
      </c>
      <c r="H3012" s="20" t="s">
        <v>5355</v>
      </c>
      <c r="I3012" s="20" t="s">
        <v>2614</v>
      </c>
      <c r="J3012" s="20" t="s">
        <v>3207</v>
      </c>
      <c r="L3012" s="20" t="s">
        <v>1913</v>
      </c>
      <c r="M3012" s="21">
        <v>50</v>
      </c>
      <c r="N3012" s="22">
        <v>0</v>
      </c>
      <c r="O3012" s="23">
        <v>0</v>
      </c>
      <c r="P3012" s="24">
        <v>0</v>
      </c>
      <c r="Q3012" s="25">
        <f t="shared" si="241"/>
        <v>0</v>
      </c>
      <c r="R3012" s="12">
        <v>0</v>
      </c>
      <c r="S3012" s="12">
        <v>0</v>
      </c>
      <c r="U3012" s="18" t="str">
        <f t="shared" si="243"/>
        <v>未出走</v>
      </c>
      <c r="V3012" s="12" t="s">
        <v>6422</v>
      </c>
      <c r="W3012" s="27" t="s">
        <v>6281</v>
      </c>
      <c r="X3012" s="12" t="str">
        <f>IF(OR(C3012="櫃間牧場",C3012="特捜フジ"),"hit",IF(OR(C3012="土井牧場",C3012="土井ムギムギ牧場",C3012="むぎむぎ",C3012="むぎ"),"doi",IF(OR(C3012="阪神",C3012="タイガースファーム"),"han",IF(OR(C3012="健康牧場",C3012="ＯＫ牧場"),"oke",VLOOKUP(C3012,[1]Owner!$A:$B,2,FALSE)))))</f>
        <v>ymi</v>
      </c>
    </row>
    <row r="3013" spans="1:24" ht="11.15" customHeight="1" x14ac:dyDescent="0.15">
      <c r="A3013" s="19" t="str">
        <f t="shared" si="242"/>
        <v>1415みど02</v>
      </c>
      <c r="B3013" s="10" t="s">
        <v>5140</v>
      </c>
      <c r="C3013" s="28" t="s">
        <v>4754</v>
      </c>
      <c r="D3013" s="29">
        <v>2</v>
      </c>
      <c r="E3013" s="20" t="s">
        <v>5254</v>
      </c>
      <c r="F3013" s="10" t="s">
        <v>5142</v>
      </c>
      <c r="G3013" s="10" t="s">
        <v>5295</v>
      </c>
      <c r="H3013" s="20" t="s">
        <v>5314</v>
      </c>
      <c r="I3013" s="20" t="s">
        <v>2231</v>
      </c>
      <c r="J3013" s="20" t="s">
        <v>5424</v>
      </c>
      <c r="L3013" s="20" t="s">
        <v>1913</v>
      </c>
      <c r="M3013" s="21">
        <v>200</v>
      </c>
      <c r="N3013" s="22">
        <v>0</v>
      </c>
      <c r="O3013" s="23">
        <v>0</v>
      </c>
      <c r="P3013" s="24">
        <v>0</v>
      </c>
      <c r="Q3013" s="25">
        <f t="shared" si="241"/>
        <v>0</v>
      </c>
      <c r="R3013" s="12">
        <v>0</v>
      </c>
      <c r="S3013" s="12">
        <v>0</v>
      </c>
      <c r="U3013" s="18" t="str">
        <f t="shared" si="243"/>
        <v>未出走</v>
      </c>
      <c r="V3013" s="12" t="s">
        <v>6424</v>
      </c>
      <c r="W3013" s="27" t="s">
        <v>6283</v>
      </c>
      <c r="X3013" s="12" t="str">
        <f>IF(OR(C3013="櫃間牧場",C3013="特捜フジ"),"hit",IF(OR(C3013="土井牧場",C3013="土井ムギムギ牧場",C3013="むぎむぎ",C3013="むぎ"),"doi",IF(OR(C3013="阪神",C3013="タイガースファーム"),"han",IF(OR(C3013="健康牧場",C3013="ＯＫ牧場"),"oke",VLOOKUP(C3013,[1]Owner!$A:$B,2,FALSE)))))</f>
        <v>mid</v>
      </c>
    </row>
    <row r="3014" spans="1:24" ht="11.15" customHeight="1" x14ac:dyDescent="0.15">
      <c r="A3014" s="19" t="str">
        <f t="shared" si="242"/>
        <v>1415むぎ09</v>
      </c>
      <c r="B3014" s="10" t="s">
        <v>5140</v>
      </c>
      <c r="C3014" s="28" t="s">
        <v>5138</v>
      </c>
      <c r="D3014" s="29">
        <v>9</v>
      </c>
      <c r="E3014" s="20" t="s">
        <v>5271</v>
      </c>
      <c r="F3014" s="10" t="s">
        <v>5142</v>
      </c>
      <c r="G3014" s="10" t="s">
        <v>5293</v>
      </c>
      <c r="H3014" s="20" t="s">
        <v>5361</v>
      </c>
      <c r="I3014" s="20" t="s">
        <v>1755</v>
      </c>
      <c r="J3014" s="20" t="s">
        <v>1610</v>
      </c>
      <c r="K3014" s="20" t="s">
        <v>1836</v>
      </c>
      <c r="L3014" s="20" t="s">
        <v>2439</v>
      </c>
      <c r="M3014" s="21">
        <v>20</v>
      </c>
      <c r="N3014" s="22">
        <v>0</v>
      </c>
      <c r="O3014" s="23">
        <v>0</v>
      </c>
      <c r="P3014" s="24">
        <v>0</v>
      </c>
      <c r="Q3014" s="25">
        <f t="shared" si="241"/>
        <v>0</v>
      </c>
      <c r="R3014" s="12">
        <v>0</v>
      </c>
      <c r="S3014" s="12">
        <v>0</v>
      </c>
      <c r="U3014" s="18" t="str">
        <f t="shared" si="243"/>
        <v>未出走</v>
      </c>
      <c r="V3014" s="12" t="s">
        <v>6427</v>
      </c>
      <c r="W3014" s="27" t="s">
        <v>6286</v>
      </c>
      <c r="X3014" s="12" t="str">
        <f>IF(OR(C3014="櫃間牧場",C3014="特捜フジ"),"hit",IF(OR(C3014="土井牧場",C3014="土井ムギムギ牧場",C3014="むぎむぎ",C3014="むぎ"),"doi",IF(OR(C3014="阪神",C3014="タイガースファーム"),"han",IF(OR(C3014="健康牧場",C3014="ＯＫ牧場"),"oke",VLOOKUP(C3014,[1]Owner!$A:$B,2,FALSE)))))</f>
        <v>doi</v>
      </c>
    </row>
    <row r="3015" spans="1:24" ht="11.15" customHeight="1" x14ac:dyDescent="0.15">
      <c r="A3015" s="19" t="str">
        <f t="shared" si="242"/>
        <v>1415村山06</v>
      </c>
      <c r="B3015" s="10" t="s">
        <v>5140</v>
      </c>
      <c r="C3015" s="28" t="s">
        <v>4764</v>
      </c>
      <c r="D3015" s="29">
        <v>6</v>
      </c>
      <c r="E3015" s="20" t="s">
        <v>5278</v>
      </c>
      <c r="F3015" s="10" t="s">
        <v>5144</v>
      </c>
      <c r="G3015" s="10" t="s">
        <v>5293</v>
      </c>
      <c r="H3015" s="20" t="s">
        <v>5299</v>
      </c>
      <c r="I3015" s="20" t="s">
        <v>2231</v>
      </c>
      <c r="J3015" s="20" t="s">
        <v>5433</v>
      </c>
      <c r="K3015" s="20" t="s">
        <v>3929</v>
      </c>
      <c r="L3015" s="20" t="s">
        <v>5486</v>
      </c>
      <c r="M3015" s="21">
        <v>90</v>
      </c>
      <c r="N3015" s="22">
        <v>0</v>
      </c>
      <c r="O3015" s="23">
        <v>0</v>
      </c>
      <c r="P3015" s="24">
        <v>0</v>
      </c>
      <c r="Q3015" s="25">
        <f t="shared" si="241"/>
        <v>0</v>
      </c>
      <c r="R3015" s="12">
        <v>0</v>
      </c>
      <c r="S3015" s="12">
        <v>0</v>
      </c>
      <c r="U3015" s="18" t="str">
        <f t="shared" si="243"/>
        <v>未出走</v>
      </c>
      <c r="V3015" s="12" t="s">
        <v>6429</v>
      </c>
      <c r="W3015" s="27" t="s">
        <v>6289</v>
      </c>
      <c r="X3015" s="12" t="str">
        <f>IF(OR(C3015="櫃間牧場",C3015="特捜フジ"),"hit",IF(OR(C3015="土井牧場",C3015="土井ムギムギ牧場",C3015="むぎむぎ",C3015="むぎ"),"doi",IF(OR(C3015="阪神",C3015="タイガースファーム"),"han",IF(OR(C3015="健康牧場",C3015="ＯＫ牧場"),"oke",VLOOKUP(C3015,[1]Owner!$A:$B,2,FALSE)))))</f>
        <v>mur</v>
      </c>
    </row>
    <row r="3016" spans="1:24" ht="11.15" customHeight="1" x14ac:dyDescent="0.15">
      <c r="A3016" s="19" t="str">
        <f t="shared" si="242"/>
        <v>1516阪神10</v>
      </c>
      <c r="B3016" s="10" t="s">
        <v>5510</v>
      </c>
      <c r="C3016" s="20" t="s">
        <v>4137</v>
      </c>
      <c r="D3016" s="11">
        <v>10</v>
      </c>
      <c r="E3016" s="20" t="s">
        <v>5574</v>
      </c>
      <c r="F3016" s="10" t="s">
        <v>3910</v>
      </c>
      <c r="G3016" s="10" t="s">
        <v>3906</v>
      </c>
      <c r="H3016" s="20" t="s">
        <v>5678</v>
      </c>
      <c r="I3016" s="20" t="s">
        <v>2231</v>
      </c>
      <c r="J3016" s="20" t="s">
        <v>5743</v>
      </c>
      <c r="K3016" s="20" t="s">
        <v>4344</v>
      </c>
      <c r="L3016" s="20" t="s">
        <v>3922</v>
      </c>
      <c r="M3016" s="21">
        <v>150</v>
      </c>
      <c r="N3016" s="22">
        <v>0</v>
      </c>
      <c r="O3016" s="23">
        <v>0</v>
      </c>
      <c r="P3016" s="24">
        <v>0</v>
      </c>
      <c r="Q3016" s="25">
        <f t="shared" si="241"/>
        <v>0</v>
      </c>
      <c r="R3016" s="12">
        <v>0</v>
      </c>
      <c r="S3016" s="12">
        <v>0</v>
      </c>
      <c r="U3016" s="18" t="str">
        <f t="shared" si="243"/>
        <v>未出走</v>
      </c>
      <c r="V3016" s="12" t="s">
        <v>6435</v>
      </c>
      <c r="W3016" s="27" t="s">
        <v>6303</v>
      </c>
      <c r="X3016" s="12" t="str">
        <f>IF(OR(C3016="櫃間牧場",C3016="特捜フジ"),"hit",IF(OR(C3016="土井牧場",C3016="土井ムギムギ牧場",C3016="むぎむぎ",C3016="むぎ"),"doi",IF(OR(C3016="阪神",C3016="タイガースファーム"),"han",IF(OR(C3016="健康牧場",C3016="ＯＫ牧場"),"oke",VLOOKUP(C3016,[1]Owner!$A:$B,2,FALSE)))))</f>
        <v>han</v>
      </c>
    </row>
    <row r="3017" spans="1:24" ht="11.15" customHeight="1" x14ac:dyDescent="0.15">
      <c r="A3017" s="19" t="str">
        <f t="shared" si="242"/>
        <v>1516永之03</v>
      </c>
      <c r="B3017" s="10" t="s">
        <v>5510</v>
      </c>
      <c r="C3017" s="20" t="s">
        <v>5513</v>
      </c>
      <c r="D3017" s="11">
        <v>3</v>
      </c>
      <c r="E3017" s="20" t="s">
        <v>5577</v>
      </c>
      <c r="F3017" s="10" t="s">
        <v>3905</v>
      </c>
      <c r="G3017" s="10" t="s">
        <v>3906</v>
      </c>
      <c r="H3017" s="20" t="s">
        <v>5692</v>
      </c>
      <c r="I3017" s="20" t="s">
        <v>3165</v>
      </c>
      <c r="J3017" s="20" t="s">
        <v>2935</v>
      </c>
      <c r="K3017" s="20" t="s">
        <v>3929</v>
      </c>
      <c r="L3017" s="20" t="s">
        <v>3930</v>
      </c>
      <c r="M3017" s="21">
        <v>130</v>
      </c>
      <c r="N3017" s="22">
        <v>0</v>
      </c>
      <c r="O3017" s="23">
        <v>0</v>
      </c>
      <c r="P3017" s="24">
        <v>0</v>
      </c>
      <c r="Q3017" s="25">
        <f t="shared" si="241"/>
        <v>0</v>
      </c>
      <c r="R3017" s="12">
        <v>0</v>
      </c>
      <c r="S3017" s="12">
        <v>0</v>
      </c>
      <c r="U3017" s="18" t="str">
        <f t="shared" si="243"/>
        <v>未出走</v>
      </c>
      <c r="V3017" s="12" t="s">
        <v>6435</v>
      </c>
      <c r="W3017" s="27" t="s">
        <v>6304</v>
      </c>
      <c r="X3017" s="12" t="str">
        <f>IF(OR(C3017="櫃間牧場",C3017="特捜フジ"),"hit",IF(OR(C3017="土井牧場",C3017="土井ムギムギ牧場",C3017="むぎむぎ",C3017="むぎ"),"doi",IF(OR(C3017="阪神",C3017="タイガースファーム"),"han",IF(OR(C3017="健康牧場",C3017="ＯＫ牧場"),"oke",VLOOKUP(C3017,[1]Owner!$A:$B,2,FALSE)))))</f>
        <v>yhi</v>
      </c>
    </row>
    <row r="3018" spans="1:24" ht="11.15" customHeight="1" x14ac:dyDescent="0.15">
      <c r="A3018" s="19" t="str">
        <f t="shared" si="242"/>
        <v>1516村山04</v>
      </c>
      <c r="B3018" s="10" t="s">
        <v>5510</v>
      </c>
      <c r="C3018" s="20" t="s">
        <v>4339</v>
      </c>
      <c r="D3018" s="11">
        <v>4</v>
      </c>
      <c r="E3018" s="20" t="s">
        <v>5647</v>
      </c>
      <c r="F3018" s="10" t="s">
        <v>3910</v>
      </c>
      <c r="G3018" s="10" t="s">
        <v>3906</v>
      </c>
      <c r="H3018" s="20" t="s">
        <v>5666</v>
      </c>
      <c r="I3018" s="20" t="s">
        <v>2438</v>
      </c>
      <c r="J3018" s="20" t="s">
        <v>2944</v>
      </c>
      <c r="K3018" s="20" t="s">
        <v>3929</v>
      </c>
      <c r="L3018" s="20" t="s">
        <v>3959</v>
      </c>
      <c r="M3018" s="21">
        <v>100</v>
      </c>
      <c r="N3018" s="22">
        <v>0</v>
      </c>
      <c r="O3018" s="23">
        <v>0</v>
      </c>
      <c r="P3018" s="24">
        <v>0</v>
      </c>
      <c r="Q3018" s="25">
        <f t="shared" si="241"/>
        <v>0</v>
      </c>
      <c r="R3018" s="12">
        <v>0</v>
      </c>
      <c r="S3018" s="12">
        <v>0</v>
      </c>
      <c r="U3018" s="18" t="str">
        <f t="shared" si="243"/>
        <v>未出走</v>
      </c>
      <c r="V3018" s="12" t="s">
        <v>6443</v>
      </c>
      <c r="W3018" s="27" t="s">
        <v>6312</v>
      </c>
      <c r="X3018" s="12" t="str">
        <f>IF(OR(C3018="櫃間牧場",C3018="特捜フジ"),"hit",IF(OR(C3018="土井牧場",C3018="土井ムギムギ牧場",C3018="むぎむぎ",C3018="むぎ"),"doi",IF(OR(C3018="阪神",C3018="タイガースファーム"),"han",IF(OR(C3018="健康牧場",C3018="ＯＫ牧場"),"oke",VLOOKUP(C3018,[1]Owner!$A:$B,2,FALSE)))))</f>
        <v>mur</v>
      </c>
    </row>
    <row r="3019" spans="1:24" ht="11.15" customHeight="1" x14ac:dyDescent="0.15">
      <c r="A3019" s="19" t="str">
        <f t="shared" si="242"/>
        <v>1516若井08</v>
      </c>
      <c r="B3019" s="10" t="s">
        <v>5510</v>
      </c>
      <c r="C3019" s="20" t="s">
        <v>5514</v>
      </c>
      <c r="D3019" s="11">
        <v>8</v>
      </c>
      <c r="E3019" s="20" t="s">
        <v>5661</v>
      </c>
      <c r="F3019" s="10" t="s">
        <v>3910</v>
      </c>
      <c r="G3019" s="10" t="s">
        <v>3911</v>
      </c>
      <c r="H3019" s="20" t="s">
        <v>5683</v>
      </c>
      <c r="I3019" s="20" t="s">
        <v>1551</v>
      </c>
      <c r="J3019" s="20" t="s">
        <v>4533</v>
      </c>
      <c r="K3019" s="20" t="s">
        <v>791</v>
      </c>
      <c r="L3019" s="20" t="s">
        <v>1913</v>
      </c>
      <c r="M3019" s="21">
        <v>110</v>
      </c>
      <c r="N3019" s="22">
        <v>0</v>
      </c>
      <c r="O3019" s="23">
        <v>0</v>
      </c>
      <c r="P3019" s="24">
        <v>0</v>
      </c>
      <c r="Q3019" s="25">
        <f t="shared" si="241"/>
        <v>0</v>
      </c>
      <c r="R3019" s="12">
        <v>0</v>
      </c>
      <c r="S3019" s="12">
        <v>0</v>
      </c>
      <c r="U3019" s="18" t="str">
        <f t="shared" si="243"/>
        <v>未出走</v>
      </c>
      <c r="V3019" s="12" t="s">
        <v>6444</v>
      </c>
      <c r="W3019" s="27" t="s">
        <v>6313</v>
      </c>
      <c r="X3019" s="12" t="str">
        <f>IF(OR(C3019="櫃間牧場",C3019="特捜フジ"),"hit",IF(OR(C3019="土井牧場",C3019="土井ムギムギ牧場",C3019="むぎむぎ",C3019="むぎ"),"doi",IF(OR(C3019="阪神",C3019="タイガースファーム"),"han",IF(OR(C3019="健康牧場",C3019="ＯＫ牧場"),"oke",VLOOKUP(C3019,[1]Owner!$A:$B,2,FALSE)))))</f>
        <v>wak</v>
      </c>
    </row>
    <row r="3020" spans="1:24" ht="11.15" customHeight="1" x14ac:dyDescent="0.15">
      <c r="A3020" s="19" t="str">
        <f t="shared" si="242"/>
        <v>1516永之09</v>
      </c>
      <c r="B3020" s="10" t="s">
        <v>5510</v>
      </c>
      <c r="C3020" s="20" t="s">
        <v>5513</v>
      </c>
      <c r="D3020" s="11">
        <v>9</v>
      </c>
      <c r="E3020" s="20" t="s">
        <v>5583</v>
      </c>
      <c r="F3020" s="10" t="s">
        <v>3905</v>
      </c>
      <c r="G3020" s="10" t="s">
        <v>3906</v>
      </c>
      <c r="H3020" s="20" t="s">
        <v>4015</v>
      </c>
      <c r="I3020" s="20" t="s">
        <v>2720</v>
      </c>
      <c r="J3020" s="20" t="s">
        <v>5748</v>
      </c>
      <c r="K3020" s="20" t="s">
        <v>4020</v>
      </c>
      <c r="L3020" s="20" t="s">
        <v>1913</v>
      </c>
      <c r="M3020" s="21">
        <v>110</v>
      </c>
      <c r="N3020" s="22">
        <v>0</v>
      </c>
      <c r="O3020" s="23">
        <v>0</v>
      </c>
      <c r="P3020" s="24">
        <v>0</v>
      </c>
      <c r="Q3020" s="25">
        <f t="shared" si="241"/>
        <v>0</v>
      </c>
      <c r="R3020" s="12">
        <v>0</v>
      </c>
      <c r="S3020" s="12">
        <v>0</v>
      </c>
      <c r="U3020" s="18" t="str">
        <f t="shared" si="243"/>
        <v>未出走</v>
      </c>
      <c r="V3020" s="12" t="s">
        <v>6437</v>
      </c>
      <c r="W3020" s="27" t="s">
        <v>6306</v>
      </c>
      <c r="X3020" s="12" t="str">
        <f>IF(OR(C3020="櫃間牧場",C3020="特捜フジ"),"hit",IF(OR(C3020="土井牧場",C3020="土井ムギムギ牧場",C3020="むぎむぎ",C3020="むぎ"),"doi",IF(OR(C3020="阪神",C3020="タイガースファーム"),"han",IF(OR(C3020="健康牧場",C3020="ＯＫ牧場"),"oke",VLOOKUP(C3020,[1]Owner!$A:$B,2,FALSE)))))</f>
        <v>yhi</v>
      </c>
    </row>
    <row r="3021" spans="1:24" ht="11.15" customHeight="1" x14ac:dyDescent="0.15">
      <c r="A3021" s="19" t="str">
        <f t="shared" si="242"/>
        <v>1617小川05</v>
      </c>
      <c r="B3021" s="10" t="s">
        <v>5840</v>
      </c>
      <c r="C3021" s="20" t="s">
        <v>5841</v>
      </c>
      <c r="D3021" s="11">
        <v>5</v>
      </c>
      <c r="E3021" s="20" t="s">
        <v>5850</v>
      </c>
      <c r="F3021" s="10" t="s">
        <v>5848</v>
      </c>
      <c r="G3021" s="10" t="s">
        <v>5996</v>
      </c>
      <c r="H3021" s="20" t="s">
        <v>6002</v>
      </c>
      <c r="I3021" s="20" t="s">
        <v>6003</v>
      </c>
      <c r="J3021" s="20" t="s">
        <v>3656</v>
      </c>
      <c r="K3021" s="20" t="s">
        <v>6131</v>
      </c>
      <c r="L3021" s="20" t="s">
        <v>6132</v>
      </c>
      <c r="M3021" s="21">
        <v>80</v>
      </c>
      <c r="N3021" s="22">
        <v>0</v>
      </c>
      <c r="O3021" s="23">
        <v>0</v>
      </c>
      <c r="P3021" s="24">
        <v>0</v>
      </c>
      <c r="Q3021" s="25">
        <f t="shared" si="241"/>
        <v>0</v>
      </c>
      <c r="R3021" s="12">
        <v>0</v>
      </c>
      <c r="S3021" s="12">
        <v>0</v>
      </c>
      <c r="U3021" s="18" t="str">
        <f t="shared" si="243"/>
        <v>未出走</v>
      </c>
      <c r="V3021" s="12" t="s">
        <v>6446</v>
      </c>
      <c r="W3021" s="27" t="s">
        <v>6315</v>
      </c>
      <c r="X3021" s="12" t="str">
        <f>IF(OR(C3021="櫃間牧場",C3021="特捜フジ"),"hit",IF(OR(C3021="土井牧場",C3021="土井ムギムギ牧場",C3021="むぎむぎ",C3021="むぎ"),"doi",IF(OR(C3021="阪神",C3021="タイガースファーム"),"han",IF(OR(C3021="健康牧場",C3021="ＯＫ牧場"),"oke",VLOOKUP(C3021,[1]Owner!$A:$B,2,FALSE)))))</f>
        <v>oga</v>
      </c>
    </row>
    <row r="3022" spans="1:24" ht="11.15" customHeight="1" x14ac:dyDescent="0.65">
      <c r="A3022" s="19" t="str">
        <f t="shared" si="242"/>
        <v>9798心平08</v>
      </c>
      <c r="B3022" s="10" t="s">
        <v>11</v>
      </c>
      <c r="C3022" s="20" t="s">
        <v>186</v>
      </c>
      <c r="D3022" s="31">
        <v>8</v>
      </c>
      <c r="E3022" s="20" t="s">
        <v>4744</v>
      </c>
      <c r="F3022" s="10" t="s">
        <v>182</v>
      </c>
      <c r="I3022" s="20" t="s">
        <v>206</v>
      </c>
      <c r="J3022" s="20" t="s">
        <v>207</v>
      </c>
      <c r="N3022" s="22">
        <v>0</v>
      </c>
      <c r="O3022" s="23">
        <v>0</v>
      </c>
      <c r="P3022" s="24">
        <v>0</v>
      </c>
      <c r="Q3022" s="25" t="str">
        <f t="shared" si="241"/>
        <v/>
      </c>
      <c r="R3022" s="12">
        <v>0</v>
      </c>
      <c r="S3022" s="12">
        <v>0</v>
      </c>
      <c r="U3022" s="18" t="str">
        <f t="shared" si="243"/>
        <v>未出走</v>
      </c>
      <c r="X3022" s="12" t="str">
        <f>IF(OR(C3022="櫃間牧場",C3022="特捜フジ"),"hit",IF(OR(C3022="土井牧場",C3022="土井ムギムギ牧場",C3022="むぎむぎ",C3022="むぎ"),"doi",IF(OR(C3022="阪神",C3022="タイガースファーム"),"han",IF(OR(C3022="健康牧場",C3022="ＯＫ牧場"),"oke",VLOOKUP(C3022,[1]Owner!$A:$B,2,FALSE)))))</f>
        <v>hsi</v>
      </c>
    </row>
    <row r="3023" spans="1:24" ht="11.15" customHeight="1" x14ac:dyDescent="0.15">
      <c r="A3023" s="19" t="str">
        <f t="shared" si="242"/>
        <v>1617西原02</v>
      </c>
      <c r="B3023" s="10" t="s">
        <v>5840</v>
      </c>
      <c r="C3023" s="20" t="s">
        <v>4759</v>
      </c>
      <c r="D3023" s="11">
        <v>2</v>
      </c>
      <c r="E3023" s="20" t="s">
        <v>5877</v>
      </c>
      <c r="F3023" s="10" t="s">
        <v>5848</v>
      </c>
      <c r="G3023" s="10" t="s">
        <v>6012</v>
      </c>
      <c r="H3023" s="20" t="s">
        <v>6036</v>
      </c>
      <c r="I3023" s="20" t="s">
        <v>5368</v>
      </c>
      <c r="J3023" s="20" t="s">
        <v>1753</v>
      </c>
      <c r="K3023" s="20" t="s">
        <v>6131</v>
      </c>
      <c r="L3023" s="20" t="s">
        <v>6132</v>
      </c>
      <c r="M3023" s="21">
        <v>80</v>
      </c>
      <c r="N3023" s="22">
        <v>0</v>
      </c>
      <c r="O3023" s="23">
        <v>0</v>
      </c>
      <c r="P3023" s="24">
        <v>0</v>
      </c>
      <c r="Q3023" s="25">
        <f t="shared" si="241"/>
        <v>0</v>
      </c>
      <c r="R3023" s="12">
        <v>0</v>
      </c>
      <c r="S3023" s="12">
        <v>0</v>
      </c>
      <c r="U3023" s="18" t="str">
        <f t="shared" si="243"/>
        <v>未出走</v>
      </c>
      <c r="V3023" s="12" t="s">
        <v>6453</v>
      </c>
      <c r="W3023" s="27" t="s">
        <v>6322</v>
      </c>
      <c r="X3023" s="12" t="str">
        <f>IF(OR(C3023="櫃間牧場",C3023="特捜フジ"),"hit",IF(OR(C3023="土井牧場",C3023="土井ムギムギ牧場",C3023="むぎむぎ",C3023="むぎ"),"doi",IF(OR(C3023="阪神",C3023="タイガースファーム"),"han",IF(OR(C3023="健康牧場",C3023="ＯＫ牧場"),"oke",VLOOKUP(C3023,[1]Owner!$A:$B,2,FALSE)))))</f>
        <v>nis</v>
      </c>
    </row>
    <row r="3024" spans="1:24" ht="11.15" customHeight="1" x14ac:dyDescent="0.15">
      <c r="A3024" s="19" t="str">
        <f t="shared" si="242"/>
        <v>1617西原10</v>
      </c>
      <c r="B3024" s="10" t="s">
        <v>5840</v>
      </c>
      <c r="C3024" s="20" t="s">
        <v>4759</v>
      </c>
      <c r="D3024" s="11">
        <v>10</v>
      </c>
      <c r="E3024" s="20" t="s">
        <v>5885</v>
      </c>
      <c r="F3024" s="10" t="s">
        <v>5848</v>
      </c>
      <c r="G3024" s="10" t="s">
        <v>6012</v>
      </c>
      <c r="H3024" s="20" t="s">
        <v>6042</v>
      </c>
      <c r="I3024" s="20" t="s">
        <v>6043</v>
      </c>
      <c r="J3024" s="20" t="s">
        <v>6044</v>
      </c>
      <c r="K3024" s="20" t="s">
        <v>6153</v>
      </c>
      <c r="L3024" s="20" t="s">
        <v>1913</v>
      </c>
      <c r="M3024" s="21">
        <v>70</v>
      </c>
      <c r="N3024" s="22">
        <v>0</v>
      </c>
      <c r="O3024" s="23">
        <v>0</v>
      </c>
      <c r="P3024" s="24">
        <v>0</v>
      </c>
      <c r="Q3024" s="25">
        <f t="shared" si="241"/>
        <v>0</v>
      </c>
      <c r="R3024" s="12">
        <v>0</v>
      </c>
      <c r="S3024" s="12">
        <v>0</v>
      </c>
      <c r="U3024" s="18" t="str">
        <f t="shared" si="243"/>
        <v>未出走</v>
      </c>
      <c r="V3024" s="12" t="s">
        <v>6457</v>
      </c>
      <c r="W3024" s="27" t="s">
        <v>6326</v>
      </c>
      <c r="X3024" s="12" t="str">
        <f>IF(OR(C3024="櫃間牧場",C3024="特捜フジ"),"hit",IF(OR(C3024="土井牧場",C3024="土井ムギムギ牧場",C3024="むぎむぎ",C3024="むぎ"),"doi",IF(OR(C3024="阪神",C3024="タイガースファーム"),"han",IF(OR(C3024="健康牧場",C3024="ＯＫ牧場"),"oke",VLOOKUP(C3024,[1]Owner!$A:$B,2,FALSE)))))</f>
        <v>nis</v>
      </c>
    </row>
    <row r="3025" spans="1:24" ht="11.15" customHeight="1" x14ac:dyDescent="0.15">
      <c r="A3025" s="19" t="str">
        <f t="shared" si="242"/>
        <v>1617藤田03</v>
      </c>
      <c r="B3025" s="10" t="s">
        <v>5840</v>
      </c>
      <c r="C3025" s="20" t="s">
        <v>5136</v>
      </c>
      <c r="D3025" s="11">
        <v>3</v>
      </c>
      <c r="E3025" s="20" t="s">
        <v>5928</v>
      </c>
      <c r="F3025" s="10" t="s">
        <v>5848</v>
      </c>
      <c r="I3025" s="20" t="s">
        <v>2231</v>
      </c>
      <c r="J3025" s="20" t="s">
        <v>3247</v>
      </c>
      <c r="L3025" s="20" t="s">
        <v>6143</v>
      </c>
      <c r="M3025" s="21">
        <v>60</v>
      </c>
      <c r="N3025" s="22">
        <v>0</v>
      </c>
      <c r="O3025" s="23">
        <v>0</v>
      </c>
      <c r="P3025" s="24">
        <v>0</v>
      </c>
      <c r="Q3025" s="25">
        <f t="shared" si="241"/>
        <v>0</v>
      </c>
      <c r="R3025" s="12">
        <v>0</v>
      </c>
      <c r="S3025" s="12">
        <v>0</v>
      </c>
      <c r="U3025" s="18" t="str">
        <f t="shared" si="243"/>
        <v>未出走</v>
      </c>
      <c r="V3025" s="12" t="s">
        <v>6464</v>
      </c>
      <c r="W3025" s="27" t="s">
        <v>6333</v>
      </c>
      <c r="X3025" s="12" t="str">
        <f>IF(OR(C3025="櫃間牧場",C3025="特捜フジ"),"hit",IF(OR(C3025="土井牧場",C3025="土井ムギムギ牧場",C3025="むぎむぎ",C3025="むぎ"),"doi",IF(OR(C3025="阪神",C3025="タイガースファーム"),"han",IF(OR(C3025="健康牧場",C3025="ＯＫ牧場"),"oke",VLOOKUP(C3025,[1]Owner!$A:$B,2,FALSE)))))</f>
        <v>fut</v>
      </c>
    </row>
    <row r="3026" spans="1:24" ht="11.15" customHeight="1" x14ac:dyDescent="0.15">
      <c r="A3026" s="19" t="str">
        <f t="shared" si="242"/>
        <v>1617光生03</v>
      </c>
      <c r="B3026" s="10" t="s">
        <v>5840</v>
      </c>
      <c r="C3026" s="20" t="s">
        <v>5843</v>
      </c>
      <c r="D3026" s="11">
        <v>3</v>
      </c>
      <c r="E3026" s="20" t="s">
        <v>5948</v>
      </c>
      <c r="F3026" s="10" t="s">
        <v>5845</v>
      </c>
      <c r="G3026" s="10" t="s">
        <v>6012</v>
      </c>
      <c r="H3026" s="20" t="s">
        <v>6039</v>
      </c>
      <c r="I3026" s="20" t="s">
        <v>1551</v>
      </c>
      <c r="J3026" s="20" t="s">
        <v>5763</v>
      </c>
      <c r="K3026" s="20" t="s">
        <v>2378</v>
      </c>
      <c r="L3026" s="20" t="s">
        <v>1913</v>
      </c>
      <c r="M3026" s="21">
        <v>70</v>
      </c>
      <c r="N3026" s="22">
        <v>0</v>
      </c>
      <c r="O3026" s="23">
        <v>0</v>
      </c>
      <c r="P3026" s="24">
        <v>0</v>
      </c>
      <c r="Q3026" s="25">
        <f t="shared" si="241"/>
        <v>0</v>
      </c>
      <c r="R3026" s="12">
        <v>0</v>
      </c>
      <c r="S3026" s="12">
        <v>0</v>
      </c>
      <c r="U3026" s="18" t="str">
        <f t="shared" si="243"/>
        <v>未出走</v>
      </c>
      <c r="V3026" s="12" t="s">
        <v>6465</v>
      </c>
      <c r="W3026" s="27" t="s">
        <v>6334</v>
      </c>
      <c r="X3026" s="12" t="str">
        <f>IF(OR(C3026="櫃間牧場",C3026="特捜フジ"),"hit",IF(OR(C3026="土井牧場",C3026="土井ムギムギ牧場",C3026="むぎむぎ",C3026="むぎ"),"doi",IF(OR(C3026="阪神",C3026="タイガースファーム"),"han",IF(OR(C3026="健康牧場",C3026="ＯＫ牧場"),"oke",VLOOKUP(C3026,[1]Owner!$A:$B,2,FALSE)))))</f>
        <v>ymi</v>
      </c>
    </row>
    <row r="3027" spans="1:24" ht="11.15" customHeight="1" x14ac:dyDescent="0.15">
      <c r="A3027" s="19" t="str">
        <f t="shared" si="242"/>
        <v>1617光生10</v>
      </c>
      <c r="B3027" s="10" t="s">
        <v>5840</v>
      </c>
      <c r="C3027" s="20" t="s">
        <v>5843</v>
      </c>
      <c r="D3027" s="11">
        <v>10</v>
      </c>
      <c r="E3027" s="20" t="s">
        <v>5955</v>
      </c>
      <c r="F3027" s="10" t="s">
        <v>5142</v>
      </c>
      <c r="G3027" s="10" t="s">
        <v>5996</v>
      </c>
      <c r="H3027" s="20" t="s">
        <v>6002</v>
      </c>
      <c r="I3027" s="20" t="s">
        <v>2231</v>
      </c>
      <c r="J3027" s="20" t="s">
        <v>5761</v>
      </c>
      <c r="K3027" s="20" t="s">
        <v>823</v>
      </c>
      <c r="L3027" s="20" t="s">
        <v>3283</v>
      </c>
      <c r="M3027" s="21">
        <v>70</v>
      </c>
      <c r="N3027" s="22">
        <v>0</v>
      </c>
      <c r="O3027" s="23">
        <v>0</v>
      </c>
      <c r="P3027" s="24">
        <v>0</v>
      </c>
      <c r="Q3027" s="25">
        <f t="shared" si="241"/>
        <v>0</v>
      </c>
      <c r="R3027" s="12">
        <v>0</v>
      </c>
      <c r="S3027" s="12">
        <v>0</v>
      </c>
      <c r="U3027" s="18" t="str">
        <f t="shared" si="243"/>
        <v>未出走</v>
      </c>
      <c r="V3027" s="12" t="s">
        <v>6466</v>
      </c>
      <c r="W3027" s="27" t="s">
        <v>6335</v>
      </c>
      <c r="X3027" s="12" t="str">
        <f>IF(OR(C3027="櫃間牧場",C3027="特捜フジ"),"hit",IF(OR(C3027="土井牧場",C3027="土井ムギムギ牧場",C3027="むぎむぎ",C3027="むぎ"),"doi",IF(OR(C3027="阪神",C3027="タイガースファーム"),"han",IF(OR(C3027="健康牧場",C3027="ＯＫ牧場"),"oke",VLOOKUP(C3027,[1]Owner!$A:$B,2,FALSE)))))</f>
        <v>ymi</v>
      </c>
    </row>
    <row r="3028" spans="1:24" ht="11.15" customHeight="1" x14ac:dyDescent="0.15">
      <c r="A3028" s="19" t="str">
        <f t="shared" si="242"/>
        <v>1617村山09</v>
      </c>
      <c r="B3028" s="10" t="s">
        <v>5840</v>
      </c>
      <c r="C3028" s="20" t="s">
        <v>4764</v>
      </c>
      <c r="D3028" s="11">
        <v>9</v>
      </c>
      <c r="E3028" s="20" t="s">
        <v>5984</v>
      </c>
      <c r="F3028" s="10" t="s">
        <v>5845</v>
      </c>
      <c r="G3028" s="10" t="s">
        <v>5996</v>
      </c>
      <c r="H3028" s="20" t="s">
        <v>6062</v>
      </c>
      <c r="I3028" s="20" t="s">
        <v>1739</v>
      </c>
      <c r="J3028" s="20" t="s">
        <v>6124</v>
      </c>
      <c r="K3028" s="20" t="s">
        <v>823</v>
      </c>
      <c r="L3028" s="20" t="s">
        <v>3283</v>
      </c>
      <c r="M3028" s="21">
        <v>20</v>
      </c>
      <c r="N3028" s="22">
        <v>0</v>
      </c>
      <c r="O3028" s="23">
        <v>0</v>
      </c>
      <c r="P3028" s="24">
        <v>0</v>
      </c>
      <c r="Q3028" s="25">
        <f t="shared" si="241"/>
        <v>0</v>
      </c>
      <c r="R3028" s="12">
        <v>0</v>
      </c>
      <c r="S3028" s="12">
        <v>0</v>
      </c>
      <c r="U3028" s="18" t="str">
        <f t="shared" si="243"/>
        <v>未出走</v>
      </c>
      <c r="V3028" s="12" t="s">
        <v>6472</v>
      </c>
      <c r="W3028" s="27" t="s">
        <v>6341</v>
      </c>
      <c r="X3028" s="12" t="str">
        <f>IF(OR(C3028="櫃間牧場",C3028="特捜フジ"),"hit",IF(OR(C3028="土井牧場",C3028="土井ムギムギ牧場",C3028="むぎむぎ",C3028="むぎ"),"doi",IF(OR(C3028="阪神",C3028="タイガースファーム"),"han",IF(OR(C3028="健康牧場",C3028="ＯＫ牧場"),"oke",VLOOKUP(C3028,[1]Owner!$A:$B,2,FALSE)))))</f>
        <v>mur</v>
      </c>
    </row>
    <row r="3029" spans="1:24" ht="11.15" customHeight="1" x14ac:dyDescent="0.15">
      <c r="A3029" s="19" t="str">
        <f t="shared" si="242"/>
        <v>1617播磨10</v>
      </c>
      <c r="B3029" s="10" t="s">
        <v>5840</v>
      </c>
      <c r="C3029" s="20" t="s">
        <v>4761</v>
      </c>
      <c r="D3029" s="11">
        <v>10</v>
      </c>
      <c r="E3029" s="20" t="s">
        <v>5895</v>
      </c>
      <c r="F3029" s="10" t="s">
        <v>5848</v>
      </c>
      <c r="G3029" s="10" t="s">
        <v>5996</v>
      </c>
      <c r="H3029" s="20" t="s">
        <v>6001</v>
      </c>
      <c r="I3029" s="20" t="s">
        <v>6053</v>
      </c>
      <c r="J3029" s="20" t="s">
        <v>6054</v>
      </c>
      <c r="K3029" s="20" t="s">
        <v>3023</v>
      </c>
      <c r="L3029" s="20" t="s">
        <v>6132</v>
      </c>
      <c r="M3029" s="21">
        <v>60</v>
      </c>
      <c r="N3029" s="22">
        <v>0</v>
      </c>
      <c r="O3029" s="23">
        <v>0</v>
      </c>
      <c r="P3029" s="24">
        <v>0</v>
      </c>
      <c r="Q3029" s="25">
        <f t="shared" si="241"/>
        <v>0</v>
      </c>
      <c r="R3029" s="12">
        <v>0</v>
      </c>
      <c r="S3029" s="12">
        <v>0</v>
      </c>
      <c r="U3029" s="18" t="str">
        <f t="shared" si="243"/>
        <v>未出走</v>
      </c>
      <c r="V3029" s="12" t="s">
        <v>6458</v>
      </c>
      <c r="W3029" s="27" t="s">
        <v>6327</v>
      </c>
      <c r="X3029" s="12" t="str">
        <f>IF(OR(C3029="櫃間牧場",C3029="特捜フジ"),"hit",IF(OR(C3029="土井牧場",C3029="土井ムギムギ牧場",C3029="むぎむぎ",C3029="むぎ"),"doi",IF(OR(C3029="阪神",C3029="タイガースファーム"),"han",IF(OR(C3029="健康牧場",C3029="ＯＫ牧場"),"oke",VLOOKUP(C3029,[1]Owner!$A:$B,2,FALSE)))))</f>
        <v>har</v>
      </c>
    </row>
    <row r="3030" spans="1:24" ht="11.15" customHeight="1" x14ac:dyDescent="0.65">
      <c r="A3030" s="19" t="str">
        <f t="shared" si="242"/>
        <v>1718西原02</v>
      </c>
      <c r="B3030" s="10" t="s">
        <v>6476</v>
      </c>
      <c r="C3030" s="20" t="s">
        <v>4370</v>
      </c>
      <c r="D3030" s="11">
        <v>2</v>
      </c>
      <c r="E3030" s="20" t="s">
        <v>6488</v>
      </c>
      <c r="F3030" s="10" t="s">
        <v>5142</v>
      </c>
      <c r="G3030" s="10" t="s">
        <v>5293</v>
      </c>
      <c r="H3030" s="20" t="s">
        <v>6638</v>
      </c>
      <c r="I3030" s="20" t="s">
        <v>2231</v>
      </c>
      <c r="J3030" s="20" t="s">
        <v>5768</v>
      </c>
      <c r="K3030" s="20" t="s">
        <v>5448</v>
      </c>
      <c r="L3030" s="20" t="s">
        <v>5484</v>
      </c>
      <c r="M3030" s="21">
        <v>140</v>
      </c>
      <c r="N3030" s="22">
        <v>0</v>
      </c>
      <c r="O3030" s="23">
        <v>0</v>
      </c>
      <c r="P3030" s="24">
        <v>0</v>
      </c>
      <c r="Q3030" s="25">
        <f t="shared" si="241"/>
        <v>0</v>
      </c>
      <c r="R3030" s="12">
        <v>0</v>
      </c>
      <c r="S3030" s="12">
        <v>0</v>
      </c>
      <c r="U3030" s="18" t="str">
        <f t="shared" si="243"/>
        <v>未出走</v>
      </c>
      <c r="V3030" s="12" t="s">
        <v>6928</v>
      </c>
      <c r="W3030" s="12" t="s">
        <v>6779</v>
      </c>
      <c r="X3030" s="12" t="str">
        <f>IF(OR(C3030="櫃間牧場",C3030="特捜フジ"),"hit",IF(OR(C3030="土井牧場",C3030="土井ムギムギ牧場",C3030="むぎむぎ",C3030="むぎ"),"doi",IF(OR(C3030="阪神",C3030="タイガースファーム"),"han",IF(OR(C3030="健康牧場",C3030="ＯＫ牧場"),"oke",VLOOKUP(C3030,[1]Owner!$A:$B,2,FALSE)))))</f>
        <v>nis</v>
      </c>
    </row>
    <row r="3031" spans="1:24" ht="11.15" customHeight="1" x14ac:dyDescent="0.65">
      <c r="A3031" s="19" t="str">
        <f t="shared" si="242"/>
        <v>1718阪神10</v>
      </c>
      <c r="B3031" s="10" t="s">
        <v>6476</v>
      </c>
      <c r="C3031" s="20" t="s">
        <v>4373</v>
      </c>
      <c r="D3031" s="11">
        <v>10</v>
      </c>
      <c r="E3031" s="20" t="s">
        <v>6486</v>
      </c>
      <c r="F3031" s="10" t="s">
        <v>5142</v>
      </c>
      <c r="G3031" s="10" t="s">
        <v>5293</v>
      </c>
      <c r="H3031" s="20" t="s">
        <v>6638</v>
      </c>
      <c r="I3031" s="20" t="s">
        <v>6711</v>
      </c>
      <c r="J3031" s="20" t="s">
        <v>6712</v>
      </c>
      <c r="K3031" s="20" t="s">
        <v>6639</v>
      </c>
      <c r="L3031" s="20" t="s">
        <v>5489</v>
      </c>
      <c r="M3031" s="21">
        <v>20</v>
      </c>
      <c r="N3031" s="22">
        <v>0</v>
      </c>
      <c r="O3031" s="23">
        <v>0</v>
      </c>
      <c r="P3031" s="24">
        <v>0</v>
      </c>
      <c r="Q3031" s="25">
        <f t="shared" si="241"/>
        <v>0</v>
      </c>
      <c r="R3031" s="12">
        <v>0</v>
      </c>
      <c r="S3031" s="12">
        <v>0</v>
      </c>
      <c r="U3031" s="18" t="str">
        <f t="shared" si="243"/>
        <v>未出走</v>
      </c>
      <c r="V3031" s="12" t="s">
        <v>6926</v>
      </c>
      <c r="W3031" s="12" t="s">
        <v>6777</v>
      </c>
      <c r="X3031" s="12" t="str">
        <f>IF(OR(C3031="櫃間牧場",C3031="特捜フジ"),"hit",IF(OR(C3031="土井牧場",C3031="土井ムギムギ牧場",C3031="むぎむぎ",C3031="むぎ"),"doi",IF(OR(C3031="阪神",C3031="タイガースファーム"),"han",IF(OR(C3031="健康牧場",C3031="ＯＫ牧場"),"oke",VLOOKUP(C3031,[1]Owner!$A:$B,2,FALSE)))))</f>
        <v>han</v>
      </c>
    </row>
    <row r="3032" spans="1:24" ht="11.15" customHeight="1" x14ac:dyDescent="0.65">
      <c r="A3032" s="19" t="str">
        <f t="shared" si="242"/>
        <v>1718藤田04</v>
      </c>
      <c r="B3032" s="10" t="s">
        <v>6476</v>
      </c>
      <c r="C3032" s="20" t="s">
        <v>4374</v>
      </c>
      <c r="D3032" s="11">
        <v>4</v>
      </c>
      <c r="E3032" s="20" t="s">
        <v>6510</v>
      </c>
      <c r="F3032" s="10" t="s">
        <v>5142</v>
      </c>
      <c r="G3032" s="10" t="s">
        <v>5295</v>
      </c>
      <c r="H3032" s="20" t="s">
        <v>6654</v>
      </c>
      <c r="I3032" s="20" t="s">
        <v>1755</v>
      </c>
      <c r="J3032" s="20" t="s">
        <v>6728</v>
      </c>
      <c r="K3032" s="20" t="s">
        <v>5448</v>
      </c>
      <c r="L3032" s="20" t="s">
        <v>5485</v>
      </c>
      <c r="M3032" s="21">
        <v>30</v>
      </c>
      <c r="N3032" s="22">
        <v>0</v>
      </c>
      <c r="O3032" s="23">
        <v>0</v>
      </c>
      <c r="P3032" s="24">
        <v>0</v>
      </c>
      <c r="Q3032" s="25">
        <f t="shared" ref="Q3032:Q3095" si="244">IF(M3032="","",IF(M3032&lt;=0,P3032/10,P3032/M3032))</f>
        <v>0</v>
      </c>
      <c r="R3032" s="12">
        <v>0</v>
      </c>
      <c r="S3032" s="12">
        <v>0</v>
      </c>
      <c r="U3032" s="18" t="str">
        <f t="shared" si="243"/>
        <v>未出走</v>
      </c>
      <c r="V3032" s="12" t="s">
        <v>6950</v>
      </c>
      <c r="W3032" s="12" t="s">
        <v>6799</v>
      </c>
      <c r="X3032" s="12" t="str">
        <f>IF(OR(C3032="櫃間牧場",C3032="特捜フジ"),"hit",IF(OR(C3032="土井牧場",C3032="土井ムギムギ牧場",C3032="むぎむぎ",C3032="むぎ"),"doi",IF(OR(C3032="阪神",C3032="タイガースファーム"),"han",IF(OR(C3032="健康牧場",C3032="ＯＫ牧場"),"oke",VLOOKUP(C3032,[1]Owner!$A:$B,2,FALSE)))))</f>
        <v>fut</v>
      </c>
    </row>
    <row r="3033" spans="1:24" ht="11.15" customHeight="1" x14ac:dyDescent="0.65">
      <c r="A3033" s="19" t="str">
        <f t="shared" si="242"/>
        <v>1718藤田06</v>
      </c>
      <c r="B3033" s="10" t="s">
        <v>6476</v>
      </c>
      <c r="C3033" s="20" t="s">
        <v>4374</v>
      </c>
      <c r="D3033" s="11">
        <v>6</v>
      </c>
      <c r="E3033" s="20" t="s">
        <v>6512</v>
      </c>
      <c r="F3033" s="10" t="s">
        <v>5142</v>
      </c>
      <c r="G3033" s="10" t="s">
        <v>5295</v>
      </c>
      <c r="H3033" s="20" t="s">
        <v>6636</v>
      </c>
      <c r="I3033" s="20" t="s">
        <v>2231</v>
      </c>
      <c r="J3033" s="20" t="s">
        <v>6730</v>
      </c>
      <c r="K3033" s="20" t="s">
        <v>823</v>
      </c>
      <c r="L3033" s="20" t="s">
        <v>3283</v>
      </c>
      <c r="M3033" s="21">
        <v>70</v>
      </c>
      <c r="N3033" s="22">
        <v>0</v>
      </c>
      <c r="O3033" s="23">
        <v>0</v>
      </c>
      <c r="P3033" s="24">
        <v>0</v>
      </c>
      <c r="Q3033" s="25">
        <f t="shared" si="244"/>
        <v>0</v>
      </c>
      <c r="R3033" s="12">
        <v>0</v>
      </c>
      <c r="S3033" s="12">
        <v>0</v>
      </c>
      <c r="U3033" s="18" t="str">
        <f t="shared" si="243"/>
        <v>未出走</v>
      </c>
      <c r="V3033" s="12" t="s">
        <v>6952</v>
      </c>
      <c r="W3033" s="12" t="s">
        <v>6801</v>
      </c>
      <c r="X3033" s="12" t="str">
        <f>IF(OR(C3033="櫃間牧場",C3033="特捜フジ"),"hit",IF(OR(C3033="土井牧場",C3033="土井ムギムギ牧場",C3033="むぎむぎ",C3033="むぎ"),"doi",IF(OR(C3033="阪神",C3033="タイガースファーム"),"han",IF(OR(C3033="健康牧場",C3033="ＯＫ牧場"),"oke",VLOOKUP(C3033,[1]Owner!$A:$B,2,FALSE)))))</f>
        <v>fut</v>
      </c>
    </row>
    <row r="3034" spans="1:24" ht="11.15" customHeight="1" x14ac:dyDescent="0.65">
      <c r="A3034" s="19" t="str">
        <f t="shared" si="242"/>
        <v>1718藤田09</v>
      </c>
      <c r="B3034" s="10" t="s">
        <v>6476</v>
      </c>
      <c r="C3034" s="20" t="s">
        <v>4374</v>
      </c>
      <c r="D3034" s="11">
        <v>9</v>
      </c>
      <c r="E3034" s="20" t="s">
        <v>6515</v>
      </c>
      <c r="F3034" s="10" t="s">
        <v>5142</v>
      </c>
      <c r="G3034" s="10" t="s">
        <v>5295</v>
      </c>
      <c r="H3034" s="20" t="s">
        <v>5366</v>
      </c>
      <c r="I3034" s="20" t="s">
        <v>1755</v>
      </c>
      <c r="J3034" s="20" t="s">
        <v>6732</v>
      </c>
      <c r="K3034" s="20" t="s">
        <v>823</v>
      </c>
      <c r="L3034" s="20" t="s">
        <v>3283</v>
      </c>
      <c r="M3034" s="21">
        <v>30</v>
      </c>
      <c r="N3034" s="22">
        <v>0</v>
      </c>
      <c r="O3034" s="23">
        <v>0</v>
      </c>
      <c r="P3034" s="24">
        <v>0</v>
      </c>
      <c r="Q3034" s="25">
        <f t="shared" si="244"/>
        <v>0</v>
      </c>
      <c r="R3034" s="12">
        <v>0</v>
      </c>
      <c r="S3034" s="12">
        <v>0</v>
      </c>
      <c r="U3034" s="18" t="str">
        <f t="shared" si="243"/>
        <v>未出走</v>
      </c>
      <c r="V3034" s="12" t="s">
        <v>6955</v>
      </c>
      <c r="W3034" s="12" t="s">
        <v>6804</v>
      </c>
      <c r="X3034" s="12" t="str">
        <f>IF(OR(C3034="櫃間牧場",C3034="特捜フジ"),"hit",IF(OR(C3034="土井牧場",C3034="土井ムギムギ牧場",C3034="むぎむぎ",C3034="むぎ"),"doi",IF(OR(C3034="阪神",C3034="タイガースファーム"),"han",IF(OR(C3034="健康牧場",C3034="ＯＫ牧場"),"oke",VLOOKUP(C3034,[1]Owner!$A:$B,2,FALSE)))))</f>
        <v>fut</v>
      </c>
    </row>
    <row r="3035" spans="1:24" ht="11.15" customHeight="1" x14ac:dyDescent="0.65">
      <c r="A3035" s="19" t="str">
        <f t="shared" si="242"/>
        <v>1718松山07</v>
      </c>
      <c r="B3035" s="10" t="s">
        <v>6476</v>
      </c>
      <c r="C3035" s="20" t="s">
        <v>4376</v>
      </c>
      <c r="D3035" s="11">
        <v>7</v>
      </c>
      <c r="E3035" s="20" t="s">
        <v>6617</v>
      </c>
      <c r="F3035" s="10" t="s">
        <v>5144</v>
      </c>
      <c r="I3035" s="20" t="s">
        <v>6718</v>
      </c>
      <c r="J3035" s="20" t="s">
        <v>2172</v>
      </c>
      <c r="L3035" s="20" t="s">
        <v>5486</v>
      </c>
      <c r="M3035" s="21">
        <v>10</v>
      </c>
      <c r="N3035" s="22">
        <v>0</v>
      </c>
      <c r="O3035" s="23">
        <v>0</v>
      </c>
      <c r="P3035" s="24">
        <v>0</v>
      </c>
      <c r="Q3035" s="25">
        <f t="shared" si="244"/>
        <v>0</v>
      </c>
      <c r="R3035" s="12">
        <v>0</v>
      </c>
      <c r="S3035" s="12">
        <v>0</v>
      </c>
      <c r="U3035" s="18" t="str">
        <f t="shared" si="243"/>
        <v>未出走</v>
      </c>
      <c r="V3035" s="12" t="s">
        <v>7035</v>
      </c>
      <c r="W3035" s="12" t="s">
        <v>6902</v>
      </c>
      <c r="X3035" s="12" t="str">
        <f>IF(OR(C3035="櫃間牧場",C3035="特捜フジ"),"hit",IF(OR(C3035="土井牧場",C3035="土井ムギムギ牧場",C3035="むぎむぎ",C3035="むぎ"),"doi",IF(OR(C3035="阪神",C3035="タイガースファーム"),"han",IF(OR(C3035="健康牧場",C3035="ＯＫ牧場"),"oke",VLOOKUP(C3035,[1]Owner!$A:$B,2,FALSE)))))</f>
        <v>mat</v>
      </c>
    </row>
    <row r="3036" spans="1:24" ht="11.15" customHeight="1" x14ac:dyDescent="0.65">
      <c r="A3036" s="19" t="str">
        <f t="shared" si="242"/>
        <v>1718松山09</v>
      </c>
      <c r="B3036" s="10" t="s">
        <v>6476</v>
      </c>
      <c r="C3036" s="20" t="s">
        <v>4376</v>
      </c>
      <c r="D3036" s="11">
        <v>9</v>
      </c>
      <c r="E3036" s="20" t="s">
        <v>6619</v>
      </c>
      <c r="F3036" s="10" t="s">
        <v>5142</v>
      </c>
      <c r="I3036" s="20" t="s">
        <v>3165</v>
      </c>
      <c r="J3036" s="20" t="s">
        <v>7051</v>
      </c>
      <c r="L3036" s="20" t="s">
        <v>5484</v>
      </c>
      <c r="M3036" s="21">
        <v>40</v>
      </c>
      <c r="N3036" s="22">
        <v>0</v>
      </c>
      <c r="O3036" s="23">
        <v>0</v>
      </c>
      <c r="P3036" s="24">
        <v>0</v>
      </c>
      <c r="Q3036" s="25">
        <f t="shared" si="244"/>
        <v>0</v>
      </c>
      <c r="R3036" s="12">
        <v>0</v>
      </c>
      <c r="S3036" s="12">
        <v>0</v>
      </c>
      <c r="U3036" s="18" t="str">
        <f t="shared" si="243"/>
        <v>未出走</v>
      </c>
      <c r="V3036" s="12" t="s">
        <v>7037</v>
      </c>
      <c r="W3036" s="12" t="s">
        <v>6904</v>
      </c>
      <c r="X3036" s="12" t="str">
        <f>IF(OR(C3036="櫃間牧場",C3036="特捜フジ"),"hit",IF(OR(C3036="土井牧場",C3036="土井ムギムギ牧場",C3036="むぎむぎ",C3036="むぎ"),"doi",IF(OR(C3036="阪神",C3036="タイガースファーム"),"han",IF(OR(C3036="健康牧場",C3036="ＯＫ牧場"),"oke",VLOOKUP(C3036,[1]Owner!$A:$B,2,FALSE)))))</f>
        <v>mat</v>
      </c>
    </row>
    <row r="3037" spans="1:24" ht="11.15" customHeight="1" x14ac:dyDescent="0.65">
      <c r="A3037" s="19" t="str">
        <f t="shared" si="242"/>
        <v>1718村山06</v>
      </c>
      <c r="B3037" s="10" t="s">
        <v>6476</v>
      </c>
      <c r="C3037" s="20" t="s">
        <v>4372</v>
      </c>
      <c r="D3037" s="11">
        <v>6</v>
      </c>
      <c r="E3037" s="20" t="s">
        <v>6543</v>
      </c>
      <c r="F3037" s="10" t="s">
        <v>5142</v>
      </c>
      <c r="G3037" s="10" t="s">
        <v>5295</v>
      </c>
      <c r="H3037" s="20" t="s">
        <v>6634</v>
      </c>
      <c r="I3037" s="20" t="s">
        <v>6718</v>
      </c>
      <c r="J3037" s="20" t="s">
        <v>6741</v>
      </c>
      <c r="K3037" s="20" t="s">
        <v>823</v>
      </c>
      <c r="L3037" s="20" t="s">
        <v>3283</v>
      </c>
      <c r="M3037" s="21">
        <v>40</v>
      </c>
      <c r="N3037" s="22">
        <v>0</v>
      </c>
      <c r="O3037" s="23">
        <v>0</v>
      </c>
      <c r="P3037" s="24">
        <v>0</v>
      </c>
      <c r="Q3037" s="25">
        <f t="shared" si="244"/>
        <v>0</v>
      </c>
      <c r="R3037" s="12">
        <v>0</v>
      </c>
      <c r="S3037" s="12">
        <v>0</v>
      </c>
      <c r="U3037" s="18" t="str">
        <f t="shared" si="243"/>
        <v>未出走</v>
      </c>
      <c r="V3037" s="12" t="s">
        <v>6973</v>
      </c>
      <c r="W3037" s="12" t="s">
        <v>6831</v>
      </c>
      <c r="X3037" s="12" t="str">
        <f>IF(OR(C3037="櫃間牧場",C3037="特捜フジ"),"hit",IF(OR(C3037="土井牧場",C3037="土井ムギムギ牧場",C3037="むぎむぎ",C3037="むぎ"),"doi",IF(OR(C3037="阪神",C3037="タイガースファーム"),"han",IF(OR(C3037="健康牧場",C3037="ＯＫ牧場"),"oke",VLOOKUP(C3037,[1]Owner!$A:$B,2,FALSE)))))</f>
        <v>mur</v>
      </c>
    </row>
    <row r="3038" spans="1:24" ht="11.15" customHeight="1" x14ac:dyDescent="0.65">
      <c r="A3038" s="19" t="str">
        <f t="shared" si="242"/>
        <v>1819成田01</v>
      </c>
      <c r="B3038" s="10" t="s">
        <v>7067</v>
      </c>
      <c r="C3038" s="20" t="s">
        <v>5842</v>
      </c>
      <c r="D3038" s="11">
        <v>1</v>
      </c>
      <c r="E3038" s="20" t="s">
        <v>7209</v>
      </c>
      <c r="F3038" s="10" t="s">
        <v>4413</v>
      </c>
      <c r="G3038" s="10" t="s">
        <v>4421</v>
      </c>
      <c r="H3038" s="20" t="s">
        <v>7219</v>
      </c>
      <c r="I3038" s="20" t="s">
        <v>2231</v>
      </c>
      <c r="J3038" s="20" t="s">
        <v>4270</v>
      </c>
      <c r="K3038" s="20" t="s">
        <v>2378</v>
      </c>
      <c r="L3038" s="20" t="s">
        <v>1913</v>
      </c>
      <c r="M3038" s="21">
        <v>140</v>
      </c>
      <c r="N3038" s="22">
        <v>0</v>
      </c>
      <c r="O3038" s="23">
        <v>0</v>
      </c>
      <c r="P3038" s="24">
        <v>0</v>
      </c>
      <c r="Q3038" s="25">
        <f t="shared" si="244"/>
        <v>0</v>
      </c>
      <c r="R3038" s="12">
        <v>0</v>
      </c>
      <c r="S3038" s="12">
        <v>0</v>
      </c>
      <c r="T3038" s="12">
        <v>0</v>
      </c>
      <c r="U3038" s="18" t="str">
        <f t="shared" si="243"/>
        <v>未出走</v>
      </c>
      <c r="V3038" s="12" t="s">
        <v>7460</v>
      </c>
      <c r="W3038" s="12" t="s">
        <v>7650</v>
      </c>
      <c r="X3038" s="12" t="str">
        <f>IF(OR(C3038="櫃間牧場",C3038="特捜フジ"),"hit",IF(OR(C3038="土井牧場",C3038="土井ムギムギ牧場",C3038="むぎむぎ",C3038="むぎ"),"doi",IF(OR(C3038="阪神",C3038="タイガースファーム"),"han",IF(OR(C3038="健康牧場",C3038="ＯＫ牧場"),"oke",VLOOKUP(C3038,[1]Owner!$A:$B,2,FALSE)))))</f>
        <v>nar</v>
      </c>
    </row>
    <row r="3039" spans="1:24" ht="11.15" customHeight="1" x14ac:dyDescent="0.65">
      <c r="A3039" s="19" t="str">
        <f t="shared" si="242"/>
        <v>1819阪神02</v>
      </c>
      <c r="B3039" s="10" t="s">
        <v>7067</v>
      </c>
      <c r="C3039" s="20" t="s">
        <v>4756</v>
      </c>
      <c r="D3039" s="11">
        <v>2</v>
      </c>
      <c r="E3039" s="20" t="s">
        <v>7069</v>
      </c>
      <c r="F3039" s="10" t="s">
        <v>4407</v>
      </c>
      <c r="G3039" s="10" t="s">
        <v>4421</v>
      </c>
      <c r="H3039" s="20" t="s">
        <v>7219</v>
      </c>
      <c r="I3039" s="20" t="s">
        <v>1755</v>
      </c>
      <c r="J3039" s="20" t="s">
        <v>5058</v>
      </c>
      <c r="K3039" s="20" t="s">
        <v>791</v>
      </c>
      <c r="L3039" s="20" t="s">
        <v>1913</v>
      </c>
      <c r="M3039" s="21">
        <v>140</v>
      </c>
      <c r="N3039" s="22">
        <v>0</v>
      </c>
      <c r="O3039" s="23">
        <v>0</v>
      </c>
      <c r="P3039" s="24">
        <v>0</v>
      </c>
      <c r="Q3039" s="25">
        <f t="shared" si="244"/>
        <v>0</v>
      </c>
      <c r="R3039" s="12">
        <v>0</v>
      </c>
      <c r="S3039" s="12">
        <v>0</v>
      </c>
      <c r="T3039" s="12">
        <v>0</v>
      </c>
      <c r="U3039" s="18" t="str">
        <f t="shared" si="243"/>
        <v>未出走</v>
      </c>
      <c r="V3039" s="12" t="s">
        <v>7486</v>
      </c>
      <c r="W3039" s="12" t="s">
        <v>7626</v>
      </c>
      <c r="X3039" s="12" t="str">
        <f>IF(OR(C3039="櫃間牧場",C3039="特捜フジ"),"hit",IF(OR(C3039="土井牧場",C3039="土井ムギムギ牧場",C3039="むぎむぎ",C3039="むぎ"),"doi",IF(OR(C3039="阪神",C3039="タイガースファーム"),"han",IF(OR(C3039="健康牧場",C3039="ＯＫ牧場"),"oke",VLOOKUP(C3039,[1]Owner!$A:$B,2,FALSE)))))</f>
        <v>han</v>
      </c>
    </row>
    <row r="3040" spans="1:24" ht="11.15" customHeight="1" x14ac:dyDescent="0.65">
      <c r="A3040" s="19" t="str">
        <f t="shared" si="242"/>
        <v>1819みど08</v>
      </c>
      <c r="B3040" s="10" t="s">
        <v>7067</v>
      </c>
      <c r="C3040" s="20" t="s">
        <v>4754</v>
      </c>
      <c r="D3040" s="11">
        <v>8</v>
      </c>
      <c r="E3040" s="20" t="s">
        <v>7105</v>
      </c>
      <c r="F3040" s="10" t="s">
        <v>4407</v>
      </c>
      <c r="G3040" s="10" t="s">
        <v>4408</v>
      </c>
      <c r="H3040" s="20" t="s">
        <v>7224</v>
      </c>
      <c r="I3040" s="20" t="s">
        <v>2231</v>
      </c>
      <c r="J3040" s="20" t="s">
        <v>5424</v>
      </c>
      <c r="K3040" s="20" t="s">
        <v>2378</v>
      </c>
      <c r="L3040" s="20" t="s">
        <v>1913</v>
      </c>
      <c r="M3040" s="21">
        <v>150</v>
      </c>
      <c r="N3040" s="22">
        <v>0</v>
      </c>
      <c r="O3040" s="23">
        <v>0</v>
      </c>
      <c r="P3040" s="24">
        <v>0</v>
      </c>
      <c r="Q3040" s="25">
        <f t="shared" si="244"/>
        <v>0</v>
      </c>
      <c r="R3040" s="12">
        <v>0</v>
      </c>
      <c r="S3040" s="12">
        <v>0</v>
      </c>
      <c r="T3040" s="12">
        <v>0</v>
      </c>
      <c r="U3040" s="18" t="str">
        <f t="shared" si="243"/>
        <v>未出走</v>
      </c>
      <c r="V3040" s="12" t="s">
        <v>7491</v>
      </c>
      <c r="W3040" s="12" t="s">
        <v>7631</v>
      </c>
      <c r="X3040" s="12" t="str">
        <f>IF(OR(C3040="櫃間牧場",C3040="特捜フジ"),"hit",IF(OR(C3040="土井牧場",C3040="土井ムギムギ牧場",C3040="むぎむぎ",C3040="むぎ"),"doi",IF(OR(C3040="阪神",C3040="タイガースファーム"),"han",IF(OR(C3040="健康牧場",C3040="ＯＫ牧場"),"oke",VLOOKUP(C3040,[1]Owner!$A:$B,2,FALSE)))))</f>
        <v>mid</v>
      </c>
    </row>
    <row r="3041" spans="1:24" ht="11.15" customHeight="1" x14ac:dyDescent="0.65">
      <c r="A3041" s="19" t="str">
        <f t="shared" si="242"/>
        <v>1819むぎ04</v>
      </c>
      <c r="B3041" s="10" t="s">
        <v>7067</v>
      </c>
      <c r="C3041" s="20" t="s">
        <v>4396</v>
      </c>
      <c r="D3041" s="11">
        <v>4</v>
      </c>
      <c r="E3041" s="20" t="s">
        <v>7173</v>
      </c>
      <c r="F3041" s="10" t="s">
        <v>4407</v>
      </c>
      <c r="G3041" s="10" t="s">
        <v>5339</v>
      </c>
      <c r="H3041" s="20" t="s">
        <v>7219</v>
      </c>
      <c r="I3041" s="20" t="s">
        <v>6718</v>
      </c>
      <c r="J3041" s="20" t="s">
        <v>6074</v>
      </c>
      <c r="K3041" s="20" t="s">
        <v>7343</v>
      </c>
      <c r="L3041" s="20" t="s">
        <v>1913</v>
      </c>
      <c r="M3041" s="21">
        <v>140</v>
      </c>
      <c r="N3041" s="22">
        <v>0</v>
      </c>
      <c r="O3041" s="23">
        <v>0</v>
      </c>
      <c r="P3041" s="24">
        <v>0</v>
      </c>
      <c r="Q3041" s="25">
        <f t="shared" si="244"/>
        <v>0</v>
      </c>
      <c r="R3041" s="12">
        <v>0</v>
      </c>
      <c r="S3041" s="12">
        <v>0</v>
      </c>
      <c r="T3041" s="12">
        <v>0</v>
      </c>
      <c r="U3041" s="18" t="str">
        <f t="shared" si="243"/>
        <v>未出走</v>
      </c>
      <c r="V3041" s="12" t="s">
        <v>7460</v>
      </c>
      <c r="W3041" s="12" t="s">
        <v>7642</v>
      </c>
      <c r="X3041" s="12" t="str">
        <f>IF(OR(C3041="櫃間牧場",C3041="特捜フジ"),"hit",IF(OR(C3041="土井牧場",C3041="土井ムギムギ牧場",C3041="むぎむぎ",C3041="むぎ"),"doi",IF(OR(C3041="阪神",C3041="タイガースファーム"),"han",IF(OR(C3041="健康牧場",C3041="ＯＫ牧場"),"oke",VLOOKUP(C3041,[1]Owner!$A:$B,2,FALSE)))))</f>
        <v>doi</v>
      </c>
    </row>
    <row r="3042" spans="1:24" ht="11.15" customHeight="1" x14ac:dyDescent="0.65">
      <c r="A3042" s="19" t="str">
        <f t="shared" si="242"/>
        <v>1819村山02</v>
      </c>
      <c r="B3042" s="10" t="s">
        <v>7067</v>
      </c>
      <c r="C3042" s="20" t="s">
        <v>4764</v>
      </c>
      <c r="D3042" s="11">
        <v>2</v>
      </c>
      <c r="E3042" s="20" t="s">
        <v>7129</v>
      </c>
      <c r="F3042" s="10" t="s">
        <v>4407</v>
      </c>
      <c r="G3042" s="10" t="s">
        <v>5339</v>
      </c>
      <c r="H3042" s="20" t="s">
        <v>4447</v>
      </c>
      <c r="I3042" s="20" t="s">
        <v>2231</v>
      </c>
      <c r="J3042" s="20" t="s">
        <v>6747</v>
      </c>
      <c r="K3042" s="20" t="s">
        <v>7307</v>
      </c>
      <c r="L3042" s="20" t="s">
        <v>1913</v>
      </c>
      <c r="M3042" s="21">
        <v>90</v>
      </c>
      <c r="N3042" s="22">
        <v>0</v>
      </c>
      <c r="O3042" s="23">
        <v>0</v>
      </c>
      <c r="P3042" s="24">
        <v>0</v>
      </c>
      <c r="Q3042" s="25">
        <f t="shared" si="244"/>
        <v>0</v>
      </c>
      <c r="R3042" s="12">
        <v>0</v>
      </c>
      <c r="S3042" s="12">
        <v>0</v>
      </c>
      <c r="T3042" s="12">
        <v>0</v>
      </c>
      <c r="U3042" s="18" t="str">
        <f t="shared" si="243"/>
        <v>未出走</v>
      </c>
      <c r="V3042" s="12" t="s">
        <v>7493</v>
      </c>
      <c r="W3042" s="12" t="s">
        <v>7633</v>
      </c>
      <c r="X3042" s="12" t="str">
        <f>IF(OR(C3042="櫃間牧場",C3042="特捜フジ"),"hit",IF(OR(C3042="土井牧場",C3042="土井ムギムギ牧場",C3042="むぎむぎ",C3042="むぎ"),"doi",IF(OR(C3042="阪神",C3042="タイガースファーム"),"han",IF(OR(C3042="健康牧場",C3042="ＯＫ牧場"),"oke",VLOOKUP(C3042,[1]Owner!$A:$B,2,FALSE)))))</f>
        <v>mur</v>
      </c>
    </row>
    <row r="3043" spans="1:24" ht="11.15" customHeight="1" x14ac:dyDescent="0.65">
      <c r="A3043" s="19" t="str">
        <f t="shared" si="242"/>
        <v>1819村山06</v>
      </c>
      <c r="B3043" s="10" t="s">
        <v>7067</v>
      </c>
      <c r="C3043" s="20" t="s">
        <v>4764</v>
      </c>
      <c r="D3043" s="11">
        <v>6</v>
      </c>
      <c r="E3043" s="20" t="s">
        <v>7133</v>
      </c>
      <c r="F3043" s="10" t="s">
        <v>4407</v>
      </c>
      <c r="G3043" s="10" t="s">
        <v>4421</v>
      </c>
      <c r="H3043" s="20" t="s">
        <v>7240</v>
      </c>
      <c r="I3043" s="20" t="s">
        <v>7302</v>
      </c>
      <c r="J3043" s="20" t="s">
        <v>7311</v>
      </c>
      <c r="K3043" s="20" t="s">
        <v>791</v>
      </c>
      <c r="L3043" s="20" t="s">
        <v>1913</v>
      </c>
      <c r="M3043" s="21">
        <v>100</v>
      </c>
      <c r="N3043" s="22">
        <v>0</v>
      </c>
      <c r="O3043" s="23">
        <v>0</v>
      </c>
      <c r="P3043" s="24">
        <v>0</v>
      </c>
      <c r="Q3043" s="25">
        <f t="shared" si="244"/>
        <v>0</v>
      </c>
      <c r="R3043" s="12">
        <v>0</v>
      </c>
      <c r="S3043" s="12">
        <v>0</v>
      </c>
      <c r="T3043" s="12">
        <v>0</v>
      </c>
      <c r="U3043" s="18" t="str">
        <f t="shared" si="243"/>
        <v>未出走</v>
      </c>
      <c r="V3043" s="12" t="s">
        <v>7496</v>
      </c>
      <c r="W3043" s="12" t="s">
        <v>7636</v>
      </c>
      <c r="X3043" s="12" t="str">
        <f>IF(OR(C3043="櫃間牧場",C3043="特捜フジ"),"hit",IF(OR(C3043="土井牧場",C3043="土井ムギムギ牧場",C3043="むぎむぎ",C3043="むぎ"),"doi",IF(OR(C3043="阪神",C3043="タイガースファーム"),"han",IF(OR(C3043="健康牧場",C3043="ＯＫ牧場"),"oke",VLOOKUP(C3043,[1]Owner!$A:$B,2,FALSE)))))</f>
        <v>mur</v>
      </c>
    </row>
    <row r="3044" spans="1:24" ht="11.15" customHeight="1" x14ac:dyDescent="0.65">
      <c r="A3044" s="19" t="str">
        <f t="shared" si="242"/>
        <v>1920健康04</v>
      </c>
      <c r="B3044" s="10" t="s">
        <v>7651</v>
      </c>
      <c r="C3044" s="20" t="s">
        <v>7653</v>
      </c>
      <c r="D3044" s="11">
        <v>4</v>
      </c>
      <c r="E3044" s="20" t="s">
        <v>7672</v>
      </c>
      <c r="F3044" s="10" t="s">
        <v>4766</v>
      </c>
      <c r="G3044" s="10" t="s">
        <v>5339</v>
      </c>
      <c r="H3044" s="20" t="s">
        <v>7817</v>
      </c>
      <c r="I3044" s="20" t="s">
        <v>6718</v>
      </c>
      <c r="J3044" s="20" t="s">
        <v>6096</v>
      </c>
      <c r="L3044" s="20" t="s">
        <v>1913</v>
      </c>
      <c r="M3044" s="32">
        <v>6</v>
      </c>
      <c r="N3044" s="22">
        <v>0</v>
      </c>
      <c r="O3044" s="23">
        <v>0</v>
      </c>
      <c r="P3044" s="24">
        <v>0</v>
      </c>
      <c r="Q3044" s="25">
        <v>0</v>
      </c>
      <c r="R3044" s="12">
        <v>0</v>
      </c>
      <c r="S3044" s="12">
        <v>0</v>
      </c>
      <c r="T3044" s="12">
        <v>0</v>
      </c>
      <c r="U3044" s="18" t="str">
        <f t="shared" si="243"/>
        <v>未出走</v>
      </c>
      <c r="V3044" s="12" t="s">
        <v>7949</v>
      </c>
      <c r="W3044" s="12" t="s">
        <v>8050</v>
      </c>
      <c r="X3044" s="12" t="str">
        <f>IF(OR(C3044="櫃間牧場",C3044="特捜フジ"),"hit",IF(OR(C3044="土井牧場",C3044="土井ムギムギ牧場",C3044="むぎむぎ",C3044="むぎ"),"doi",IF(OR(C3044="阪神",C3044="タイガースファーム"),"han",IF(OR(C3044="健康牧場",C3044="ＯＫ牧場"),"oke",VLOOKUP(C3044,[1]Owner!$A:$B,2,FALSE)))))</f>
        <v>oke</v>
      </c>
    </row>
    <row r="3045" spans="1:24" ht="11.15" customHeight="1" x14ac:dyDescent="0.65">
      <c r="A3045" s="19" t="str">
        <f t="shared" si="242"/>
        <v>1920成田07</v>
      </c>
      <c r="B3045" s="10" t="s">
        <v>7651</v>
      </c>
      <c r="C3045" s="20" t="s">
        <v>7656</v>
      </c>
      <c r="D3045" s="11">
        <v>7</v>
      </c>
      <c r="E3045" s="20" t="s">
        <v>7715</v>
      </c>
      <c r="F3045" s="10" t="s">
        <v>4772</v>
      </c>
      <c r="G3045" s="10" t="s">
        <v>4774</v>
      </c>
      <c r="H3045" s="20" t="s">
        <v>7861</v>
      </c>
      <c r="I3045" s="20" t="s">
        <v>5369</v>
      </c>
      <c r="J3045" s="20" t="s">
        <v>5096</v>
      </c>
      <c r="K3045" s="20" t="s">
        <v>4819</v>
      </c>
      <c r="L3045" s="20" t="s">
        <v>1913</v>
      </c>
      <c r="M3045" s="32">
        <v>5</v>
      </c>
      <c r="N3045" s="22">
        <v>0</v>
      </c>
      <c r="O3045" s="23">
        <v>0</v>
      </c>
      <c r="P3045" s="24">
        <v>0</v>
      </c>
      <c r="Q3045" s="25">
        <v>0</v>
      </c>
      <c r="R3045" s="12">
        <v>0</v>
      </c>
      <c r="S3045" s="12">
        <v>0</v>
      </c>
      <c r="T3045" s="12">
        <v>0</v>
      </c>
      <c r="U3045" s="18" t="str">
        <f t="shared" si="243"/>
        <v>未出走</v>
      </c>
      <c r="V3045" s="12" t="s">
        <v>7460</v>
      </c>
      <c r="W3045" s="12" t="s">
        <v>8093</v>
      </c>
      <c r="X3045" s="12" t="str">
        <f>IF(OR(C3045="櫃間牧場",C3045="特捜フジ"),"hit",IF(OR(C3045="土井牧場",C3045="土井ムギムギ牧場",C3045="むぎむぎ",C3045="むぎ"),"doi",IF(OR(C3045="阪神",C3045="タイガースファーム"),"han",IF(OR(C3045="健康牧場",C3045="ＯＫ牧場"),"oke",VLOOKUP(C3045,[1]Owner!$A:$B,2,FALSE)))))</f>
        <v>nar</v>
      </c>
    </row>
    <row r="3046" spans="1:24" ht="11.15" customHeight="1" x14ac:dyDescent="0.65">
      <c r="A3046" s="19" t="str">
        <f t="shared" si="242"/>
        <v>1920播磨09</v>
      </c>
      <c r="B3046" s="10" t="s">
        <v>7651</v>
      </c>
      <c r="C3046" s="20" t="s">
        <v>4397</v>
      </c>
      <c r="D3046" s="11">
        <v>9</v>
      </c>
      <c r="E3046" s="20" t="s">
        <v>7737</v>
      </c>
      <c r="F3046" s="10" t="s">
        <v>4766</v>
      </c>
      <c r="G3046" s="10" t="s">
        <v>4767</v>
      </c>
      <c r="H3046" s="20" t="s">
        <v>7799</v>
      </c>
      <c r="I3046" s="20" t="s">
        <v>6718</v>
      </c>
      <c r="J3046" s="20" t="s">
        <v>4831</v>
      </c>
      <c r="K3046" s="20" t="s">
        <v>791</v>
      </c>
      <c r="L3046" s="20" t="s">
        <v>1913</v>
      </c>
      <c r="M3046" s="32">
        <v>4</v>
      </c>
      <c r="N3046" s="22">
        <v>0</v>
      </c>
      <c r="O3046" s="23">
        <v>0</v>
      </c>
      <c r="P3046" s="24">
        <v>0</v>
      </c>
      <c r="Q3046" s="25">
        <v>0</v>
      </c>
      <c r="R3046" s="12">
        <v>0</v>
      </c>
      <c r="S3046" s="12">
        <v>0</v>
      </c>
      <c r="T3046" s="12">
        <v>0</v>
      </c>
      <c r="U3046" s="18" t="str">
        <f t="shared" si="243"/>
        <v>未出走</v>
      </c>
      <c r="V3046" s="12" t="s">
        <v>7984</v>
      </c>
      <c r="W3046" s="12" t="s">
        <v>8115</v>
      </c>
      <c r="X3046" s="12" t="str">
        <f>IF(OR(C3046="櫃間牧場",C3046="特捜フジ"),"hit",IF(OR(C3046="土井牧場",C3046="土井ムギムギ牧場",C3046="むぎむぎ",C3046="むぎ"),"doi",IF(OR(C3046="阪神",C3046="タイガースファーム"),"han",IF(OR(C3046="健康牧場",C3046="ＯＫ牧場"),"oke",VLOOKUP(C3046,[1]Owner!$A:$B,2,FALSE)))))</f>
        <v>har</v>
      </c>
    </row>
    <row r="3047" spans="1:24" ht="11.15" customHeight="1" x14ac:dyDescent="0.65">
      <c r="A3047" s="19" t="str">
        <f t="shared" si="242"/>
        <v>2021小金08</v>
      </c>
      <c r="B3047" s="10" t="s">
        <v>8314</v>
      </c>
      <c r="C3047" s="20" t="s">
        <v>8309</v>
      </c>
      <c r="D3047" s="11">
        <v>8</v>
      </c>
      <c r="E3047" s="20" t="s">
        <v>8216</v>
      </c>
      <c r="F3047" s="10" t="s">
        <v>4478</v>
      </c>
      <c r="G3047" s="10" t="s">
        <v>15</v>
      </c>
      <c r="H3047" s="20" t="s">
        <v>4414</v>
      </c>
      <c r="I3047" s="20" t="s">
        <v>6009</v>
      </c>
      <c r="J3047" s="20" t="s">
        <v>8367</v>
      </c>
      <c r="K3047" s="20" t="s">
        <v>8368</v>
      </c>
      <c r="L3047" s="20" t="s">
        <v>8369</v>
      </c>
      <c r="M3047" s="32">
        <v>1</v>
      </c>
      <c r="N3047" s="22">
        <v>0</v>
      </c>
      <c r="O3047" s="23">
        <v>0</v>
      </c>
      <c r="P3047" s="24">
        <v>0</v>
      </c>
      <c r="Q3047" s="25">
        <v>0</v>
      </c>
      <c r="R3047" s="12">
        <v>0</v>
      </c>
      <c r="S3047" s="12">
        <v>0</v>
      </c>
      <c r="T3047" s="12">
        <v>0</v>
      </c>
      <c r="U3047" s="18" t="str">
        <f t="shared" si="243"/>
        <v>未出走</v>
      </c>
      <c r="V3047" s="12" t="s">
        <v>8633</v>
      </c>
      <c r="W3047" s="12" t="s">
        <v>8500</v>
      </c>
      <c r="X3047" s="12" t="str">
        <f>IF(OR(C3047="櫃間牧場",C3047="特捜フジ"),"hit",IF(OR(C3047="土井牧場",C3047="土井ムギムギ牧場",C3047="むぎむぎ",C3047="むぎ"),"doi",IF(OR(C3047="阪神",C3047="タイガースファーム"),"han",IF(OR(C3047="健康牧場",C3047="ＯＫ牧場"),"oke",VLOOKUP(C3047,[1]Owner!$A:$B,2,FALSE)))))</f>
        <v>kog</v>
      </c>
    </row>
    <row r="3048" spans="1:24" ht="11.15" customHeight="1" x14ac:dyDescent="0.65">
      <c r="A3048" s="19" t="str">
        <f t="shared" si="242"/>
        <v>9900心平09</v>
      </c>
      <c r="B3048" s="10" t="s">
        <v>683</v>
      </c>
      <c r="C3048" s="20" t="s">
        <v>186</v>
      </c>
      <c r="D3048" s="31">
        <v>9</v>
      </c>
      <c r="E3048" s="20" t="s">
        <v>4744</v>
      </c>
      <c r="F3048" s="10" t="s">
        <v>14</v>
      </c>
      <c r="I3048" s="20" t="s">
        <v>636</v>
      </c>
      <c r="J3048" s="20" t="s">
        <v>813</v>
      </c>
      <c r="N3048" s="22">
        <v>0</v>
      </c>
      <c r="O3048" s="23">
        <v>0</v>
      </c>
      <c r="P3048" s="24">
        <v>0</v>
      </c>
      <c r="Q3048" s="25" t="str">
        <f>IF(M3048="","",IF(M3048&lt;=0,P3048/10,P3048/M3048))</f>
        <v/>
      </c>
      <c r="R3048" s="12">
        <v>0</v>
      </c>
      <c r="S3048" s="12">
        <v>0</v>
      </c>
      <c r="U3048" s="18" t="str">
        <f t="shared" si="243"/>
        <v>未出走</v>
      </c>
      <c r="X3048" s="12" t="str">
        <f>IF(OR(C3048="櫃間牧場",C3048="特捜フジ"),"hit",IF(OR(C3048="土井牧場",C3048="土井ムギムギ牧場",C3048="むぎむぎ",C3048="むぎ"),"doi",IF(OR(C3048="阪神",C3048="タイガースファーム"),"han",IF(OR(C3048="健康牧場",C3048="ＯＫ牧場"),"oke",VLOOKUP(C3048,[1]Owner!$A:$B,2,FALSE)))))</f>
        <v>hsi</v>
      </c>
    </row>
    <row r="3049" spans="1:24" ht="11.15" customHeight="1" x14ac:dyDescent="0.65">
      <c r="A3049" s="19" t="str">
        <f t="shared" si="242"/>
        <v>0001心平10</v>
      </c>
      <c r="B3049" s="10" t="s">
        <v>963</v>
      </c>
      <c r="C3049" s="20" t="s">
        <v>186</v>
      </c>
      <c r="D3049" s="31">
        <v>10</v>
      </c>
      <c r="E3049" s="20" t="s">
        <v>4744</v>
      </c>
      <c r="F3049" s="10" t="s">
        <v>14</v>
      </c>
      <c r="I3049" s="20" t="s">
        <v>833</v>
      </c>
      <c r="J3049" s="20" t="s">
        <v>1077</v>
      </c>
      <c r="L3049" s="20" t="s">
        <v>1078</v>
      </c>
      <c r="N3049" s="22">
        <v>0</v>
      </c>
      <c r="O3049" s="23">
        <v>0</v>
      </c>
      <c r="P3049" s="24">
        <v>0</v>
      </c>
      <c r="Q3049" s="25" t="str">
        <f>IF(M3049="","",IF(M3049&lt;=0,P3049/10,P3049/M3049))</f>
        <v/>
      </c>
      <c r="R3049" s="12">
        <v>0</v>
      </c>
      <c r="S3049" s="12">
        <v>0</v>
      </c>
      <c r="U3049" s="18" t="str">
        <f t="shared" si="243"/>
        <v>未出走</v>
      </c>
      <c r="X3049" s="12" t="str">
        <f>IF(OR(C3049="櫃間牧場",C3049="特捜フジ"),"hit",IF(OR(C3049="土井牧場",C3049="土井ムギムギ牧場",C3049="むぎむぎ",C3049="むぎ"),"doi",IF(OR(C3049="阪神",C3049="タイガースファーム"),"han",IF(OR(C3049="健康牧場",C3049="ＯＫ牧場"),"oke",VLOOKUP(C3049,[1]Owner!$A:$B,2,FALSE)))))</f>
        <v>hsi</v>
      </c>
    </row>
    <row r="3050" spans="1:24" ht="11.15" customHeight="1" x14ac:dyDescent="0.65">
      <c r="A3050" s="19" t="str">
        <f t="shared" si="242"/>
        <v>2021成田10</v>
      </c>
      <c r="B3050" s="10" t="s">
        <v>8314</v>
      </c>
      <c r="C3050" s="20" t="s">
        <v>7656</v>
      </c>
      <c r="D3050" s="11">
        <v>10</v>
      </c>
      <c r="E3050" s="20" t="s">
        <v>5928</v>
      </c>
      <c r="F3050" s="10" t="s">
        <v>4478</v>
      </c>
      <c r="G3050" s="10" t="s">
        <v>5928</v>
      </c>
      <c r="H3050" s="20" t="s">
        <v>5928</v>
      </c>
      <c r="I3050" s="20" t="s">
        <v>4944</v>
      </c>
      <c r="J3050" s="20" t="s">
        <v>4984</v>
      </c>
      <c r="K3050" s="20" t="s">
        <v>5928</v>
      </c>
      <c r="L3050" s="20" t="s">
        <v>1913</v>
      </c>
      <c r="M3050" s="32">
        <v>3</v>
      </c>
      <c r="N3050" s="22">
        <v>0</v>
      </c>
      <c r="O3050" s="23">
        <v>0</v>
      </c>
      <c r="P3050" s="24">
        <v>0</v>
      </c>
      <c r="Q3050" s="25">
        <v>0</v>
      </c>
      <c r="R3050" s="12">
        <v>0</v>
      </c>
      <c r="S3050" s="12">
        <v>0</v>
      </c>
      <c r="T3050" s="12">
        <v>0</v>
      </c>
      <c r="U3050" s="18" t="str">
        <f t="shared" si="243"/>
        <v>未出走</v>
      </c>
      <c r="V3050" s="12" t="s">
        <v>8633</v>
      </c>
      <c r="W3050" s="12" t="s">
        <v>8522</v>
      </c>
      <c r="X3050" s="12" t="str">
        <f>IF(OR(C3050="櫃間牧場",C3050="特捜フジ"),"hit",IF(OR(C3050="土井牧場",C3050="土井ムギムギ牧場",C3050="むぎむぎ",C3050="むぎ"),"doi",IF(OR(C3050="阪神",C3050="タイガースファーム"),"han",IF(OR(C3050="健康牧場",C3050="ＯＫ牧場"),"oke",VLOOKUP(C3050,[1]Owner!$A:$B,2,FALSE)))))</f>
        <v>nar</v>
      </c>
    </row>
    <row r="3051" spans="1:24" ht="11.15" customHeight="1" x14ac:dyDescent="0.65">
      <c r="A3051" s="19" t="str">
        <f t="shared" si="242"/>
        <v>2021西原06</v>
      </c>
      <c r="B3051" s="10" t="s">
        <v>8314</v>
      </c>
      <c r="C3051" s="20" t="s">
        <v>4989</v>
      </c>
      <c r="D3051" s="11">
        <v>6</v>
      </c>
      <c r="E3051" s="20" t="s">
        <v>8243</v>
      </c>
      <c r="F3051" s="10" t="s">
        <v>4478</v>
      </c>
      <c r="G3051" s="10" t="s">
        <v>15</v>
      </c>
      <c r="H3051" s="20" t="s">
        <v>8360</v>
      </c>
      <c r="I3051" s="20" t="s">
        <v>6718</v>
      </c>
      <c r="J3051" s="20" t="s">
        <v>8393</v>
      </c>
      <c r="K3051" s="20" t="s">
        <v>2378</v>
      </c>
      <c r="L3051" s="20" t="s">
        <v>4426</v>
      </c>
      <c r="M3051" s="32">
        <v>4</v>
      </c>
      <c r="N3051" s="22">
        <v>0</v>
      </c>
      <c r="O3051" s="23">
        <v>0</v>
      </c>
      <c r="P3051" s="24">
        <v>0</v>
      </c>
      <c r="Q3051" s="25">
        <v>0</v>
      </c>
      <c r="R3051" s="12">
        <v>0</v>
      </c>
      <c r="S3051" s="12">
        <v>0</v>
      </c>
      <c r="T3051" s="12">
        <v>0</v>
      </c>
      <c r="U3051" s="18" t="str">
        <f t="shared" si="243"/>
        <v>未出走</v>
      </c>
      <c r="V3051" s="12" t="s">
        <v>8649</v>
      </c>
      <c r="W3051" s="12" t="s">
        <v>8528</v>
      </c>
      <c r="X3051" s="12" t="str">
        <f>IF(OR(C3051="櫃間牧場",C3051="特捜フジ"),"hit",IF(OR(C3051="土井牧場",C3051="土井ムギムギ牧場",C3051="むぎむぎ",C3051="むぎ"),"doi",IF(OR(C3051="阪神",C3051="タイガースファーム"),"han",IF(OR(C3051="健康牧場",C3051="ＯＫ牧場"),"oke",VLOOKUP(C3051,[1]Owner!$A:$B,2,FALSE)))))</f>
        <v>nis</v>
      </c>
    </row>
    <row r="3052" spans="1:24" ht="11.15" customHeight="1" x14ac:dyDescent="0.65">
      <c r="A3052" s="19" t="str">
        <f t="shared" si="242"/>
        <v>2021西原10</v>
      </c>
      <c r="B3052" s="10" t="s">
        <v>8314</v>
      </c>
      <c r="C3052" s="20" t="s">
        <v>4989</v>
      </c>
      <c r="D3052" s="11">
        <v>10</v>
      </c>
      <c r="E3052" s="20" t="s">
        <v>8247</v>
      </c>
      <c r="F3052" s="10" t="s">
        <v>4478</v>
      </c>
      <c r="G3052" s="10" t="s">
        <v>33</v>
      </c>
      <c r="H3052" s="20" t="s">
        <v>8330</v>
      </c>
      <c r="I3052" s="20" t="s">
        <v>5128</v>
      </c>
      <c r="J3052" s="20" t="s">
        <v>8397</v>
      </c>
      <c r="K3052" s="20" t="s">
        <v>2378</v>
      </c>
      <c r="L3052" s="20" t="s">
        <v>1913</v>
      </c>
      <c r="M3052" s="32">
        <v>6</v>
      </c>
      <c r="N3052" s="22">
        <v>0</v>
      </c>
      <c r="O3052" s="23">
        <v>0</v>
      </c>
      <c r="P3052" s="24">
        <v>0</v>
      </c>
      <c r="Q3052" s="25">
        <v>0</v>
      </c>
      <c r="R3052" s="12">
        <v>0</v>
      </c>
      <c r="S3052" s="12">
        <v>0</v>
      </c>
      <c r="T3052" s="12">
        <v>0</v>
      </c>
      <c r="U3052" s="18" t="str">
        <f t="shared" si="243"/>
        <v>未出走</v>
      </c>
      <c r="V3052" s="12" t="s">
        <v>8653</v>
      </c>
      <c r="W3052" s="12" t="s">
        <v>8532</v>
      </c>
      <c r="X3052" s="12" t="str">
        <f>IF(OR(C3052="櫃間牧場",C3052="特捜フジ"),"hit",IF(OR(C3052="土井牧場",C3052="土井ムギムギ牧場",C3052="むぎむぎ",C3052="むぎ"),"doi",IF(OR(C3052="阪神",C3052="タイガースファーム"),"han",IF(OR(C3052="健康牧場",C3052="ＯＫ牧場"),"oke",VLOOKUP(C3052,[1]Owner!$A:$B,2,FALSE)))))</f>
        <v>nis</v>
      </c>
    </row>
    <row r="3053" spans="1:24" ht="11.15" customHeight="1" x14ac:dyDescent="0.65">
      <c r="A3053" s="19" t="str">
        <f t="shared" si="242"/>
        <v>2021永之10</v>
      </c>
      <c r="B3053" s="10" t="s">
        <v>8314</v>
      </c>
      <c r="C3053" s="20" t="s">
        <v>8312</v>
      </c>
      <c r="D3053" s="11">
        <v>10</v>
      </c>
      <c r="E3053" s="20" t="s">
        <v>8277</v>
      </c>
      <c r="F3053" s="10" t="s">
        <v>4766</v>
      </c>
      <c r="G3053" s="10" t="s">
        <v>15</v>
      </c>
      <c r="H3053" s="20" t="s">
        <v>4414</v>
      </c>
      <c r="I3053" s="20" t="s">
        <v>2231</v>
      </c>
      <c r="J3053" s="20" t="s">
        <v>8433</v>
      </c>
      <c r="K3053" s="20" t="s">
        <v>7281</v>
      </c>
      <c r="L3053" s="20" t="s">
        <v>4484</v>
      </c>
      <c r="M3053" s="32">
        <v>7</v>
      </c>
      <c r="N3053" s="22">
        <v>0</v>
      </c>
      <c r="O3053" s="23">
        <v>0</v>
      </c>
      <c r="P3053" s="24">
        <v>0</v>
      </c>
      <c r="Q3053" s="25">
        <v>0</v>
      </c>
      <c r="R3053" s="12">
        <v>0</v>
      </c>
      <c r="S3053" s="12">
        <v>0</v>
      </c>
      <c r="T3053" s="12">
        <v>0</v>
      </c>
      <c r="U3053" s="18" t="str">
        <f t="shared" si="243"/>
        <v>未出走</v>
      </c>
      <c r="V3053" s="12" t="s">
        <v>8664</v>
      </c>
      <c r="W3053" s="12" t="s">
        <v>8562</v>
      </c>
      <c r="X3053" s="12" t="str">
        <f>IF(OR(C3053="櫃間牧場",C3053="特捜フジ"),"hit",IF(OR(C3053="土井牧場",C3053="土井ムギムギ牧場",C3053="むぎむぎ",C3053="むぎ"),"doi",IF(OR(C3053="阪神",C3053="タイガースファーム"),"han",IF(OR(C3053="健康牧場",C3053="ＯＫ牧場"),"oke",VLOOKUP(C3053,[1]Owner!$A:$B,2,FALSE)))))</f>
        <v>yhi</v>
      </c>
    </row>
    <row r="3054" spans="1:24" ht="11.15" customHeight="1" x14ac:dyDescent="0.65">
      <c r="A3054" s="19" t="str">
        <f t="shared" si="242"/>
        <v>2122柏倉05</v>
      </c>
      <c r="B3054" s="10" t="s">
        <v>8826</v>
      </c>
      <c r="C3054" s="20" t="s">
        <v>7652</v>
      </c>
      <c r="D3054" s="11">
        <v>5</v>
      </c>
      <c r="E3054" s="20" t="s">
        <v>8709</v>
      </c>
      <c r="F3054" s="10" t="s">
        <v>4478</v>
      </c>
      <c r="G3054" s="10" t="s">
        <v>4408</v>
      </c>
      <c r="H3054" s="20" t="s">
        <v>8319</v>
      </c>
      <c r="I3054" s="20" t="s">
        <v>3165</v>
      </c>
      <c r="J3054" s="20" t="s">
        <v>5587</v>
      </c>
      <c r="K3054" s="20" t="s">
        <v>2378</v>
      </c>
      <c r="L3054" s="20" t="s">
        <v>1913</v>
      </c>
      <c r="M3054" s="32">
        <v>8</v>
      </c>
      <c r="N3054" s="22">
        <v>0</v>
      </c>
      <c r="O3054" s="23">
        <v>0</v>
      </c>
      <c r="P3054" s="24">
        <v>0</v>
      </c>
      <c r="Q3054" s="25">
        <v>0</v>
      </c>
      <c r="U3054" s="18" t="str">
        <f t="shared" si="243"/>
        <v>未出走</v>
      </c>
      <c r="V3054" s="12" t="s">
        <v>8965</v>
      </c>
      <c r="W3054" s="12" t="s">
        <v>9076</v>
      </c>
      <c r="X3054" s="12" t="str">
        <f>IF(OR(C3054="櫃間牧場",C3054="特捜フジ"),"hit",IF(OR(C3054="土井牧場",C3054="土井ムギムギ牧場",C3054="むぎむぎ",C3054="むぎ"),"doi",IF(OR(C3054="阪神",C3054="タイガースファーム"),"han",IF(OR(C3054="健康牧場",C3054="ＯＫ牧場"),"oke",VLOOKUP(C3054,[1]Owner!$A:$B,2,FALSE)))))</f>
        <v>kas</v>
      </c>
    </row>
    <row r="3055" spans="1:24" ht="11.15" customHeight="1" x14ac:dyDescent="0.65">
      <c r="A3055" s="19" t="str">
        <f t="shared" si="242"/>
        <v>2122健太09</v>
      </c>
      <c r="B3055" s="10" t="s">
        <v>8826</v>
      </c>
      <c r="C3055" s="20" t="s">
        <v>7654</v>
      </c>
      <c r="D3055" s="11">
        <v>9</v>
      </c>
      <c r="E3055" s="20" t="s">
        <v>8723</v>
      </c>
      <c r="F3055" s="10" t="s">
        <v>29</v>
      </c>
      <c r="G3055" s="10" t="s">
        <v>4408</v>
      </c>
      <c r="H3055" s="20" t="s">
        <v>1614</v>
      </c>
      <c r="I3055" s="20" t="s">
        <v>3165</v>
      </c>
      <c r="J3055" s="20" t="s">
        <v>7288</v>
      </c>
      <c r="K3055" s="20" t="s">
        <v>4578</v>
      </c>
      <c r="L3055" s="20" t="s">
        <v>1913</v>
      </c>
      <c r="M3055" s="32">
        <v>8</v>
      </c>
      <c r="N3055" s="22">
        <v>0</v>
      </c>
      <c r="O3055" s="23">
        <v>0</v>
      </c>
      <c r="P3055" s="24">
        <v>0</v>
      </c>
      <c r="Q3055" s="25">
        <v>0</v>
      </c>
      <c r="U3055" s="18" t="str">
        <f t="shared" si="243"/>
        <v>未出走</v>
      </c>
      <c r="V3055" s="12" t="s">
        <v>8979</v>
      </c>
      <c r="W3055" s="12" t="s">
        <v>9090</v>
      </c>
      <c r="X3055" s="12" t="str">
        <f>IF(OR(C3055="櫃間牧場",C3055="特捜フジ"),"hit",IF(OR(C3055="土井牧場",C3055="土井ムギムギ牧場",C3055="むぎむぎ",C3055="むぎ"),"doi",IF(OR(C3055="阪神",C3055="タイガースファーム"),"han",IF(OR(C3055="健康牧場",C3055="ＯＫ牧場"),"oke",VLOOKUP(C3055,[1]Owner!$A:$B,2,FALSE)))))</f>
        <v>tke</v>
      </c>
    </row>
    <row r="3056" spans="1:24" ht="11.15" customHeight="1" x14ac:dyDescent="0.65">
      <c r="A3056" s="19" t="str">
        <f t="shared" si="242"/>
        <v>2122健太10</v>
      </c>
      <c r="B3056" s="10" t="s">
        <v>8826</v>
      </c>
      <c r="C3056" s="20" t="s">
        <v>7654</v>
      </c>
      <c r="D3056" s="11">
        <v>10</v>
      </c>
      <c r="E3056" s="20" t="s">
        <v>8724</v>
      </c>
      <c r="F3056" s="10" t="s">
        <v>4478</v>
      </c>
      <c r="G3056" s="10" t="s">
        <v>4408</v>
      </c>
      <c r="H3056" s="20" t="s">
        <v>565</v>
      </c>
      <c r="I3056" s="20" t="s">
        <v>1911</v>
      </c>
      <c r="J3056" s="20" t="s">
        <v>8877</v>
      </c>
      <c r="K3056" s="20" t="s">
        <v>4612</v>
      </c>
      <c r="L3056" s="20" t="s">
        <v>1913</v>
      </c>
      <c r="M3056" s="32">
        <v>6</v>
      </c>
      <c r="N3056" s="22">
        <v>0</v>
      </c>
      <c r="O3056" s="23">
        <v>0</v>
      </c>
      <c r="P3056" s="24">
        <v>0</v>
      </c>
      <c r="Q3056" s="25">
        <v>0</v>
      </c>
      <c r="U3056" s="18" t="str">
        <f t="shared" si="243"/>
        <v>未出走</v>
      </c>
      <c r="V3056" s="12" t="s">
        <v>8980</v>
      </c>
      <c r="W3056" s="12" t="s">
        <v>9091</v>
      </c>
      <c r="X3056" s="12" t="str">
        <f>IF(OR(C3056="櫃間牧場",C3056="特捜フジ"),"hit",IF(OR(C3056="土井牧場",C3056="土井ムギムギ牧場",C3056="むぎむぎ",C3056="むぎ"),"doi",IF(OR(C3056="阪神",C3056="タイガースファーム"),"han",IF(OR(C3056="健康牧場",C3056="ＯＫ牧場"),"oke",VLOOKUP(C3056,[1]Owner!$A:$B,2,FALSE)))))</f>
        <v>tke</v>
      </c>
    </row>
    <row r="3057" spans="1:24" ht="11.15" customHeight="1" x14ac:dyDescent="0.65">
      <c r="A3057" s="19" t="str">
        <f t="shared" si="242"/>
        <v>0102心平02</v>
      </c>
      <c r="B3057" s="10" t="s">
        <v>1206</v>
      </c>
      <c r="C3057" s="20" t="s">
        <v>186</v>
      </c>
      <c r="D3057" s="31">
        <v>2</v>
      </c>
      <c r="E3057" s="20" t="s">
        <v>4744</v>
      </c>
      <c r="F3057" s="10" t="s">
        <v>14</v>
      </c>
      <c r="I3057" s="20" t="s">
        <v>1315</v>
      </c>
      <c r="J3057" s="20" t="s">
        <v>1316</v>
      </c>
      <c r="L3057" s="20" t="s">
        <v>1317</v>
      </c>
      <c r="N3057" s="22">
        <v>0</v>
      </c>
      <c r="O3057" s="23">
        <v>0</v>
      </c>
      <c r="P3057" s="24">
        <v>0</v>
      </c>
      <c r="Q3057" s="25" t="str">
        <f>IF(M3057="","",IF(M3057&lt;=0,P3057/10,P3057/M3057))</f>
        <v/>
      </c>
      <c r="R3057" s="12">
        <v>0</v>
      </c>
      <c r="S3057" s="12">
        <v>0</v>
      </c>
      <c r="U3057" s="18" t="str">
        <f t="shared" si="243"/>
        <v>未出走</v>
      </c>
      <c r="X3057" s="12" t="str">
        <f>IF(OR(C3057="櫃間牧場",C3057="特捜フジ"),"hit",IF(OR(C3057="土井牧場",C3057="土井ムギムギ牧場",C3057="むぎむぎ",C3057="むぎ"),"doi",IF(OR(C3057="阪神",C3057="タイガースファーム"),"han",IF(OR(C3057="健康牧場",C3057="ＯＫ牧場"),"oke",VLOOKUP(C3057,[1]Owner!$A:$B,2,FALSE)))))</f>
        <v>hsi</v>
      </c>
    </row>
    <row r="3058" spans="1:24" ht="11.15" customHeight="1" x14ac:dyDescent="0.65">
      <c r="A3058" s="19" t="str">
        <f t="shared" si="242"/>
        <v>2122高橋06</v>
      </c>
      <c r="B3058" s="10" t="s">
        <v>8826</v>
      </c>
      <c r="C3058" s="20" t="s">
        <v>8745</v>
      </c>
      <c r="D3058" s="11">
        <v>6</v>
      </c>
      <c r="E3058" s="20" t="s">
        <v>8751</v>
      </c>
      <c r="F3058" s="10" t="s">
        <v>29</v>
      </c>
      <c r="G3058" s="10" t="s">
        <v>4408</v>
      </c>
      <c r="H3058" s="20" t="s">
        <v>8886</v>
      </c>
      <c r="I3058" s="20" t="s">
        <v>4657</v>
      </c>
      <c r="J3058" s="20" t="s">
        <v>5250</v>
      </c>
      <c r="K3058" s="20" t="s">
        <v>4806</v>
      </c>
      <c r="L3058" s="20" t="s">
        <v>8449</v>
      </c>
      <c r="M3058" s="32">
        <v>2</v>
      </c>
      <c r="N3058" s="22">
        <v>0</v>
      </c>
      <c r="O3058" s="23">
        <v>0</v>
      </c>
      <c r="P3058" s="24">
        <v>0</v>
      </c>
      <c r="Q3058" s="25">
        <v>0</v>
      </c>
      <c r="U3058" s="18" t="str">
        <f t="shared" si="243"/>
        <v>未出走</v>
      </c>
      <c r="V3058" s="12" t="s">
        <v>8997</v>
      </c>
      <c r="W3058" s="12" t="s">
        <v>9115</v>
      </c>
      <c r="X3058" s="12" t="str">
        <f>IF(OR(C3058="櫃間牧場",C3058="特捜フジ"),"hit",IF(OR(C3058="土井牧場",C3058="土井ムギムギ牧場",C3058="むぎむぎ",C3058="むぎ"),"doi",IF(OR(C3058="阪神",C3058="タイガースファーム"),"han",IF(OR(C3058="健康牧場",C3058="ＯＫ牧場"),"oke",VLOOKUP(C3058,[1]Owner!$A:$B,2,FALSE)))))</f>
        <v>tkh</v>
      </c>
    </row>
    <row r="3059" spans="1:24" ht="11.15" customHeight="1" x14ac:dyDescent="0.65">
      <c r="A3059" s="19" t="str">
        <f t="shared" si="242"/>
        <v>2122西原03</v>
      </c>
      <c r="B3059" s="10" t="s">
        <v>8826</v>
      </c>
      <c r="C3059" s="20" t="s">
        <v>4989</v>
      </c>
      <c r="D3059" s="11">
        <v>3</v>
      </c>
      <c r="E3059" s="20" t="s">
        <v>8758</v>
      </c>
      <c r="F3059" s="10" t="s">
        <v>4478</v>
      </c>
      <c r="G3059" s="10" t="s">
        <v>4408</v>
      </c>
      <c r="H3059" s="20" t="s">
        <v>5341</v>
      </c>
      <c r="I3059" s="20" t="s">
        <v>2231</v>
      </c>
      <c r="J3059" s="20" t="s">
        <v>2689</v>
      </c>
      <c r="K3059" s="20" t="s">
        <v>4612</v>
      </c>
      <c r="L3059" s="20" t="s">
        <v>8382</v>
      </c>
      <c r="M3059" s="32">
        <v>3</v>
      </c>
      <c r="N3059" s="22">
        <v>0</v>
      </c>
      <c r="O3059" s="23">
        <v>0</v>
      </c>
      <c r="P3059" s="24">
        <v>0</v>
      </c>
      <c r="Q3059" s="25">
        <v>0</v>
      </c>
      <c r="U3059" s="18" t="str">
        <f t="shared" si="243"/>
        <v>未出走</v>
      </c>
      <c r="V3059" s="12" t="s">
        <v>9004</v>
      </c>
      <c r="W3059" s="12" t="s">
        <v>9121</v>
      </c>
      <c r="X3059" s="12" t="str">
        <f>IF(OR(C3059="櫃間牧場",C3059="特捜フジ"),"hit",IF(OR(C3059="土井牧場",C3059="土井ムギムギ牧場",C3059="むぎむぎ",C3059="むぎ"),"doi",IF(OR(C3059="阪神",C3059="タイガースファーム"),"han",IF(OR(C3059="健康牧場",C3059="ＯＫ牧場"),"oke",VLOOKUP(C3059,[1]Owner!$A:$B,2,FALSE)))))</f>
        <v>nis</v>
      </c>
    </row>
    <row r="3060" spans="1:24" ht="11.15" customHeight="1" x14ac:dyDescent="0.65">
      <c r="A3060" s="19" t="str">
        <f t="shared" si="242"/>
        <v>2122永之03</v>
      </c>
      <c r="B3060" s="10" t="s">
        <v>8826</v>
      </c>
      <c r="C3060" s="20" t="s">
        <v>8312</v>
      </c>
      <c r="D3060" s="11">
        <v>3</v>
      </c>
      <c r="E3060" s="20" t="s">
        <v>8788</v>
      </c>
      <c r="F3060" s="10" t="s">
        <v>4478</v>
      </c>
      <c r="G3060" s="10" t="s">
        <v>4408</v>
      </c>
      <c r="H3060" s="20" t="s">
        <v>4414</v>
      </c>
      <c r="I3060" s="20" t="s">
        <v>3165</v>
      </c>
      <c r="J3060" s="20" t="s">
        <v>4558</v>
      </c>
      <c r="K3060" s="20" t="s">
        <v>8929</v>
      </c>
      <c r="L3060" s="20" t="s">
        <v>1913</v>
      </c>
      <c r="M3060" s="32">
        <v>7</v>
      </c>
      <c r="N3060" s="22">
        <v>0</v>
      </c>
      <c r="O3060" s="23">
        <v>0</v>
      </c>
      <c r="P3060" s="24">
        <v>0</v>
      </c>
      <c r="Q3060" s="25">
        <v>0</v>
      </c>
      <c r="U3060" s="18" t="str">
        <f t="shared" si="243"/>
        <v>未出走</v>
      </c>
      <c r="V3060" s="12" t="s">
        <v>8981</v>
      </c>
      <c r="W3060" s="12" t="s">
        <v>9149</v>
      </c>
      <c r="X3060" s="12" t="str">
        <f>IF(OR(C3060="櫃間牧場",C3060="特捜フジ"),"hit",IF(OR(C3060="土井牧場",C3060="土井ムギムギ牧場",C3060="むぎむぎ",C3060="むぎ"),"doi",IF(OR(C3060="阪神",C3060="タイガースファーム"),"han",IF(OR(C3060="健康牧場",C3060="ＯＫ牧場"),"oke",VLOOKUP(C3060,[1]Owner!$A:$B,2,FALSE)))))</f>
        <v>yhi</v>
      </c>
    </row>
    <row r="3061" spans="1:24" ht="11.15" customHeight="1" x14ac:dyDescent="0.65">
      <c r="A3061" s="19" t="str">
        <f t="shared" si="242"/>
        <v>2122永之07</v>
      </c>
      <c r="B3061" s="10" t="s">
        <v>8826</v>
      </c>
      <c r="C3061" s="20" t="s">
        <v>8312</v>
      </c>
      <c r="D3061" s="11">
        <v>7</v>
      </c>
      <c r="E3061" s="20" t="s">
        <v>8792</v>
      </c>
      <c r="F3061" s="10" t="s">
        <v>29</v>
      </c>
      <c r="G3061" s="10" t="s">
        <v>4408</v>
      </c>
      <c r="H3061" s="20" t="s">
        <v>8934</v>
      </c>
      <c r="I3061" s="20" t="s">
        <v>4657</v>
      </c>
      <c r="J3061" s="20" t="s">
        <v>8935</v>
      </c>
      <c r="K3061" s="20" t="s">
        <v>3929</v>
      </c>
      <c r="L3061" s="20" t="s">
        <v>8403</v>
      </c>
      <c r="M3061" s="32">
        <v>2</v>
      </c>
      <c r="N3061" s="22">
        <v>0</v>
      </c>
      <c r="O3061" s="23">
        <v>0</v>
      </c>
      <c r="P3061" s="24">
        <v>0</v>
      </c>
      <c r="Q3061" s="25">
        <v>0</v>
      </c>
      <c r="U3061" s="18" t="str">
        <f t="shared" si="243"/>
        <v>未出走</v>
      </c>
      <c r="V3061" s="12" t="s">
        <v>8981</v>
      </c>
      <c r="W3061" s="12" t="s">
        <v>9153</v>
      </c>
      <c r="X3061" s="12" t="str">
        <f>IF(OR(C3061="櫃間牧場",C3061="特捜フジ"),"hit",IF(OR(C3061="土井牧場",C3061="土井ムギムギ牧場",C3061="むぎむぎ",C3061="むぎ"),"doi",IF(OR(C3061="阪神",C3061="タイガースファーム"),"han",IF(OR(C3061="健康牧場",C3061="ＯＫ牧場"),"oke",VLOOKUP(C3061,[1]Owner!$A:$B,2,FALSE)))))</f>
        <v>yhi</v>
      </c>
    </row>
    <row r="3062" spans="1:24" ht="11.15" customHeight="1" x14ac:dyDescent="0.65">
      <c r="A3062" s="19" t="str">
        <f t="shared" si="242"/>
        <v>2122むぎ06</v>
      </c>
      <c r="B3062" s="10" t="s">
        <v>8826</v>
      </c>
      <c r="C3062" s="20" t="s">
        <v>4396</v>
      </c>
      <c r="D3062" s="11">
        <v>6</v>
      </c>
      <c r="E3062" s="20" t="s">
        <v>8811</v>
      </c>
      <c r="F3062" s="10" t="s">
        <v>29</v>
      </c>
      <c r="G3062" s="10" t="s">
        <v>4408</v>
      </c>
      <c r="H3062" s="20" t="s">
        <v>1614</v>
      </c>
      <c r="I3062" s="20" t="s">
        <v>1755</v>
      </c>
      <c r="J3062" s="20" t="s">
        <v>6095</v>
      </c>
      <c r="K3062" s="20" t="s">
        <v>4612</v>
      </c>
      <c r="L3062" s="20" t="s">
        <v>1913</v>
      </c>
      <c r="M3062" s="32">
        <v>9</v>
      </c>
      <c r="N3062" s="22">
        <v>0</v>
      </c>
      <c r="O3062" s="23">
        <v>0</v>
      </c>
      <c r="P3062" s="24">
        <v>0</v>
      </c>
      <c r="Q3062" s="25">
        <v>0</v>
      </c>
      <c r="U3062" s="18" t="str">
        <f t="shared" si="243"/>
        <v>未出走</v>
      </c>
      <c r="V3062" s="12" t="s">
        <v>9047</v>
      </c>
      <c r="W3062" s="12" t="s">
        <v>9172</v>
      </c>
      <c r="X3062" s="12" t="str">
        <f>IF(OR(C3062="櫃間牧場",C3062="特捜フジ"),"hit",IF(OR(C3062="土井牧場",C3062="土井ムギムギ牧場",C3062="むぎむぎ",C3062="むぎ"),"doi",IF(OR(C3062="阪神",C3062="タイガースファーム"),"han",IF(OR(C3062="健康牧場",C3062="ＯＫ牧場"),"oke",VLOOKUP(C3062,[1]Owner!$A:$B,2,FALSE)))))</f>
        <v>doi</v>
      </c>
    </row>
    <row r="3063" spans="1:24" ht="11.15" customHeight="1" x14ac:dyDescent="0.65">
      <c r="A3063" s="19" t="str">
        <f t="shared" si="242"/>
        <v>2122むぎ08</v>
      </c>
      <c r="B3063" s="10" t="s">
        <v>8826</v>
      </c>
      <c r="C3063" s="20" t="s">
        <v>4396</v>
      </c>
      <c r="D3063" s="11">
        <v>8</v>
      </c>
      <c r="E3063" s="20" t="s">
        <v>8813</v>
      </c>
      <c r="F3063" s="10" t="s">
        <v>29</v>
      </c>
      <c r="G3063" s="10" t="s">
        <v>4408</v>
      </c>
      <c r="H3063" s="20" t="s">
        <v>8835</v>
      </c>
      <c r="I3063" s="20" t="s">
        <v>8836</v>
      </c>
      <c r="J3063" s="20" t="s">
        <v>4322</v>
      </c>
      <c r="K3063" s="20" t="s">
        <v>5446</v>
      </c>
      <c r="L3063" s="20" t="s">
        <v>1913</v>
      </c>
      <c r="M3063" s="32">
        <v>5</v>
      </c>
      <c r="N3063" s="22">
        <v>0</v>
      </c>
      <c r="O3063" s="23">
        <v>0</v>
      </c>
      <c r="P3063" s="24">
        <v>0</v>
      </c>
      <c r="Q3063" s="25">
        <v>0</v>
      </c>
      <c r="U3063" s="18" t="str">
        <f t="shared" si="243"/>
        <v>未出走</v>
      </c>
      <c r="V3063" s="12" t="s">
        <v>9049</v>
      </c>
      <c r="W3063" s="12" t="s">
        <v>9174</v>
      </c>
      <c r="X3063" s="12" t="str">
        <f>IF(OR(C3063="櫃間牧場",C3063="特捜フジ"),"hit",IF(OR(C3063="土井牧場",C3063="土井ムギムギ牧場",C3063="むぎむぎ",C3063="むぎ"),"doi",IF(OR(C3063="阪神",C3063="タイガースファーム"),"han",IF(OR(C3063="健康牧場",C3063="ＯＫ牧場"),"oke",VLOOKUP(C3063,[1]Owner!$A:$B,2,FALSE)))))</f>
        <v>doi</v>
      </c>
    </row>
    <row r="3064" spans="1:24" ht="11.15" customHeight="1" x14ac:dyDescent="0.65">
      <c r="A3064" s="19" t="str">
        <f t="shared" si="242"/>
        <v>2223ＯＫ09</v>
      </c>
      <c r="B3064" s="10" t="s">
        <v>9192</v>
      </c>
      <c r="C3064" s="20" t="s">
        <v>9193</v>
      </c>
      <c r="D3064" s="11">
        <v>9</v>
      </c>
      <c r="E3064" s="20" t="s">
        <v>9203</v>
      </c>
      <c r="F3064" s="10" t="s">
        <v>4407</v>
      </c>
      <c r="G3064" s="10" t="s">
        <v>4421</v>
      </c>
      <c r="H3064" s="20" t="s">
        <v>9347</v>
      </c>
      <c r="I3064" s="20" t="s">
        <v>5235</v>
      </c>
      <c r="J3064" s="20" t="s">
        <v>9392</v>
      </c>
      <c r="K3064" s="20" t="s">
        <v>9449</v>
      </c>
      <c r="L3064" s="20" t="s">
        <v>9477</v>
      </c>
      <c r="M3064" s="32">
        <v>3</v>
      </c>
      <c r="N3064" s="22">
        <v>0</v>
      </c>
      <c r="O3064" s="23">
        <v>0</v>
      </c>
      <c r="P3064" s="24">
        <v>0</v>
      </c>
      <c r="Q3064" s="25">
        <v>0</v>
      </c>
      <c r="U3064" s="18" t="str">
        <f t="shared" si="243"/>
        <v>未出走</v>
      </c>
      <c r="V3064" s="12" t="s">
        <v>9636</v>
      </c>
      <c r="W3064" s="12" t="s">
        <v>9498</v>
      </c>
      <c r="X3064" s="12" t="str">
        <f>IF(OR(C3064="櫃間牧場",C3064="特捜フジ"),"hit",IF(OR(C3064="土井牧場",C3064="土井ムギムギ牧場",C3064="むぎむぎ",C3064="むぎ"),"doi",IF(OR(C3064="阪神",C3064="タイガースファーム"),"han",IF(OR(C3064="健康牧場",C3064="ＯＫ牧場"),"oke",VLOOKUP(C3064,[1]Owner!$A:$B,2,FALSE)))))</f>
        <v>oke</v>
      </c>
    </row>
    <row r="3065" spans="1:24" ht="11.15" customHeight="1" x14ac:dyDescent="0.65">
      <c r="A3065" s="19" t="str">
        <f t="shared" si="242"/>
        <v>2223寺本01</v>
      </c>
      <c r="B3065" s="10" t="s">
        <v>9192</v>
      </c>
      <c r="C3065" s="20" t="s">
        <v>9269</v>
      </c>
      <c r="D3065" s="11">
        <v>1</v>
      </c>
      <c r="E3065" s="20" t="s">
        <v>9270</v>
      </c>
      <c r="F3065" s="10" t="s">
        <v>4407</v>
      </c>
      <c r="G3065" s="10" t="s">
        <v>4408</v>
      </c>
      <c r="H3065" s="20" t="s">
        <v>8868</v>
      </c>
      <c r="I3065" s="20" t="s">
        <v>5235</v>
      </c>
      <c r="J3065" s="20" t="s">
        <v>5056</v>
      </c>
      <c r="K3065" s="20" t="s">
        <v>791</v>
      </c>
      <c r="L3065" s="20" t="s">
        <v>1913</v>
      </c>
      <c r="M3065" s="32">
        <v>10</v>
      </c>
      <c r="N3065" s="22">
        <v>0</v>
      </c>
      <c r="O3065" s="23">
        <v>0</v>
      </c>
      <c r="P3065" s="24">
        <v>0</v>
      </c>
      <c r="Q3065" s="25">
        <v>0</v>
      </c>
      <c r="U3065" s="18" t="str">
        <f t="shared" si="243"/>
        <v>未出走</v>
      </c>
      <c r="V3065" s="12" t="s">
        <v>9687</v>
      </c>
      <c r="W3065" s="12" t="s">
        <v>9559</v>
      </c>
      <c r="X3065" s="12" t="str">
        <f>IF(OR(C3065="櫃間牧場",C3065="特捜フジ"),"hit",IF(OR(C3065="土井牧場",C3065="土井ムギムギ牧場",C3065="むぎむぎ",C3065="むぎ"),"doi",IF(OR(C3065="阪神",C3065="タイガースファーム"),"han",IF(OR(C3065="健康牧場",C3065="ＯＫ牧場"),"oke",VLOOKUP(C3065,[1]Owner!$A:$B,2,FALSE)))))</f>
        <v>ter</v>
      </c>
    </row>
    <row r="3066" spans="1:24" ht="11.15" customHeight="1" x14ac:dyDescent="0.65">
      <c r="A3066" s="19" t="str">
        <f t="shared" si="242"/>
        <v>2223寺本04</v>
      </c>
      <c r="B3066" s="10" t="s">
        <v>9192</v>
      </c>
      <c r="C3066" s="20" t="s">
        <v>9269</v>
      </c>
      <c r="D3066" s="11">
        <v>4</v>
      </c>
      <c r="E3066" s="20" t="s">
        <v>9273</v>
      </c>
      <c r="F3066" s="10" t="s">
        <v>4407</v>
      </c>
      <c r="G3066" s="10" t="s">
        <v>4421</v>
      </c>
      <c r="H3066" s="20" t="s">
        <v>4436</v>
      </c>
      <c r="I3066" s="20" t="s">
        <v>4657</v>
      </c>
      <c r="J3066" s="20" t="s">
        <v>6127</v>
      </c>
      <c r="K3066" s="20" t="s">
        <v>5446</v>
      </c>
      <c r="L3066" s="20" t="s">
        <v>1913</v>
      </c>
      <c r="M3066" s="32">
        <v>8</v>
      </c>
      <c r="N3066" s="22">
        <v>0</v>
      </c>
      <c r="O3066" s="23">
        <v>0</v>
      </c>
      <c r="P3066" s="24">
        <v>0</v>
      </c>
      <c r="Q3066" s="25">
        <v>0</v>
      </c>
      <c r="U3066" s="18" t="str">
        <f t="shared" si="243"/>
        <v>未出走</v>
      </c>
      <c r="V3066" s="12" t="s">
        <v>9690</v>
      </c>
      <c r="W3066" s="12" t="s">
        <v>9562</v>
      </c>
      <c r="X3066" s="12" t="str">
        <f>IF(OR(C3066="櫃間牧場",C3066="特捜フジ"),"hit",IF(OR(C3066="土井牧場",C3066="土井ムギムギ牧場",C3066="むぎむぎ",C3066="むぎ"),"doi",IF(OR(C3066="阪神",C3066="タイガースファーム"),"han",IF(OR(C3066="健康牧場",C3066="ＯＫ牧場"),"oke",VLOOKUP(C3066,[1]Owner!$A:$B,2,FALSE)))))</f>
        <v>ter</v>
      </c>
    </row>
    <row r="3067" spans="1:24" ht="11.15" customHeight="1" x14ac:dyDescent="0.65">
      <c r="A3067" s="19" t="str">
        <f t="shared" si="242"/>
        <v>2223西原04</v>
      </c>
      <c r="B3067" s="10" t="s">
        <v>9192</v>
      </c>
      <c r="C3067" s="20" t="s">
        <v>4737</v>
      </c>
      <c r="D3067" s="11">
        <v>4</v>
      </c>
      <c r="E3067" s="20" t="s">
        <v>9283</v>
      </c>
      <c r="F3067" s="10" t="s">
        <v>4413</v>
      </c>
      <c r="G3067" s="10" t="s">
        <v>4421</v>
      </c>
      <c r="H3067" s="20" t="s">
        <v>9366</v>
      </c>
      <c r="I3067" s="20" t="s">
        <v>6718</v>
      </c>
      <c r="J3067" s="20" t="s">
        <v>9422</v>
      </c>
      <c r="K3067" s="20" t="s">
        <v>5446</v>
      </c>
      <c r="L3067" s="20" t="s">
        <v>1913</v>
      </c>
      <c r="M3067" s="32">
        <v>7</v>
      </c>
      <c r="N3067" s="22">
        <v>0</v>
      </c>
      <c r="O3067" s="23">
        <v>0</v>
      </c>
      <c r="P3067" s="24">
        <v>0</v>
      </c>
      <c r="Q3067" s="25">
        <v>0</v>
      </c>
      <c r="U3067" s="18" t="str">
        <f t="shared" si="243"/>
        <v>未出走</v>
      </c>
      <c r="V3067" s="12" t="s">
        <v>9700</v>
      </c>
      <c r="W3067" s="12" t="s">
        <v>9572</v>
      </c>
      <c r="X3067" s="12" t="str">
        <f>IF(OR(C3067="櫃間牧場",C3067="特捜フジ"),"hit",IF(OR(C3067="土井牧場",C3067="土井ムギムギ牧場",C3067="むぎむぎ",C3067="むぎ"),"doi",IF(OR(C3067="阪神",C3067="タイガースファーム"),"han",IF(OR(C3067="健康牧場",C3067="ＯＫ牧場"),"oke",VLOOKUP(C3067,[1]Owner!$A:$B,2,FALSE)))))</f>
        <v>nis</v>
      </c>
    </row>
    <row r="3068" spans="1:24" ht="11.15" customHeight="1" x14ac:dyDescent="0.65">
      <c r="A3068" s="19" t="str">
        <f t="shared" si="242"/>
        <v>2324ＯＫ04</v>
      </c>
      <c r="B3068" s="10" t="s">
        <v>9878</v>
      </c>
      <c r="C3068" s="20" t="s">
        <v>9193</v>
      </c>
      <c r="D3068" s="11">
        <v>4</v>
      </c>
      <c r="E3068" s="20" t="s">
        <v>9752</v>
      </c>
      <c r="F3068" s="10" t="s">
        <v>4407</v>
      </c>
      <c r="G3068" s="10" t="s">
        <v>4408</v>
      </c>
      <c r="H3068" s="20" t="s">
        <v>9880</v>
      </c>
      <c r="I3068" s="20" t="s">
        <v>5235</v>
      </c>
      <c r="J3068" s="20" t="s">
        <v>9916</v>
      </c>
      <c r="K3068" s="20" t="s">
        <v>9977</v>
      </c>
      <c r="L3068" s="20" t="s">
        <v>1913</v>
      </c>
      <c r="M3068" s="37">
        <v>7</v>
      </c>
      <c r="N3068" s="22">
        <v>0</v>
      </c>
      <c r="O3068" s="23">
        <v>0</v>
      </c>
      <c r="P3068" s="24">
        <v>0</v>
      </c>
      <c r="Q3068" s="25">
        <f t="shared" ref="Q3068:Q3099" si="245">IF(M3068="","",IF(M3068&lt;=0,P3068/10,P3068/M3068))</f>
        <v>0</v>
      </c>
      <c r="U3068" s="18" t="str">
        <f t="shared" si="243"/>
        <v>未出走</v>
      </c>
      <c r="V3068" s="12" t="s">
        <v>10005</v>
      </c>
      <c r="W3068" s="12" t="s">
        <v>10044</v>
      </c>
      <c r="X3068" s="12" t="str">
        <f>IF(OR(C3068="櫃間牧場",C3068="特捜フジ"),"hit",IF(OR(C3068="土井牧場",C3068="土井ムギムギ牧場",C3068="むぎむぎ",C3068="むぎ"),"doi",IF(OR(C3068="阪神",C3068="タイガースファーム"),"han",IF(OR(C3068="健康牧場",C3068="ＯＫ牧場"),"oke",VLOOKUP(C3068,[1]Owner!$A:$B,2,FALSE)))))</f>
        <v>oke</v>
      </c>
    </row>
    <row r="3069" spans="1:24" ht="11.15" customHeight="1" x14ac:dyDescent="0.65">
      <c r="A3069" s="19" t="str">
        <f t="shared" si="242"/>
        <v>2324川上07</v>
      </c>
      <c r="B3069" s="10" t="s">
        <v>9878</v>
      </c>
      <c r="C3069" s="20" t="s">
        <v>4672</v>
      </c>
      <c r="D3069" s="11">
        <v>7</v>
      </c>
      <c r="E3069" s="20" t="s">
        <v>9774</v>
      </c>
      <c r="F3069" s="10" t="s">
        <v>4413</v>
      </c>
      <c r="G3069" s="10" t="s">
        <v>4408</v>
      </c>
      <c r="H3069" s="20" t="s">
        <v>9890</v>
      </c>
      <c r="I3069" s="20" t="s">
        <v>4547</v>
      </c>
      <c r="J3069" s="20" t="s">
        <v>7293</v>
      </c>
      <c r="K3069" s="20" t="s">
        <v>9457</v>
      </c>
      <c r="L3069" s="20" t="s">
        <v>1913</v>
      </c>
      <c r="M3069" s="37">
        <v>9</v>
      </c>
      <c r="N3069" s="22">
        <v>0</v>
      </c>
      <c r="O3069" s="23">
        <v>0</v>
      </c>
      <c r="P3069" s="24">
        <v>0</v>
      </c>
      <c r="Q3069" s="25">
        <f t="shared" si="245"/>
        <v>0</v>
      </c>
      <c r="U3069" s="18" t="str">
        <f t="shared" si="243"/>
        <v>未出走</v>
      </c>
      <c r="V3069" s="12" t="s">
        <v>10028</v>
      </c>
      <c r="W3069" s="12" t="s">
        <v>10062</v>
      </c>
      <c r="X3069" s="12" t="str">
        <f>IF(OR(C3069="櫃間牧場",C3069="特捜フジ"),"hit",IF(OR(C3069="土井牧場",C3069="土井ムギムギ牧場",C3069="むぎむぎ",C3069="むぎ"),"doi",IF(OR(C3069="阪神",C3069="タイガースファーム"),"han",IF(OR(C3069="健康牧場",C3069="ＯＫ牧場"),"oke",VLOOKUP(C3069,[1]Owner!$A:$B,2,FALSE)))))</f>
        <v>kaw</v>
      </c>
    </row>
    <row r="3070" spans="1:24" ht="11.15" customHeight="1" x14ac:dyDescent="0.65">
      <c r="A3070" s="19" t="str">
        <f t="shared" si="242"/>
        <v>2324心平03</v>
      </c>
      <c r="B3070" s="10" t="s">
        <v>9878</v>
      </c>
      <c r="C3070" s="20" t="s">
        <v>4736</v>
      </c>
      <c r="D3070" s="11">
        <v>3</v>
      </c>
      <c r="E3070" s="20" t="s">
        <v>9800</v>
      </c>
      <c r="F3070" s="10" t="s">
        <v>4407</v>
      </c>
      <c r="G3070" s="10" t="s">
        <v>4408</v>
      </c>
      <c r="H3070" s="20" t="s">
        <v>9895</v>
      </c>
      <c r="I3070" s="20" t="s">
        <v>1755</v>
      </c>
      <c r="J3070" s="20" t="s">
        <v>9939</v>
      </c>
      <c r="K3070" s="20" t="s">
        <v>9457</v>
      </c>
      <c r="L3070" s="20" t="s">
        <v>4416</v>
      </c>
      <c r="M3070" s="37">
        <v>7</v>
      </c>
      <c r="N3070" s="22">
        <v>0</v>
      </c>
      <c r="O3070" s="23">
        <v>0</v>
      </c>
      <c r="P3070" s="24">
        <v>0</v>
      </c>
      <c r="Q3070" s="25">
        <f t="shared" si="245"/>
        <v>0</v>
      </c>
      <c r="U3070" s="18" t="str">
        <f t="shared" si="243"/>
        <v>未出走</v>
      </c>
      <c r="V3070" s="12" t="s">
        <v>10150</v>
      </c>
      <c r="W3070" s="12" t="s">
        <v>10085</v>
      </c>
      <c r="X3070" s="12" t="str">
        <f>IF(OR(C3070="櫃間牧場",C3070="特捜フジ"),"hit",IF(OR(C3070="土井牧場",C3070="土井ムギムギ牧場",C3070="むぎむぎ",C3070="むぎ"),"doi",IF(OR(C3070="阪神",C3070="タイガースファーム"),"han",IF(OR(C3070="健康牧場",C3070="ＯＫ牧場"),"oke",VLOOKUP(C3070,[1]Owner!$A:$B,2,FALSE)))))</f>
        <v>hsi</v>
      </c>
    </row>
    <row r="3071" spans="1:24" ht="11.15" customHeight="1" x14ac:dyDescent="0.65">
      <c r="A3071" s="19" t="str">
        <f t="shared" si="242"/>
        <v>2324心平07</v>
      </c>
      <c r="B3071" s="10" t="s">
        <v>9878</v>
      </c>
      <c r="C3071" s="20" t="s">
        <v>4736</v>
      </c>
      <c r="D3071" s="11">
        <v>7</v>
      </c>
      <c r="E3071" s="20" t="s">
        <v>9804</v>
      </c>
      <c r="F3071" s="10" t="s">
        <v>4413</v>
      </c>
      <c r="G3071" s="10" t="s">
        <v>4421</v>
      </c>
      <c r="H3071" s="20" t="s">
        <v>7229</v>
      </c>
      <c r="I3071" s="20" t="s">
        <v>6718</v>
      </c>
      <c r="J3071" s="20" t="s">
        <v>3681</v>
      </c>
      <c r="K3071" s="20" t="s">
        <v>791</v>
      </c>
      <c r="L3071" s="20" t="s">
        <v>1913</v>
      </c>
      <c r="M3071" s="37">
        <v>6</v>
      </c>
      <c r="N3071" s="22">
        <v>0</v>
      </c>
      <c r="O3071" s="23">
        <v>0</v>
      </c>
      <c r="P3071" s="24">
        <v>0</v>
      </c>
      <c r="Q3071" s="25">
        <f t="shared" si="245"/>
        <v>0</v>
      </c>
      <c r="U3071" s="18" t="str">
        <f t="shared" si="243"/>
        <v>未出走</v>
      </c>
      <c r="V3071" s="12" t="s">
        <v>10154</v>
      </c>
      <c r="W3071" s="12" t="s">
        <v>10087</v>
      </c>
      <c r="X3071" s="12" t="str">
        <f>IF(OR(C3071="櫃間牧場",C3071="特捜フジ"),"hit",IF(OR(C3071="土井牧場",C3071="土井ムギムギ牧場",C3071="むぎむぎ",C3071="むぎ"),"doi",IF(OR(C3071="阪神",C3071="タイガースファーム"),"han",IF(OR(C3071="健康牧場",C3071="ＯＫ牧場"),"oke",VLOOKUP(C3071,[1]Owner!$A:$B,2,FALSE)))))</f>
        <v>hsi</v>
      </c>
    </row>
    <row r="3072" spans="1:24" ht="11.15" customHeight="1" x14ac:dyDescent="0.65">
      <c r="A3072" s="19" t="str">
        <f t="shared" si="242"/>
        <v>2324心平08</v>
      </c>
      <c r="B3072" s="10" t="s">
        <v>9878</v>
      </c>
      <c r="C3072" s="20" t="s">
        <v>4736</v>
      </c>
      <c r="D3072" s="11">
        <v>8</v>
      </c>
      <c r="E3072" s="20" t="s">
        <v>9805</v>
      </c>
      <c r="F3072" s="10" t="s">
        <v>4407</v>
      </c>
      <c r="G3072" s="10" t="s">
        <v>4408</v>
      </c>
      <c r="H3072" s="20" t="s">
        <v>4414</v>
      </c>
      <c r="I3072" s="20" t="s">
        <v>4657</v>
      </c>
      <c r="J3072" s="20" t="s">
        <v>5532</v>
      </c>
      <c r="K3072" s="20" t="s">
        <v>7846</v>
      </c>
      <c r="L3072" s="20" t="s">
        <v>4416</v>
      </c>
      <c r="M3072" s="37">
        <v>4</v>
      </c>
      <c r="N3072" s="22">
        <v>0</v>
      </c>
      <c r="O3072" s="23">
        <v>0</v>
      </c>
      <c r="P3072" s="24">
        <v>0</v>
      </c>
      <c r="Q3072" s="25">
        <f t="shared" si="245"/>
        <v>0</v>
      </c>
      <c r="U3072" s="18" t="str">
        <f t="shared" si="243"/>
        <v>未出走</v>
      </c>
      <c r="V3072" s="12" t="s">
        <v>10155</v>
      </c>
      <c r="W3072" s="12" t="s">
        <v>10088</v>
      </c>
      <c r="X3072" s="12" t="str">
        <f>IF(OR(C3072="櫃間牧場",C3072="特捜フジ"),"hit",IF(OR(C3072="土井牧場",C3072="土井ムギムギ牧場",C3072="むぎむぎ",C3072="むぎ"),"doi",IF(OR(C3072="阪神",C3072="タイガースファーム"),"han",IF(OR(C3072="健康牧場",C3072="ＯＫ牧場"),"oke",VLOOKUP(C3072,[1]Owner!$A:$B,2,FALSE)))))</f>
        <v>hsi</v>
      </c>
    </row>
    <row r="3073" spans="1:24" ht="11.15" customHeight="1" x14ac:dyDescent="0.65">
      <c r="A3073" s="19" t="str">
        <f t="shared" si="242"/>
        <v>2324播磨03</v>
      </c>
      <c r="B3073" s="10" t="s">
        <v>9878</v>
      </c>
      <c r="C3073" s="20" t="s">
        <v>4740</v>
      </c>
      <c r="D3073" s="11">
        <v>3</v>
      </c>
      <c r="E3073" s="20" t="s">
        <v>9840</v>
      </c>
      <c r="F3073" s="10" t="s">
        <v>4407</v>
      </c>
      <c r="G3073" s="10" t="s">
        <v>4421</v>
      </c>
      <c r="H3073" s="20" t="s">
        <v>4436</v>
      </c>
      <c r="I3073" s="20" t="s">
        <v>5235</v>
      </c>
      <c r="J3073" s="20" t="s">
        <v>8923</v>
      </c>
      <c r="K3073" s="20" t="s">
        <v>2378</v>
      </c>
      <c r="L3073" s="20" t="s">
        <v>1913</v>
      </c>
      <c r="M3073" s="37">
        <v>6</v>
      </c>
      <c r="N3073" s="22">
        <v>0</v>
      </c>
      <c r="O3073" s="23">
        <v>0</v>
      </c>
      <c r="P3073" s="24">
        <v>0</v>
      </c>
      <c r="Q3073" s="25">
        <f t="shared" si="245"/>
        <v>0</v>
      </c>
      <c r="U3073" s="18" t="str">
        <f t="shared" si="243"/>
        <v>未出走</v>
      </c>
      <c r="V3073" s="12" t="s">
        <v>10190</v>
      </c>
      <c r="W3073" s="12" t="s">
        <v>10118</v>
      </c>
      <c r="X3073" s="12" t="str">
        <f>IF(OR(C3073="櫃間牧場",C3073="特捜フジ"),"hit",IF(OR(C3073="土井牧場",C3073="土井ムギムギ牧場",C3073="むぎむぎ",C3073="むぎ"),"doi",IF(OR(C3073="阪神",C3073="タイガースファーム"),"han",IF(OR(C3073="健康牧場",C3073="ＯＫ牧場"),"oke",VLOOKUP(C3073,[1]Owner!$A:$B,2,FALSE)))))</f>
        <v>har</v>
      </c>
    </row>
    <row r="3074" spans="1:24" ht="11.15" customHeight="1" x14ac:dyDescent="0.65">
      <c r="A3074" s="19" t="str">
        <f t="shared" ref="A3074:A3137" si="246">MID(B3074,3,2)&amp;MID(B3074,8,2)&amp;MID(C3074,1,2)&amp;TEXT(D3074,"00")</f>
        <v>2324播磨07</v>
      </c>
      <c r="B3074" s="10" t="s">
        <v>9878</v>
      </c>
      <c r="C3074" s="20" t="s">
        <v>4740</v>
      </c>
      <c r="D3074" s="11">
        <v>7</v>
      </c>
      <c r="E3074" s="20" t="s">
        <v>9844</v>
      </c>
      <c r="F3074" s="10" t="s">
        <v>4413</v>
      </c>
      <c r="G3074" s="10" t="s">
        <v>4408</v>
      </c>
      <c r="H3074" s="20" t="s">
        <v>9890</v>
      </c>
      <c r="I3074" s="20" t="s">
        <v>6718</v>
      </c>
      <c r="J3074" s="20" t="s">
        <v>6491</v>
      </c>
      <c r="K3074" s="20" t="s">
        <v>9988</v>
      </c>
      <c r="L3074" s="20" t="s">
        <v>9994</v>
      </c>
      <c r="M3074" s="37">
        <v>5</v>
      </c>
      <c r="N3074" s="22">
        <v>0</v>
      </c>
      <c r="O3074" s="23">
        <v>0</v>
      </c>
      <c r="P3074" s="24">
        <v>0</v>
      </c>
      <c r="Q3074" s="25">
        <f t="shared" si="245"/>
        <v>0</v>
      </c>
      <c r="U3074" s="18" t="str">
        <f t="shared" ref="U3074:U3137" si="247">IF(S3074&gt;=1,"G1",IF(R3074&gt;=1,"重賞",IF(O3074&gt;=2,"二勝",IF(O3074=1,"一勝",IF(AND(O3074=0,N3074&gt;=1),"未勝利","未出走")))))</f>
        <v>未出走</v>
      </c>
      <c r="V3074" s="12" t="s">
        <v>10194</v>
      </c>
      <c r="W3074" s="12" t="s">
        <v>10121</v>
      </c>
      <c r="X3074" s="12" t="str">
        <f>IF(OR(C3074="櫃間牧場",C3074="特捜フジ"),"hit",IF(OR(C3074="土井牧場",C3074="土井ムギムギ牧場",C3074="むぎむぎ",C3074="むぎ"),"doi",IF(OR(C3074="阪神",C3074="タイガースファーム"),"han",IF(OR(C3074="健康牧場",C3074="ＯＫ牧場"),"oke",VLOOKUP(C3074,[1]Owner!$A:$B,2,FALSE)))))</f>
        <v>har</v>
      </c>
    </row>
    <row r="3075" spans="1:24" ht="11.15" customHeight="1" x14ac:dyDescent="0.65">
      <c r="A3075" s="19" t="str">
        <f t="shared" si="246"/>
        <v>0809心平01</v>
      </c>
      <c r="B3075" s="10" t="s">
        <v>3162</v>
      </c>
      <c r="C3075" s="20" t="s">
        <v>2649</v>
      </c>
      <c r="D3075" s="11">
        <v>1</v>
      </c>
      <c r="E3075" s="20" t="s">
        <v>3251</v>
      </c>
      <c r="F3075" s="10" t="s">
        <v>14</v>
      </c>
      <c r="G3075" s="10" t="s">
        <v>520</v>
      </c>
      <c r="H3075" s="20" t="s">
        <v>1321</v>
      </c>
      <c r="I3075" s="20" t="s">
        <v>2280</v>
      </c>
      <c r="J3075" s="20" t="s">
        <v>379</v>
      </c>
      <c r="K3075" s="20" t="s">
        <v>846</v>
      </c>
      <c r="L3075" s="20" t="s">
        <v>515</v>
      </c>
      <c r="M3075" s="21">
        <v>200</v>
      </c>
      <c r="N3075" s="22">
        <v>1</v>
      </c>
      <c r="O3075" s="23">
        <v>0</v>
      </c>
      <c r="P3075" s="24">
        <v>0</v>
      </c>
      <c r="Q3075" s="25">
        <f t="shared" si="245"/>
        <v>0</v>
      </c>
      <c r="R3075" s="12">
        <v>0</v>
      </c>
      <c r="S3075" s="12">
        <v>0</v>
      </c>
      <c r="U3075" s="18" t="str">
        <f t="shared" si="247"/>
        <v>未勝利</v>
      </c>
      <c r="X3075" s="12" t="str">
        <f>IF(OR(C3075="櫃間牧場",C3075="特捜フジ"),"hit",IF(OR(C3075="土井牧場",C3075="土井ムギムギ牧場",C3075="むぎむぎ",C3075="むぎ"),"doi",IF(OR(C3075="阪神",C3075="タイガースファーム"),"han",IF(OR(C3075="健康牧場",C3075="ＯＫ牧場"),"oke",VLOOKUP(C3075,[1]Owner!$A:$B,2,FALSE)))))</f>
        <v>hsi</v>
      </c>
    </row>
    <row r="3076" spans="1:24" ht="11.15" customHeight="1" x14ac:dyDescent="0.65">
      <c r="A3076" s="19" t="str">
        <f t="shared" si="246"/>
        <v>1112心平06</v>
      </c>
      <c r="B3076" s="10" t="s">
        <v>4369</v>
      </c>
      <c r="C3076" s="20" t="s">
        <v>4011</v>
      </c>
      <c r="D3076" s="11">
        <v>6</v>
      </c>
      <c r="E3076" s="20" t="s">
        <v>4029</v>
      </c>
      <c r="F3076" s="10" t="s">
        <v>3910</v>
      </c>
      <c r="G3076" s="10" t="s">
        <v>3906</v>
      </c>
      <c r="H3076" s="20" t="s">
        <v>4030</v>
      </c>
      <c r="I3076" s="20" t="s">
        <v>2280</v>
      </c>
      <c r="J3076" s="20" t="s">
        <v>4031</v>
      </c>
      <c r="K3076" s="20" t="s">
        <v>4032</v>
      </c>
      <c r="L3076" s="20" t="s">
        <v>4033</v>
      </c>
      <c r="M3076" s="21">
        <v>20</v>
      </c>
      <c r="N3076" s="22">
        <v>1</v>
      </c>
      <c r="O3076" s="23">
        <v>0</v>
      </c>
      <c r="P3076" s="24">
        <v>0</v>
      </c>
      <c r="Q3076" s="25">
        <f t="shared" si="245"/>
        <v>0</v>
      </c>
      <c r="R3076" s="12">
        <v>0</v>
      </c>
      <c r="S3076" s="12">
        <v>0</v>
      </c>
      <c r="U3076" s="18" t="str">
        <f t="shared" si="247"/>
        <v>未勝利</v>
      </c>
      <c r="X3076" s="12" t="str">
        <f>IF(OR(C3076="櫃間牧場",C3076="特捜フジ"),"hit",IF(OR(C3076="土井牧場",C3076="土井ムギムギ牧場",C3076="むぎむぎ",C3076="むぎ"),"doi",IF(OR(C3076="阪神",C3076="タイガースファーム"),"han",IF(OR(C3076="健康牧場",C3076="ＯＫ牧場"),"oke",VLOOKUP(C3076,[1]Owner!$A:$B,2,FALSE)))))</f>
        <v>hsi</v>
      </c>
    </row>
    <row r="3077" spans="1:24" ht="11.15" customHeight="1" x14ac:dyDescent="0.65">
      <c r="A3077" s="19" t="str">
        <f t="shared" si="246"/>
        <v>1819心平02</v>
      </c>
      <c r="B3077" s="10" t="s">
        <v>7067</v>
      </c>
      <c r="C3077" s="20" t="s">
        <v>4760</v>
      </c>
      <c r="D3077" s="11">
        <v>2</v>
      </c>
      <c r="E3077" s="20" t="s">
        <v>7190</v>
      </c>
      <c r="F3077" s="10" t="s">
        <v>4478</v>
      </c>
      <c r="G3077" s="10" t="s">
        <v>5335</v>
      </c>
      <c r="H3077" s="20" t="s">
        <v>7231</v>
      </c>
      <c r="I3077" s="20" t="s">
        <v>2231</v>
      </c>
      <c r="J3077" s="20" t="s">
        <v>4886</v>
      </c>
      <c r="K3077" s="20" t="s">
        <v>5782</v>
      </c>
      <c r="L3077" s="20" t="s">
        <v>1913</v>
      </c>
      <c r="M3077" s="21">
        <v>200</v>
      </c>
      <c r="N3077" s="22">
        <v>1</v>
      </c>
      <c r="O3077" s="23">
        <v>0</v>
      </c>
      <c r="P3077" s="24">
        <v>0</v>
      </c>
      <c r="Q3077" s="25">
        <f t="shared" si="245"/>
        <v>0</v>
      </c>
      <c r="R3077" s="12">
        <v>0</v>
      </c>
      <c r="S3077" s="12">
        <v>0</v>
      </c>
      <c r="T3077" s="12">
        <v>0</v>
      </c>
      <c r="U3077" s="18" t="str">
        <f t="shared" si="247"/>
        <v>未勝利</v>
      </c>
      <c r="V3077" s="12" t="s">
        <v>7460</v>
      </c>
      <c r="W3077" s="12" t="s">
        <v>7646</v>
      </c>
      <c r="X3077" s="12" t="str">
        <f>IF(OR(C3077="櫃間牧場",C3077="特捜フジ"),"hit",IF(OR(C3077="土井牧場",C3077="土井ムギムギ牧場",C3077="むぎむぎ",C3077="むぎ"),"doi",IF(OR(C3077="阪神",C3077="タイガースファーム"),"han",IF(OR(C3077="健康牧場",C3077="ＯＫ牧場"),"oke",VLOOKUP(C3077,[1]Owner!$A:$B,2,FALSE)))))</f>
        <v>hsi</v>
      </c>
    </row>
    <row r="3078" spans="1:24" ht="11.15" customHeight="1" x14ac:dyDescent="0.65">
      <c r="A3078" s="19" t="str">
        <f t="shared" si="246"/>
        <v>0809心平04</v>
      </c>
      <c r="B3078" s="10" t="s">
        <v>3162</v>
      </c>
      <c r="C3078" s="20" t="s">
        <v>2649</v>
      </c>
      <c r="D3078" s="11">
        <v>4</v>
      </c>
      <c r="E3078" s="20" t="s">
        <v>3254</v>
      </c>
      <c r="F3078" s="10" t="s">
        <v>2279</v>
      </c>
      <c r="G3078" s="10" t="s">
        <v>510</v>
      </c>
      <c r="H3078" s="20" t="s">
        <v>3255</v>
      </c>
      <c r="I3078" s="20" t="s">
        <v>3165</v>
      </c>
      <c r="J3078" s="20" t="s">
        <v>3256</v>
      </c>
      <c r="K3078" s="20" t="s">
        <v>3257</v>
      </c>
      <c r="L3078" s="20" t="s">
        <v>1279</v>
      </c>
      <c r="M3078" s="21">
        <v>70</v>
      </c>
      <c r="N3078" s="22">
        <v>1</v>
      </c>
      <c r="O3078" s="23">
        <v>0</v>
      </c>
      <c r="P3078" s="24">
        <v>0</v>
      </c>
      <c r="Q3078" s="25">
        <f t="shared" si="245"/>
        <v>0</v>
      </c>
      <c r="R3078" s="12">
        <v>0</v>
      </c>
      <c r="S3078" s="12">
        <v>0</v>
      </c>
      <c r="U3078" s="18" t="str">
        <f t="shared" si="247"/>
        <v>未勝利</v>
      </c>
      <c r="X3078" s="12" t="str">
        <f>IF(OR(C3078="櫃間牧場",C3078="特捜フジ"),"hit",IF(OR(C3078="土井牧場",C3078="土井ムギムギ牧場",C3078="むぎむぎ",C3078="むぎ"),"doi",IF(OR(C3078="阪神",C3078="タイガースファーム"),"han",IF(OR(C3078="健康牧場",C3078="ＯＫ牧場"),"oke",VLOOKUP(C3078,[1]Owner!$A:$B,2,FALSE)))))</f>
        <v>hsi</v>
      </c>
    </row>
    <row r="3079" spans="1:24" ht="11.15" customHeight="1" x14ac:dyDescent="0.65">
      <c r="A3079" s="19" t="str">
        <f t="shared" si="246"/>
        <v>9899心平07</v>
      </c>
      <c r="B3079" s="10" t="s">
        <v>377</v>
      </c>
      <c r="C3079" s="20" t="s">
        <v>186</v>
      </c>
      <c r="D3079" s="31">
        <v>7</v>
      </c>
      <c r="E3079" s="20" t="s">
        <v>541</v>
      </c>
      <c r="F3079" s="10" t="s">
        <v>29</v>
      </c>
      <c r="G3079" s="10" t="s">
        <v>33</v>
      </c>
      <c r="H3079" s="20" t="s">
        <v>195</v>
      </c>
      <c r="I3079" s="20" t="s">
        <v>38</v>
      </c>
      <c r="J3079" s="20" t="s">
        <v>196</v>
      </c>
      <c r="N3079" s="22">
        <v>1</v>
      </c>
      <c r="O3079" s="23">
        <v>0</v>
      </c>
      <c r="P3079" s="24">
        <v>0</v>
      </c>
      <c r="Q3079" s="25" t="str">
        <f t="shared" si="245"/>
        <v/>
      </c>
      <c r="R3079" s="12">
        <v>0</v>
      </c>
      <c r="S3079" s="12">
        <v>0</v>
      </c>
      <c r="U3079" s="18" t="str">
        <f t="shared" si="247"/>
        <v>未勝利</v>
      </c>
      <c r="X3079" s="12" t="str">
        <f>IF(OR(C3079="櫃間牧場",C3079="特捜フジ"),"hit",IF(OR(C3079="土井牧場",C3079="土井ムギムギ牧場",C3079="むぎむぎ",C3079="むぎ"),"doi",IF(OR(C3079="阪神",C3079="タイガースファーム"),"han",IF(OR(C3079="健康牧場",C3079="ＯＫ牧場"),"oke",VLOOKUP(C3079,[1]Owner!$A:$B,2,FALSE)))))</f>
        <v>hsi</v>
      </c>
    </row>
    <row r="3080" spans="1:24" ht="11.15" customHeight="1" x14ac:dyDescent="0.65">
      <c r="A3080" s="19" t="str">
        <f t="shared" si="246"/>
        <v>0607心平10</v>
      </c>
      <c r="B3080" s="10" t="s">
        <v>2579</v>
      </c>
      <c r="C3080" s="20" t="s">
        <v>2649</v>
      </c>
      <c r="D3080" s="11">
        <v>10</v>
      </c>
      <c r="E3080" s="20" t="s">
        <v>2672</v>
      </c>
      <c r="F3080" s="10" t="s">
        <v>2279</v>
      </c>
      <c r="G3080" s="10" t="s">
        <v>520</v>
      </c>
      <c r="H3080" s="21" t="s">
        <v>2314</v>
      </c>
      <c r="I3080" s="20" t="s">
        <v>2606</v>
      </c>
      <c r="J3080" s="20" t="s">
        <v>967</v>
      </c>
      <c r="K3080" s="20" t="s">
        <v>791</v>
      </c>
      <c r="L3080" s="20" t="s">
        <v>1913</v>
      </c>
      <c r="M3080" s="21">
        <v>30</v>
      </c>
      <c r="N3080" s="22">
        <v>1</v>
      </c>
      <c r="O3080" s="23">
        <v>0</v>
      </c>
      <c r="P3080" s="24">
        <v>0</v>
      </c>
      <c r="Q3080" s="25">
        <f t="shared" si="245"/>
        <v>0</v>
      </c>
      <c r="R3080" s="12">
        <v>0</v>
      </c>
      <c r="S3080" s="12">
        <v>0</v>
      </c>
      <c r="U3080" s="18" t="str">
        <f t="shared" si="247"/>
        <v>未勝利</v>
      </c>
      <c r="X3080" s="12" t="str">
        <f>IF(OR(C3080="櫃間牧場",C3080="特捜フジ"),"hit",IF(OR(C3080="土井牧場",C3080="土井ムギムギ牧場",C3080="むぎむぎ",C3080="むぎ"),"doi",IF(OR(C3080="阪神",C3080="タイガースファーム"),"han",IF(OR(C3080="健康牧場",C3080="ＯＫ牧場"),"oke",VLOOKUP(C3080,[1]Owner!$A:$B,2,FALSE)))))</f>
        <v>hsi</v>
      </c>
    </row>
    <row r="3081" spans="1:24" ht="11.15" customHeight="1" x14ac:dyDescent="0.65">
      <c r="A3081" s="19" t="str">
        <f t="shared" si="246"/>
        <v>1819柏倉03</v>
      </c>
      <c r="B3081" s="10" t="s">
        <v>7067</v>
      </c>
      <c r="C3081" s="20" t="s">
        <v>7138</v>
      </c>
      <c r="D3081" s="11">
        <v>3</v>
      </c>
      <c r="E3081" s="20" t="s">
        <v>7141</v>
      </c>
      <c r="F3081" s="10" t="s">
        <v>4407</v>
      </c>
      <c r="G3081" s="10" t="s">
        <v>4408</v>
      </c>
      <c r="H3081" s="20" t="s">
        <v>7231</v>
      </c>
      <c r="I3081" s="20" t="s">
        <v>6009</v>
      </c>
      <c r="J3081" s="20" t="s">
        <v>7316</v>
      </c>
      <c r="K3081" s="20" t="s">
        <v>7317</v>
      </c>
      <c r="L3081" s="20" t="s">
        <v>7318</v>
      </c>
      <c r="M3081" s="21">
        <v>70</v>
      </c>
      <c r="N3081" s="22">
        <v>1</v>
      </c>
      <c r="O3081" s="23">
        <v>0</v>
      </c>
      <c r="P3081" s="24">
        <v>0</v>
      </c>
      <c r="Q3081" s="25">
        <f t="shared" si="245"/>
        <v>0</v>
      </c>
      <c r="R3081" s="12">
        <v>0</v>
      </c>
      <c r="S3081" s="12">
        <v>0</v>
      </c>
      <c r="T3081" s="12">
        <v>0</v>
      </c>
      <c r="U3081" s="18" t="str">
        <f t="shared" si="247"/>
        <v>未勝利</v>
      </c>
      <c r="V3081" s="12" t="s">
        <v>7498</v>
      </c>
      <c r="W3081" s="12" t="s">
        <v>7638</v>
      </c>
      <c r="X3081" s="12" t="str">
        <f>IF(OR(C3081="櫃間牧場",C3081="特捜フジ"),"hit",IF(OR(C3081="土井牧場",C3081="土井ムギムギ牧場",C3081="むぎむぎ",C3081="むぎ"),"doi",IF(OR(C3081="阪神",C3081="タイガースファーム"),"han",IF(OR(C3081="健康牧場",C3081="ＯＫ牧場"),"oke",VLOOKUP(C3081,[1]Owner!$A:$B,2,FALSE)))))</f>
        <v>kas</v>
      </c>
    </row>
    <row r="3082" spans="1:24" ht="11.15" customHeight="1" x14ac:dyDescent="0.65">
      <c r="A3082" s="19" t="str">
        <f t="shared" si="246"/>
        <v>0708心平06</v>
      </c>
      <c r="B3082" s="10" t="s">
        <v>2844</v>
      </c>
      <c r="C3082" s="20" t="s">
        <v>186</v>
      </c>
      <c r="D3082" s="11">
        <v>6</v>
      </c>
      <c r="E3082" s="20" t="s">
        <v>2911</v>
      </c>
      <c r="F3082" s="10" t="s">
        <v>14</v>
      </c>
      <c r="G3082" s="10" t="s">
        <v>520</v>
      </c>
      <c r="H3082" s="20" t="s">
        <v>2401</v>
      </c>
      <c r="I3082" s="20" t="s">
        <v>2850</v>
      </c>
      <c r="J3082" s="20" t="s">
        <v>2912</v>
      </c>
      <c r="K3082" s="20" t="s">
        <v>795</v>
      </c>
      <c r="L3082" s="20" t="s">
        <v>1913</v>
      </c>
      <c r="M3082" s="21">
        <v>200</v>
      </c>
      <c r="N3082" s="22">
        <v>1</v>
      </c>
      <c r="O3082" s="23">
        <v>0</v>
      </c>
      <c r="P3082" s="24">
        <v>0</v>
      </c>
      <c r="Q3082" s="25">
        <f t="shared" si="245"/>
        <v>0</v>
      </c>
      <c r="R3082" s="12">
        <v>0</v>
      </c>
      <c r="S3082" s="12">
        <v>0</v>
      </c>
      <c r="U3082" s="18" t="str">
        <f t="shared" si="247"/>
        <v>未勝利</v>
      </c>
      <c r="X3082" s="12" t="str">
        <f>IF(OR(C3082="櫃間牧場",C3082="特捜フジ"),"hit",IF(OR(C3082="土井牧場",C3082="土井ムギムギ牧場",C3082="むぎむぎ",C3082="むぎ"),"doi",IF(OR(C3082="阪神",C3082="タイガースファーム"),"han",IF(OR(C3082="健康牧場",C3082="ＯＫ牧場"),"oke",VLOOKUP(C3082,[1]Owner!$A:$B,2,FALSE)))))</f>
        <v>hsi</v>
      </c>
    </row>
    <row r="3083" spans="1:24" ht="11.15" customHeight="1" x14ac:dyDescent="0.65">
      <c r="A3083" s="19" t="str">
        <f t="shared" si="246"/>
        <v>0708心平09</v>
      </c>
      <c r="B3083" s="10" t="s">
        <v>2844</v>
      </c>
      <c r="C3083" s="20" t="s">
        <v>186</v>
      </c>
      <c r="D3083" s="11">
        <v>9</v>
      </c>
      <c r="E3083" s="20" t="s">
        <v>2920</v>
      </c>
      <c r="F3083" s="10" t="s">
        <v>14</v>
      </c>
      <c r="G3083" s="10" t="s">
        <v>510</v>
      </c>
      <c r="H3083" s="20" t="s">
        <v>2756</v>
      </c>
      <c r="I3083" s="20" t="s">
        <v>2921</v>
      </c>
      <c r="J3083" s="20" t="s">
        <v>2922</v>
      </c>
      <c r="K3083" s="20" t="s">
        <v>2372</v>
      </c>
      <c r="L3083" s="20" t="s">
        <v>2923</v>
      </c>
      <c r="M3083" s="21">
        <v>70</v>
      </c>
      <c r="N3083" s="22">
        <v>1</v>
      </c>
      <c r="O3083" s="23">
        <v>0</v>
      </c>
      <c r="P3083" s="24">
        <v>0</v>
      </c>
      <c r="Q3083" s="25">
        <f t="shared" si="245"/>
        <v>0</v>
      </c>
      <c r="R3083" s="12">
        <v>0</v>
      </c>
      <c r="S3083" s="12">
        <v>0</v>
      </c>
      <c r="U3083" s="18" t="str">
        <f t="shared" si="247"/>
        <v>未勝利</v>
      </c>
      <c r="X3083" s="12" t="str">
        <f>IF(OR(C3083="櫃間牧場",C3083="特捜フジ"),"hit",IF(OR(C3083="土井牧場",C3083="土井ムギムギ牧場",C3083="むぎむぎ",C3083="むぎ"),"doi",IF(OR(C3083="阪神",C3083="タイガースファーム"),"han",IF(OR(C3083="健康牧場",C3083="ＯＫ牧場"),"oke",VLOOKUP(C3083,[1]Owner!$A:$B,2,FALSE)))))</f>
        <v>hsi</v>
      </c>
    </row>
    <row r="3084" spans="1:24" ht="11.15" customHeight="1" x14ac:dyDescent="0.65">
      <c r="A3084" s="19" t="str">
        <f t="shared" si="246"/>
        <v>0910心平02</v>
      </c>
      <c r="B3084" s="10" t="s">
        <v>3418</v>
      </c>
      <c r="C3084" s="20" t="s">
        <v>2649</v>
      </c>
      <c r="D3084" s="11">
        <v>2</v>
      </c>
      <c r="E3084" s="20" t="s">
        <v>3503</v>
      </c>
      <c r="F3084" s="10" t="s">
        <v>2279</v>
      </c>
      <c r="G3084" s="10" t="s">
        <v>520</v>
      </c>
      <c r="H3084" s="20" t="s">
        <v>1321</v>
      </c>
      <c r="I3084" s="20" t="s">
        <v>26</v>
      </c>
      <c r="J3084" s="20" t="s">
        <v>1772</v>
      </c>
      <c r="K3084" s="20" t="s">
        <v>1740</v>
      </c>
      <c r="L3084" s="20" t="s">
        <v>1774</v>
      </c>
      <c r="M3084" s="21">
        <v>100</v>
      </c>
      <c r="N3084" s="22">
        <v>1</v>
      </c>
      <c r="O3084" s="23">
        <v>0</v>
      </c>
      <c r="P3084" s="24">
        <v>0</v>
      </c>
      <c r="Q3084" s="25">
        <f t="shared" si="245"/>
        <v>0</v>
      </c>
      <c r="R3084" s="12">
        <v>0</v>
      </c>
      <c r="S3084" s="12">
        <v>0</v>
      </c>
      <c r="U3084" s="18" t="str">
        <f t="shared" si="247"/>
        <v>未勝利</v>
      </c>
      <c r="X3084" s="12" t="str">
        <f>IF(OR(C3084="櫃間牧場",C3084="特捜フジ"),"hit",IF(OR(C3084="土井牧場",C3084="土井ムギムギ牧場",C3084="むぎむぎ",C3084="むぎ"),"doi",IF(OR(C3084="阪神",C3084="タイガースファーム"),"han",IF(OR(C3084="健康牧場",C3084="ＯＫ牧場"),"oke",VLOOKUP(C3084,[1]Owner!$A:$B,2,FALSE)))))</f>
        <v>hsi</v>
      </c>
    </row>
    <row r="3085" spans="1:24" ht="11.15" customHeight="1" x14ac:dyDescent="0.65">
      <c r="A3085" s="19" t="str">
        <f t="shared" si="246"/>
        <v>1011心平06</v>
      </c>
      <c r="B3085" s="10" t="s">
        <v>3649</v>
      </c>
      <c r="C3085" s="20" t="s">
        <v>186</v>
      </c>
      <c r="D3085" s="11">
        <v>6</v>
      </c>
      <c r="E3085" s="20" t="s">
        <v>3687</v>
      </c>
      <c r="F3085" s="10" t="s">
        <v>2279</v>
      </c>
      <c r="G3085" s="10" t="s">
        <v>520</v>
      </c>
      <c r="H3085" s="20" t="s">
        <v>2571</v>
      </c>
      <c r="I3085" s="20" t="s">
        <v>2612</v>
      </c>
      <c r="J3085" s="20" t="s">
        <v>2362</v>
      </c>
      <c r="K3085" s="20" t="s">
        <v>514</v>
      </c>
      <c r="L3085" s="20" t="s">
        <v>3688</v>
      </c>
      <c r="M3085" s="21">
        <v>40</v>
      </c>
      <c r="N3085" s="22">
        <v>1</v>
      </c>
      <c r="O3085" s="23">
        <v>0</v>
      </c>
      <c r="P3085" s="24">
        <v>0</v>
      </c>
      <c r="Q3085" s="25">
        <f t="shared" si="245"/>
        <v>0</v>
      </c>
      <c r="R3085" s="12">
        <v>0</v>
      </c>
      <c r="S3085" s="12">
        <v>0</v>
      </c>
      <c r="U3085" s="18" t="str">
        <f t="shared" si="247"/>
        <v>未勝利</v>
      </c>
      <c r="X3085" s="12" t="str">
        <f>IF(OR(C3085="櫃間牧場",C3085="特捜フジ"),"hit",IF(OR(C3085="土井牧場",C3085="土井ムギムギ牧場",C3085="むぎむぎ",C3085="むぎ"),"doi",IF(OR(C3085="阪神",C3085="タイガースファーム"),"han",IF(OR(C3085="健康牧場",C3085="ＯＫ牧場"),"oke",VLOOKUP(C3085,[1]Owner!$A:$B,2,FALSE)))))</f>
        <v>hsi</v>
      </c>
    </row>
    <row r="3086" spans="1:24" ht="11.15" customHeight="1" x14ac:dyDescent="0.15">
      <c r="A3086" s="19" t="str">
        <f t="shared" si="246"/>
        <v>1617心平10</v>
      </c>
      <c r="B3086" s="10" t="s">
        <v>5840</v>
      </c>
      <c r="C3086" s="20" t="s">
        <v>4760</v>
      </c>
      <c r="D3086" s="11">
        <v>10</v>
      </c>
      <c r="E3086" s="20" t="s">
        <v>5865</v>
      </c>
      <c r="F3086" s="10" t="s">
        <v>5848</v>
      </c>
      <c r="G3086" s="10" t="s">
        <v>5996</v>
      </c>
      <c r="H3086" s="20" t="s">
        <v>6002</v>
      </c>
      <c r="I3086" s="20" t="s">
        <v>2231</v>
      </c>
      <c r="J3086" s="20" t="s">
        <v>6019</v>
      </c>
      <c r="K3086" s="20" t="s">
        <v>6141</v>
      </c>
      <c r="L3086" s="20" t="s">
        <v>6132</v>
      </c>
      <c r="M3086" s="21">
        <v>110</v>
      </c>
      <c r="N3086" s="22">
        <v>1</v>
      </c>
      <c r="O3086" s="23">
        <v>0</v>
      </c>
      <c r="P3086" s="24">
        <v>0</v>
      </c>
      <c r="Q3086" s="25">
        <f t="shared" si="245"/>
        <v>0</v>
      </c>
      <c r="R3086" s="12">
        <v>0</v>
      </c>
      <c r="S3086" s="12">
        <v>0</v>
      </c>
      <c r="U3086" s="18" t="str">
        <f t="shared" si="247"/>
        <v>未勝利</v>
      </c>
      <c r="V3086" s="12" t="s">
        <v>6450</v>
      </c>
      <c r="W3086" s="27" t="s">
        <v>6319</v>
      </c>
      <c r="X3086" s="12" t="str">
        <f>IF(OR(C3086="櫃間牧場",C3086="特捜フジ"),"hit",IF(OR(C3086="土井牧場",C3086="土井ムギムギ牧場",C3086="むぎむぎ",C3086="むぎ"),"doi",IF(OR(C3086="阪神",C3086="タイガースファーム"),"han",IF(OR(C3086="健康牧場",C3086="ＯＫ牧場"),"oke",VLOOKUP(C3086,[1]Owner!$A:$B,2,FALSE)))))</f>
        <v>hsi</v>
      </c>
    </row>
    <row r="3087" spans="1:24" ht="11.15" customHeight="1" x14ac:dyDescent="0.65">
      <c r="A3087" s="19" t="str">
        <f t="shared" si="246"/>
        <v>0405心平09</v>
      </c>
      <c r="B3087" s="10" t="s">
        <v>1951</v>
      </c>
      <c r="C3087" s="20" t="s">
        <v>186</v>
      </c>
      <c r="D3087" s="31">
        <v>9</v>
      </c>
      <c r="E3087" s="20" t="s">
        <v>2105</v>
      </c>
      <c r="F3087" s="10" t="s">
        <v>29</v>
      </c>
      <c r="G3087" s="10" t="s">
        <v>510</v>
      </c>
      <c r="H3087" s="20" t="s">
        <v>2106</v>
      </c>
      <c r="I3087" s="20" t="s">
        <v>2107</v>
      </c>
      <c r="J3087" s="20" t="s">
        <v>2108</v>
      </c>
      <c r="K3087" s="20" t="s">
        <v>804</v>
      </c>
      <c r="L3087" s="20" t="s">
        <v>1554</v>
      </c>
      <c r="M3087" s="21">
        <v>0</v>
      </c>
      <c r="N3087" s="22">
        <v>1</v>
      </c>
      <c r="O3087" s="23">
        <v>0</v>
      </c>
      <c r="P3087" s="24">
        <v>0</v>
      </c>
      <c r="Q3087" s="25">
        <f t="shared" si="245"/>
        <v>0</v>
      </c>
      <c r="R3087" s="12">
        <v>0</v>
      </c>
      <c r="S3087" s="12">
        <v>0</v>
      </c>
      <c r="U3087" s="18" t="str">
        <f t="shared" si="247"/>
        <v>未勝利</v>
      </c>
      <c r="X3087" s="12" t="str">
        <f>IF(OR(C3087="櫃間牧場",C3087="特捜フジ"),"hit",IF(OR(C3087="土井牧場",C3087="土井ムギムギ牧場",C3087="むぎむぎ",C3087="むぎ"),"doi",IF(OR(C3087="阪神",C3087="タイガースファーム"),"han",IF(OR(C3087="健康牧場",C3087="ＯＫ牧場"),"oke",VLOOKUP(C3087,[1]Owner!$A:$B,2,FALSE)))))</f>
        <v>hsi</v>
      </c>
    </row>
    <row r="3088" spans="1:24" ht="11.15" customHeight="1" x14ac:dyDescent="0.65">
      <c r="A3088" s="19" t="str">
        <f t="shared" si="246"/>
        <v>9798健太04</v>
      </c>
      <c r="B3088" s="10" t="s">
        <v>11</v>
      </c>
      <c r="C3088" s="20" t="s">
        <v>156</v>
      </c>
      <c r="D3088" s="31">
        <v>4</v>
      </c>
      <c r="E3088" s="20" t="s">
        <v>165</v>
      </c>
      <c r="F3088" s="10" t="s">
        <v>29</v>
      </c>
      <c r="G3088" s="10" t="s">
        <v>15</v>
      </c>
      <c r="H3088" s="20" t="s">
        <v>166</v>
      </c>
      <c r="I3088" s="20" t="s">
        <v>17</v>
      </c>
      <c r="J3088" s="20" t="s">
        <v>167</v>
      </c>
      <c r="N3088" s="22">
        <v>1</v>
      </c>
      <c r="O3088" s="23">
        <v>0</v>
      </c>
      <c r="P3088" s="24">
        <v>0</v>
      </c>
      <c r="Q3088" s="25" t="str">
        <f t="shared" si="245"/>
        <v/>
      </c>
      <c r="R3088" s="12">
        <v>0</v>
      </c>
      <c r="S3088" s="12">
        <v>0</v>
      </c>
      <c r="U3088" s="18" t="str">
        <f t="shared" si="247"/>
        <v>未勝利</v>
      </c>
      <c r="X3088" s="12" t="str">
        <f>IF(OR(C3088="櫃間牧場",C3088="特捜フジ"),"hit",IF(OR(C3088="土井牧場",C3088="土井ムギムギ牧場",C3088="むぎむぎ",C3088="むぎ"),"doi",IF(OR(C3088="阪神",C3088="タイガースファーム"),"han",IF(OR(C3088="健康牧場",C3088="ＯＫ牧場"),"oke",VLOOKUP(C3088,[1]Owner!$A:$B,2,FALSE)))))</f>
        <v>tke</v>
      </c>
    </row>
    <row r="3089" spans="1:24" ht="11.15" customHeight="1" x14ac:dyDescent="0.65">
      <c r="A3089" s="19" t="str">
        <f t="shared" si="246"/>
        <v>9798戸田04</v>
      </c>
      <c r="B3089" s="10" t="s">
        <v>11</v>
      </c>
      <c r="C3089" s="20" t="s">
        <v>320</v>
      </c>
      <c r="D3089" s="31">
        <v>4</v>
      </c>
      <c r="E3089" s="20" t="s">
        <v>329</v>
      </c>
      <c r="F3089" s="10" t="s">
        <v>29</v>
      </c>
      <c r="G3089" s="10" t="s">
        <v>33</v>
      </c>
      <c r="H3089" s="20" t="s">
        <v>276</v>
      </c>
      <c r="I3089" s="20" t="s">
        <v>17</v>
      </c>
      <c r="J3089" s="20" t="s">
        <v>330</v>
      </c>
      <c r="N3089" s="22">
        <v>1</v>
      </c>
      <c r="O3089" s="23">
        <v>0</v>
      </c>
      <c r="P3089" s="24">
        <v>0</v>
      </c>
      <c r="Q3089" s="25" t="str">
        <f t="shared" si="245"/>
        <v/>
      </c>
      <c r="R3089" s="12">
        <v>0</v>
      </c>
      <c r="S3089" s="12">
        <v>0</v>
      </c>
      <c r="U3089" s="18" t="str">
        <f t="shared" si="247"/>
        <v>未勝利</v>
      </c>
      <c r="X3089" s="12" t="str">
        <f>IF(OR(C3089="櫃間牧場",C3089="特捜フジ"),"hit",IF(OR(C3089="土井牧場",C3089="土井ムギムギ牧場",C3089="むぎむぎ",C3089="むぎ"),"doi",IF(OR(C3089="阪神",C3089="タイガースファーム"),"han",IF(OR(C3089="健康牧場",C3089="ＯＫ牧場"),"oke",VLOOKUP(C3089,[1]Owner!$A:$B,2,FALSE)))))</f>
        <v>tod</v>
      </c>
    </row>
    <row r="3090" spans="1:24" ht="11.15" customHeight="1" x14ac:dyDescent="0.65">
      <c r="A3090" s="19" t="str">
        <f t="shared" si="246"/>
        <v>9798真下07</v>
      </c>
      <c r="B3090" s="10" t="s">
        <v>11</v>
      </c>
      <c r="C3090" s="20" t="s">
        <v>346</v>
      </c>
      <c r="D3090" s="31">
        <v>7</v>
      </c>
      <c r="E3090" s="20" t="s">
        <v>365</v>
      </c>
      <c r="F3090" s="10" t="s">
        <v>14</v>
      </c>
      <c r="G3090" s="10" t="s">
        <v>15</v>
      </c>
      <c r="H3090" s="20" t="s">
        <v>51</v>
      </c>
      <c r="I3090" s="20" t="s">
        <v>366</v>
      </c>
      <c r="J3090" s="20" t="s">
        <v>367</v>
      </c>
      <c r="N3090" s="22">
        <v>1</v>
      </c>
      <c r="O3090" s="23">
        <v>0</v>
      </c>
      <c r="P3090" s="24">
        <v>0</v>
      </c>
      <c r="Q3090" s="25" t="str">
        <f t="shared" si="245"/>
        <v/>
      </c>
      <c r="R3090" s="12">
        <v>0</v>
      </c>
      <c r="S3090" s="12">
        <v>0</v>
      </c>
      <c r="U3090" s="18" t="str">
        <f t="shared" si="247"/>
        <v>未勝利</v>
      </c>
      <c r="X3090" s="12" t="str">
        <f>IF(OR(C3090="櫃間牧場",C3090="特捜フジ"),"hit",IF(OR(C3090="土井牧場",C3090="土井ムギムギ牧場",C3090="むぎむぎ",C3090="むぎ"),"doi",IF(OR(C3090="阪神",C3090="タイガースファーム"),"han",IF(OR(C3090="健康牧場",C3090="ＯＫ牧場"),"oke",VLOOKUP(C3090,[1]Owner!$A:$B,2,FALSE)))))</f>
        <v>mas</v>
      </c>
    </row>
    <row r="3091" spans="1:24" ht="11.15" customHeight="1" x14ac:dyDescent="0.65">
      <c r="A3091" s="19" t="str">
        <f t="shared" si="246"/>
        <v>9798真下09</v>
      </c>
      <c r="B3091" s="10" t="s">
        <v>11</v>
      </c>
      <c r="C3091" s="20" t="s">
        <v>346</v>
      </c>
      <c r="D3091" s="31">
        <v>9</v>
      </c>
      <c r="E3091" s="20" t="s">
        <v>370</v>
      </c>
      <c r="F3091" s="10" t="s">
        <v>14</v>
      </c>
      <c r="G3091" s="10" t="s">
        <v>15</v>
      </c>
      <c r="H3091" s="20" t="s">
        <v>371</v>
      </c>
      <c r="I3091" s="20" t="s">
        <v>38</v>
      </c>
      <c r="J3091" s="20" t="s">
        <v>372</v>
      </c>
      <c r="N3091" s="22">
        <v>1</v>
      </c>
      <c r="O3091" s="23">
        <v>0</v>
      </c>
      <c r="P3091" s="24">
        <v>0</v>
      </c>
      <c r="Q3091" s="25" t="str">
        <f t="shared" si="245"/>
        <v/>
      </c>
      <c r="R3091" s="12">
        <v>0</v>
      </c>
      <c r="S3091" s="12">
        <v>0</v>
      </c>
      <c r="U3091" s="18" t="str">
        <f t="shared" si="247"/>
        <v>未勝利</v>
      </c>
      <c r="X3091" s="12" t="str">
        <f>IF(OR(C3091="櫃間牧場",C3091="特捜フジ"),"hit",IF(OR(C3091="土井牧場",C3091="土井ムギムギ牧場",C3091="むぎむぎ",C3091="むぎ"),"doi",IF(OR(C3091="阪神",C3091="タイガースファーム"),"han",IF(OR(C3091="健康牧場",C3091="ＯＫ牧場"),"oke",VLOOKUP(C3091,[1]Owner!$A:$B,2,FALSE)))))</f>
        <v>mas</v>
      </c>
    </row>
    <row r="3092" spans="1:24" ht="11.15" customHeight="1" x14ac:dyDescent="0.65">
      <c r="A3092" s="19" t="str">
        <f t="shared" si="246"/>
        <v>9899青木03</v>
      </c>
      <c r="B3092" s="10" t="s">
        <v>377</v>
      </c>
      <c r="C3092" s="20" t="s">
        <v>12</v>
      </c>
      <c r="D3092" s="31">
        <v>3</v>
      </c>
      <c r="E3092" s="20" t="s">
        <v>382</v>
      </c>
      <c r="F3092" s="10" t="s">
        <v>29</v>
      </c>
      <c r="G3092" s="10" t="s">
        <v>33</v>
      </c>
      <c r="H3092" s="20" t="s">
        <v>383</v>
      </c>
      <c r="I3092" s="20" t="s">
        <v>335</v>
      </c>
      <c r="J3092" s="20" t="s">
        <v>384</v>
      </c>
      <c r="N3092" s="22">
        <v>1</v>
      </c>
      <c r="O3092" s="23">
        <v>0</v>
      </c>
      <c r="P3092" s="24">
        <v>0</v>
      </c>
      <c r="Q3092" s="25" t="str">
        <f t="shared" si="245"/>
        <v/>
      </c>
      <c r="R3092" s="12">
        <v>0</v>
      </c>
      <c r="S3092" s="12">
        <v>0</v>
      </c>
      <c r="U3092" s="18" t="str">
        <f t="shared" si="247"/>
        <v>未勝利</v>
      </c>
      <c r="X3092" s="12" t="str">
        <f>IF(OR(C3092="櫃間牧場",C3092="特捜フジ"),"hit",IF(OR(C3092="土井牧場",C3092="土井ムギムギ牧場",C3092="むぎむぎ",C3092="むぎ"),"doi",IF(OR(C3092="阪神",C3092="タイガースファーム"),"han",IF(OR(C3092="健康牧場",C3092="ＯＫ牧場"),"oke",VLOOKUP(C3092,[1]Owner!$A:$B,2,FALSE)))))</f>
        <v>aok</v>
      </c>
    </row>
    <row r="3093" spans="1:24" ht="11.15" customHeight="1" x14ac:dyDescent="0.65">
      <c r="A3093" s="19" t="str">
        <f t="shared" si="246"/>
        <v>9899大類10</v>
      </c>
      <c r="B3093" s="10" t="s">
        <v>377</v>
      </c>
      <c r="C3093" s="20" t="s">
        <v>91</v>
      </c>
      <c r="D3093" s="31">
        <v>10</v>
      </c>
      <c r="E3093" s="20" t="s">
        <v>431</v>
      </c>
      <c r="F3093" s="10" t="s">
        <v>14</v>
      </c>
      <c r="G3093" s="10" t="s">
        <v>33</v>
      </c>
      <c r="H3093" s="20" t="s">
        <v>96</v>
      </c>
      <c r="I3093" s="20" t="s">
        <v>432</v>
      </c>
      <c r="J3093" s="20" t="s">
        <v>433</v>
      </c>
      <c r="N3093" s="22">
        <v>1</v>
      </c>
      <c r="O3093" s="23">
        <v>0</v>
      </c>
      <c r="P3093" s="24">
        <v>0</v>
      </c>
      <c r="Q3093" s="25" t="str">
        <f t="shared" si="245"/>
        <v/>
      </c>
      <c r="R3093" s="12">
        <v>0</v>
      </c>
      <c r="S3093" s="12">
        <v>0</v>
      </c>
      <c r="U3093" s="18" t="str">
        <f t="shared" si="247"/>
        <v>未勝利</v>
      </c>
      <c r="X3093" s="12" t="str">
        <f>IF(OR(C3093="櫃間牧場",C3093="特捜フジ"),"hit",IF(OR(C3093="土井牧場",C3093="土井ムギムギ牧場",C3093="むぎむぎ",C3093="むぎ"),"doi",IF(OR(C3093="阪神",C3093="タイガースファーム"),"han",IF(OR(C3093="健康牧場",C3093="ＯＫ牧場"),"oke",VLOOKUP(C3093,[1]Owner!$A:$B,2,FALSE)))))</f>
        <v>oru</v>
      </c>
    </row>
    <row r="3094" spans="1:24" ht="11.15" customHeight="1" x14ac:dyDescent="0.65">
      <c r="A3094" s="19" t="str">
        <f t="shared" si="246"/>
        <v>9899貴仁09</v>
      </c>
      <c r="B3094" s="10" t="s">
        <v>377</v>
      </c>
      <c r="C3094" s="20" t="s">
        <v>216</v>
      </c>
      <c r="D3094" s="31">
        <v>9</v>
      </c>
      <c r="E3094" s="20" t="s">
        <v>567</v>
      </c>
      <c r="F3094" s="10" t="s">
        <v>29</v>
      </c>
      <c r="G3094" s="10" t="s">
        <v>33</v>
      </c>
      <c r="H3094" s="20" t="s">
        <v>568</v>
      </c>
      <c r="I3094" s="20" t="s">
        <v>569</v>
      </c>
      <c r="J3094" s="20" t="s">
        <v>570</v>
      </c>
      <c r="N3094" s="22">
        <v>1</v>
      </c>
      <c r="O3094" s="23">
        <v>0</v>
      </c>
      <c r="P3094" s="24">
        <v>0</v>
      </c>
      <c r="Q3094" s="25" t="str">
        <f t="shared" si="245"/>
        <v/>
      </c>
      <c r="R3094" s="12">
        <v>0</v>
      </c>
      <c r="S3094" s="12">
        <v>0</v>
      </c>
      <c r="U3094" s="18" t="str">
        <f t="shared" si="247"/>
        <v>未勝利</v>
      </c>
      <c r="X3094" s="12" t="str">
        <f>IF(OR(C3094="櫃間牧場",C3094="特捜フジ"),"hit",IF(OR(C3094="土井牧場",C3094="土井ムギムギ牧場",C3094="むぎむぎ",C3094="むぎ"),"doi",IF(OR(C3094="阪神",C3094="タイガースファーム"),"han",IF(OR(C3094="健康牧場",C3094="ＯＫ牧場"),"oke",VLOOKUP(C3094,[1]Owner!$A:$B,2,FALSE)))))</f>
        <v>hta</v>
      </c>
    </row>
    <row r="3095" spans="1:24" ht="11.15" customHeight="1" x14ac:dyDescent="0.65">
      <c r="A3095" s="19" t="str">
        <f t="shared" si="246"/>
        <v>9899播磨01</v>
      </c>
      <c r="B3095" s="10" t="s">
        <v>377</v>
      </c>
      <c r="C3095" s="20" t="s">
        <v>626</v>
      </c>
      <c r="D3095" s="31">
        <v>1</v>
      </c>
      <c r="E3095" s="20" t="s">
        <v>627</v>
      </c>
      <c r="F3095" s="10" t="s">
        <v>29</v>
      </c>
      <c r="G3095" s="10" t="s">
        <v>33</v>
      </c>
      <c r="H3095" s="20" t="s">
        <v>283</v>
      </c>
      <c r="I3095" s="20" t="s">
        <v>38</v>
      </c>
      <c r="J3095" s="20" t="s">
        <v>628</v>
      </c>
      <c r="N3095" s="22">
        <v>1</v>
      </c>
      <c r="O3095" s="23">
        <v>0</v>
      </c>
      <c r="P3095" s="24">
        <v>0</v>
      </c>
      <c r="Q3095" s="25" t="str">
        <f t="shared" si="245"/>
        <v/>
      </c>
      <c r="R3095" s="12">
        <v>0</v>
      </c>
      <c r="S3095" s="12">
        <v>0</v>
      </c>
      <c r="U3095" s="18" t="str">
        <f t="shared" si="247"/>
        <v>未勝利</v>
      </c>
      <c r="X3095" s="12" t="str">
        <f>IF(OR(C3095="櫃間牧場",C3095="特捜フジ"),"hit",IF(OR(C3095="土井牧場",C3095="土井ムギムギ牧場",C3095="むぎむぎ",C3095="むぎ"),"doi",IF(OR(C3095="阪神",C3095="タイガースファーム"),"han",IF(OR(C3095="健康牧場",C3095="ＯＫ牧場"),"oke",VLOOKUP(C3095,[1]Owner!$A:$B,2,FALSE)))))</f>
        <v>har</v>
      </c>
    </row>
    <row r="3096" spans="1:24" ht="11.15" customHeight="1" x14ac:dyDescent="0.65">
      <c r="A3096" s="19" t="str">
        <f t="shared" si="246"/>
        <v>9899播磨04</v>
      </c>
      <c r="B3096" s="10" t="s">
        <v>377</v>
      </c>
      <c r="C3096" s="20" t="s">
        <v>626</v>
      </c>
      <c r="D3096" s="31">
        <v>4</v>
      </c>
      <c r="E3096" s="20" t="s">
        <v>635</v>
      </c>
      <c r="F3096" s="10" t="s">
        <v>14</v>
      </c>
      <c r="G3096" s="10" t="s">
        <v>33</v>
      </c>
      <c r="H3096" s="20" t="s">
        <v>72</v>
      </c>
      <c r="I3096" s="20" t="s">
        <v>636</v>
      </c>
      <c r="J3096" s="20" t="s">
        <v>637</v>
      </c>
      <c r="N3096" s="22">
        <v>1</v>
      </c>
      <c r="O3096" s="23">
        <v>0</v>
      </c>
      <c r="P3096" s="24">
        <v>0</v>
      </c>
      <c r="Q3096" s="25" t="str">
        <f t="shared" si="245"/>
        <v/>
      </c>
      <c r="R3096" s="12">
        <v>0</v>
      </c>
      <c r="S3096" s="12">
        <v>0</v>
      </c>
      <c r="U3096" s="18" t="str">
        <f t="shared" si="247"/>
        <v>未勝利</v>
      </c>
      <c r="X3096" s="12" t="str">
        <f>IF(OR(C3096="櫃間牧場",C3096="特捜フジ"),"hit",IF(OR(C3096="土井牧場",C3096="土井ムギムギ牧場",C3096="むぎむぎ",C3096="むぎ"),"doi",IF(OR(C3096="阪神",C3096="タイガースファーム"),"han",IF(OR(C3096="健康牧場",C3096="ＯＫ牧場"),"oke",VLOOKUP(C3096,[1]Owner!$A:$B,2,FALSE)))))</f>
        <v>har</v>
      </c>
    </row>
    <row r="3097" spans="1:24" ht="11.15" customHeight="1" x14ac:dyDescent="0.65">
      <c r="A3097" s="19" t="str">
        <f t="shared" si="246"/>
        <v>9900大類07</v>
      </c>
      <c r="B3097" s="10" t="s">
        <v>683</v>
      </c>
      <c r="C3097" s="20" t="s">
        <v>91</v>
      </c>
      <c r="D3097" s="31">
        <v>7</v>
      </c>
      <c r="E3097" s="20" t="s">
        <v>732</v>
      </c>
      <c r="F3097" s="10" t="s">
        <v>14</v>
      </c>
      <c r="G3097" s="10" t="s">
        <v>33</v>
      </c>
      <c r="H3097" s="20" t="s">
        <v>733</v>
      </c>
      <c r="I3097" s="20" t="s">
        <v>214</v>
      </c>
      <c r="J3097" s="20" t="s">
        <v>734</v>
      </c>
      <c r="N3097" s="22">
        <v>1</v>
      </c>
      <c r="O3097" s="23">
        <v>0</v>
      </c>
      <c r="P3097" s="24">
        <v>0</v>
      </c>
      <c r="Q3097" s="25" t="str">
        <f t="shared" si="245"/>
        <v/>
      </c>
      <c r="R3097" s="12">
        <v>0</v>
      </c>
      <c r="S3097" s="12">
        <v>0</v>
      </c>
      <c r="U3097" s="18" t="str">
        <f t="shared" si="247"/>
        <v>未勝利</v>
      </c>
      <c r="X3097" s="12" t="str">
        <f>IF(OR(C3097="櫃間牧場",C3097="特捜フジ"),"hit",IF(OR(C3097="土井牧場",C3097="土井ムギムギ牧場",C3097="むぎむぎ",C3097="むぎ"),"doi",IF(OR(C3097="阪神",C3097="タイガースファーム"),"han",IF(OR(C3097="健康牧場",C3097="ＯＫ牧場"),"oke",VLOOKUP(C3097,[1]Owner!$A:$B,2,FALSE)))))</f>
        <v>oru</v>
      </c>
    </row>
    <row r="3098" spans="1:24" ht="11.15" customHeight="1" x14ac:dyDescent="0.65">
      <c r="A3098" s="19" t="str">
        <f t="shared" si="246"/>
        <v>9900戸田04</v>
      </c>
      <c r="B3098" s="10" t="s">
        <v>683</v>
      </c>
      <c r="C3098" s="20" t="s">
        <v>320</v>
      </c>
      <c r="D3098" s="31">
        <v>4</v>
      </c>
      <c r="E3098" s="20" t="s">
        <v>875</v>
      </c>
      <c r="F3098" s="10" t="s">
        <v>29</v>
      </c>
      <c r="G3098" s="10" t="s">
        <v>15</v>
      </c>
      <c r="H3098" s="20" t="s">
        <v>770</v>
      </c>
      <c r="I3098" s="20" t="s">
        <v>112</v>
      </c>
      <c r="J3098" s="20" t="s">
        <v>876</v>
      </c>
      <c r="N3098" s="22">
        <v>1</v>
      </c>
      <c r="O3098" s="23">
        <v>0</v>
      </c>
      <c r="P3098" s="24">
        <v>0</v>
      </c>
      <c r="Q3098" s="25" t="str">
        <f t="shared" si="245"/>
        <v/>
      </c>
      <c r="R3098" s="12">
        <v>0</v>
      </c>
      <c r="S3098" s="12">
        <v>0</v>
      </c>
      <c r="U3098" s="18" t="str">
        <f t="shared" si="247"/>
        <v>未勝利</v>
      </c>
      <c r="X3098" s="12" t="str">
        <f>IF(OR(C3098="櫃間牧場",C3098="特捜フジ"),"hit",IF(OR(C3098="土井牧場",C3098="土井ムギムギ牧場",C3098="むぎむぎ",C3098="むぎ"),"doi",IF(OR(C3098="阪神",C3098="タイガースファーム"),"han",IF(OR(C3098="健康牧場",C3098="ＯＫ牧場"),"oke",VLOOKUP(C3098,[1]Owner!$A:$B,2,FALSE)))))</f>
        <v>tod</v>
      </c>
    </row>
    <row r="3099" spans="1:24" ht="11.15" customHeight="1" x14ac:dyDescent="0.65">
      <c r="A3099" s="19" t="str">
        <f t="shared" si="246"/>
        <v>9900福石08</v>
      </c>
      <c r="B3099" s="10" t="s">
        <v>683</v>
      </c>
      <c r="C3099" s="20" t="s">
        <v>913</v>
      </c>
      <c r="D3099" s="31">
        <v>8</v>
      </c>
      <c r="E3099" s="20" t="s">
        <v>931</v>
      </c>
      <c r="F3099" s="10" t="s">
        <v>14</v>
      </c>
      <c r="G3099" s="10" t="s">
        <v>33</v>
      </c>
      <c r="H3099" s="20" t="s">
        <v>932</v>
      </c>
      <c r="I3099" s="20" t="s">
        <v>17</v>
      </c>
      <c r="J3099" s="20" t="s">
        <v>933</v>
      </c>
      <c r="N3099" s="22">
        <v>1</v>
      </c>
      <c r="O3099" s="23">
        <v>0</v>
      </c>
      <c r="P3099" s="24">
        <v>0</v>
      </c>
      <c r="Q3099" s="25" t="str">
        <f t="shared" si="245"/>
        <v/>
      </c>
      <c r="R3099" s="12">
        <v>0</v>
      </c>
      <c r="S3099" s="12">
        <v>0</v>
      </c>
      <c r="U3099" s="18" t="str">
        <f t="shared" si="247"/>
        <v>未勝利</v>
      </c>
      <c r="X3099" s="12" t="str">
        <f>IF(OR(C3099="櫃間牧場",C3099="特捜フジ"),"hit",IF(OR(C3099="土井牧場",C3099="土井ムギムギ牧場",C3099="むぎむぎ",C3099="むぎ"),"doi",IF(OR(C3099="阪神",C3099="タイガースファーム"),"han",IF(OR(C3099="健康牧場",C3099="ＯＫ牧場"),"oke",VLOOKUP(C3099,[1]Owner!$A:$B,2,FALSE)))))</f>
        <v>fuk</v>
      </c>
    </row>
    <row r="3100" spans="1:24" ht="11.15" customHeight="1" x14ac:dyDescent="0.65">
      <c r="A3100" s="19" t="str">
        <f t="shared" si="246"/>
        <v>0001大矢05</v>
      </c>
      <c r="B3100" s="10" t="s">
        <v>963</v>
      </c>
      <c r="C3100" s="20" t="s">
        <v>964</v>
      </c>
      <c r="D3100" s="31">
        <v>5</v>
      </c>
      <c r="E3100" s="20" t="s">
        <v>975</v>
      </c>
      <c r="F3100" s="10" t="s">
        <v>14</v>
      </c>
      <c r="G3100" s="10" t="s">
        <v>33</v>
      </c>
      <c r="H3100" s="20" t="s">
        <v>932</v>
      </c>
      <c r="I3100" s="20" t="s">
        <v>976</v>
      </c>
      <c r="J3100" s="20" t="s">
        <v>977</v>
      </c>
      <c r="N3100" s="22">
        <v>1</v>
      </c>
      <c r="O3100" s="23">
        <v>0</v>
      </c>
      <c r="P3100" s="24">
        <v>0</v>
      </c>
      <c r="Q3100" s="25" t="str">
        <f t="shared" ref="Q3100:Q3131" si="248">IF(M3100="","",IF(M3100&lt;=0,P3100/10,P3100/M3100))</f>
        <v/>
      </c>
      <c r="R3100" s="12">
        <v>0</v>
      </c>
      <c r="S3100" s="12">
        <v>0</v>
      </c>
      <c r="U3100" s="18" t="str">
        <f t="shared" si="247"/>
        <v>未勝利</v>
      </c>
      <c r="X3100" s="12" t="str">
        <f>IF(OR(C3100="櫃間牧場",C3100="特捜フジ"),"hit",IF(OR(C3100="土井牧場",C3100="土井ムギムギ牧場",C3100="むぎむぎ",C3100="むぎ"),"doi",IF(OR(C3100="阪神",C3100="タイガースファーム"),"han",IF(OR(C3100="健康牧場",C3100="ＯＫ牧場"),"oke",VLOOKUP(C3100,[1]Owner!$A:$B,2,FALSE)))))</f>
        <v>oya</v>
      </c>
    </row>
    <row r="3101" spans="1:24" ht="11.15" customHeight="1" x14ac:dyDescent="0.65">
      <c r="A3101" s="19" t="str">
        <f t="shared" si="246"/>
        <v>0001伸吾05</v>
      </c>
      <c r="B3101" s="10" t="s">
        <v>963</v>
      </c>
      <c r="C3101" s="20" t="s">
        <v>768</v>
      </c>
      <c r="D3101" s="31">
        <v>5</v>
      </c>
      <c r="E3101" s="20" t="s">
        <v>1045</v>
      </c>
      <c r="F3101" s="10" t="s">
        <v>14</v>
      </c>
      <c r="G3101" s="10" t="s">
        <v>15</v>
      </c>
      <c r="H3101" s="20" t="s">
        <v>25</v>
      </c>
      <c r="I3101" s="20" t="s">
        <v>976</v>
      </c>
      <c r="J3101" s="20" t="s">
        <v>191</v>
      </c>
      <c r="N3101" s="22">
        <v>1</v>
      </c>
      <c r="O3101" s="23">
        <v>0</v>
      </c>
      <c r="P3101" s="24">
        <v>0</v>
      </c>
      <c r="Q3101" s="25" t="str">
        <f t="shared" si="248"/>
        <v/>
      </c>
      <c r="R3101" s="12">
        <v>0</v>
      </c>
      <c r="S3101" s="12">
        <v>0</v>
      </c>
      <c r="U3101" s="18" t="str">
        <f t="shared" si="247"/>
        <v>未勝利</v>
      </c>
      <c r="X3101" s="12" t="str">
        <f>IF(OR(C3101="櫃間牧場",C3101="特捜フジ"),"hit",IF(OR(C3101="土井牧場",C3101="土井ムギムギ牧場",C3101="むぎむぎ",C3101="むぎ"),"doi",IF(OR(C3101="阪神",C3101="タイガースファーム"),"han",IF(OR(C3101="健康牧場",C3101="ＯＫ牧場"),"oke",VLOOKUP(C3101,[1]Owner!$A:$B,2,FALSE)))))</f>
        <v>tsi</v>
      </c>
    </row>
    <row r="3102" spans="1:24" ht="11.15" customHeight="1" x14ac:dyDescent="0.65">
      <c r="A3102" s="19" t="str">
        <f t="shared" si="246"/>
        <v>0001戸田09</v>
      </c>
      <c r="B3102" s="10" t="s">
        <v>963</v>
      </c>
      <c r="C3102" s="20" t="s">
        <v>320</v>
      </c>
      <c r="D3102" s="31">
        <v>9</v>
      </c>
      <c r="E3102" s="20" t="s">
        <v>1111</v>
      </c>
      <c r="F3102" s="10" t="s">
        <v>14</v>
      </c>
      <c r="G3102" s="10" t="s">
        <v>33</v>
      </c>
      <c r="H3102" s="20" t="s">
        <v>929</v>
      </c>
      <c r="I3102" s="20" t="s">
        <v>38</v>
      </c>
      <c r="J3102" s="20" t="s">
        <v>930</v>
      </c>
      <c r="N3102" s="22">
        <v>1</v>
      </c>
      <c r="O3102" s="23">
        <v>0</v>
      </c>
      <c r="P3102" s="24">
        <v>0</v>
      </c>
      <c r="Q3102" s="25" t="str">
        <f t="shared" si="248"/>
        <v/>
      </c>
      <c r="R3102" s="12">
        <v>0</v>
      </c>
      <c r="S3102" s="12">
        <v>0</v>
      </c>
      <c r="U3102" s="18" t="str">
        <f t="shared" si="247"/>
        <v>未勝利</v>
      </c>
      <c r="X3102" s="12" t="str">
        <f>IF(OR(C3102="櫃間牧場",C3102="特捜フジ"),"hit",IF(OR(C3102="土井牧場",C3102="土井ムギムギ牧場",C3102="むぎむぎ",C3102="むぎ"),"doi",IF(OR(C3102="阪神",C3102="タイガースファーム"),"han",IF(OR(C3102="健康牧場",C3102="ＯＫ牧場"),"oke",VLOOKUP(C3102,[1]Owner!$A:$B,2,FALSE)))))</f>
        <v>tod</v>
      </c>
    </row>
    <row r="3103" spans="1:24" ht="11.15" customHeight="1" x14ac:dyDescent="0.65">
      <c r="A3103" s="19" t="str">
        <f t="shared" si="246"/>
        <v>0102大室04</v>
      </c>
      <c r="B3103" s="10" t="s">
        <v>1206</v>
      </c>
      <c r="C3103" s="20" t="s">
        <v>1207</v>
      </c>
      <c r="D3103" s="31">
        <v>4</v>
      </c>
      <c r="E3103" s="20" t="s">
        <v>1213</v>
      </c>
      <c r="F3103" s="10" t="s">
        <v>14</v>
      </c>
      <c r="G3103" s="10" t="s">
        <v>15</v>
      </c>
      <c r="H3103" s="20" t="s">
        <v>1214</v>
      </c>
      <c r="I3103" s="20" t="s">
        <v>26</v>
      </c>
      <c r="J3103" s="20" t="s">
        <v>790</v>
      </c>
      <c r="N3103" s="22">
        <v>1</v>
      </c>
      <c r="O3103" s="23">
        <v>0</v>
      </c>
      <c r="P3103" s="24">
        <v>0</v>
      </c>
      <c r="Q3103" s="25" t="str">
        <f t="shared" si="248"/>
        <v/>
      </c>
      <c r="R3103" s="12">
        <v>0</v>
      </c>
      <c r="S3103" s="12">
        <v>0</v>
      </c>
      <c r="U3103" s="18" t="str">
        <f t="shared" si="247"/>
        <v>未勝利</v>
      </c>
      <c r="X3103" s="12" t="str">
        <f>IF(OR(C3103="櫃間牧場",C3103="特捜フジ"),"hit",IF(OR(C3103="土井牧場",C3103="土井ムギムギ牧場",C3103="むぎむぎ",C3103="むぎ"),"doi",IF(OR(C3103="阪神",C3103="タイガースファーム"),"han",IF(OR(C3103="健康牧場",C3103="ＯＫ牧場"),"oke",VLOOKUP(C3103,[1]Owner!$A:$B,2,FALSE)))))</f>
        <v>omu</v>
      </c>
    </row>
    <row r="3104" spans="1:24" ht="11.15" customHeight="1" x14ac:dyDescent="0.65">
      <c r="A3104" s="19" t="str">
        <f t="shared" si="246"/>
        <v>0102健太06</v>
      </c>
      <c r="B3104" s="10" t="s">
        <v>1206</v>
      </c>
      <c r="C3104" s="20" t="s">
        <v>156</v>
      </c>
      <c r="D3104" s="31">
        <v>6</v>
      </c>
      <c r="E3104" s="20" t="s">
        <v>1289</v>
      </c>
      <c r="F3104" s="10" t="s">
        <v>14</v>
      </c>
      <c r="G3104" s="10" t="s">
        <v>15</v>
      </c>
      <c r="H3104" s="20" t="s">
        <v>1134</v>
      </c>
      <c r="I3104" s="20" t="s">
        <v>26</v>
      </c>
      <c r="J3104" s="20" t="s">
        <v>1135</v>
      </c>
      <c r="N3104" s="22">
        <v>1</v>
      </c>
      <c r="O3104" s="23">
        <v>0</v>
      </c>
      <c r="P3104" s="24">
        <v>0</v>
      </c>
      <c r="Q3104" s="25" t="str">
        <f t="shared" si="248"/>
        <v/>
      </c>
      <c r="R3104" s="12">
        <v>0</v>
      </c>
      <c r="S3104" s="12">
        <v>0</v>
      </c>
      <c r="U3104" s="18" t="str">
        <f t="shared" si="247"/>
        <v>未勝利</v>
      </c>
      <c r="X3104" s="12" t="str">
        <f>IF(OR(C3104="櫃間牧場",C3104="特捜フジ"),"hit",IF(OR(C3104="土井牧場",C3104="土井ムギムギ牧場",C3104="むぎむぎ",C3104="むぎ"),"doi",IF(OR(C3104="阪神",C3104="タイガースファーム"),"han",IF(OR(C3104="健康牧場",C3104="ＯＫ牧場"),"oke",VLOOKUP(C3104,[1]Owner!$A:$B,2,FALSE)))))</f>
        <v>tke</v>
      </c>
    </row>
    <row r="3105" spans="1:24" ht="11.15" customHeight="1" x14ac:dyDescent="0.65">
      <c r="A3105" s="19" t="str">
        <f t="shared" si="246"/>
        <v>0102健太09</v>
      </c>
      <c r="B3105" s="10" t="s">
        <v>1206</v>
      </c>
      <c r="C3105" s="20" t="s">
        <v>156</v>
      </c>
      <c r="D3105" s="31">
        <v>9</v>
      </c>
      <c r="E3105" s="20" t="s">
        <v>1296</v>
      </c>
      <c r="F3105" s="10" t="s">
        <v>29</v>
      </c>
      <c r="G3105" s="10" t="s">
        <v>15</v>
      </c>
      <c r="H3105" s="20" t="s">
        <v>929</v>
      </c>
      <c r="I3105" s="20" t="s">
        <v>38</v>
      </c>
      <c r="J3105" s="20" t="s">
        <v>508</v>
      </c>
      <c r="N3105" s="22">
        <v>1</v>
      </c>
      <c r="O3105" s="23">
        <v>0</v>
      </c>
      <c r="P3105" s="24">
        <v>0</v>
      </c>
      <c r="Q3105" s="25" t="str">
        <f t="shared" si="248"/>
        <v/>
      </c>
      <c r="R3105" s="12">
        <v>0</v>
      </c>
      <c r="S3105" s="12">
        <v>0</v>
      </c>
      <c r="U3105" s="18" t="str">
        <f t="shared" si="247"/>
        <v>未勝利</v>
      </c>
      <c r="X3105" s="12" t="str">
        <f>IF(OR(C3105="櫃間牧場",C3105="特捜フジ"),"hit",IF(OR(C3105="土井牧場",C3105="土井ムギムギ牧場",C3105="むぎむぎ",C3105="むぎ"),"doi",IF(OR(C3105="阪神",C3105="タイガースファーム"),"han",IF(OR(C3105="健康牧場",C3105="ＯＫ牧場"),"oke",VLOOKUP(C3105,[1]Owner!$A:$B,2,FALSE)))))</f>
        <v>tke</v>
      </c>
    </row>
    <row r="3106" spans="1:24" ht="11.15" customHeight="1" x14ac:dyDescent="0.65">
      <c r="A3106" s="19" t="str">
        <f t="shared" si="246"/>
        <v>0102伸吾07</v>
      </c>
      <c r="B3106" s="10" t="s">
        <v>1206</v>
      </c>
      <c r="C3106" s="20" t="s">
        <v>768</v>
      </c>
      <c r="D3106" s="31">
        <v>7</v>
      </c>
      <c r="E3106" s="20" t="s">
        <v>1307</v>
      </c>
      <c r="F3106" s="10" t="s">
        <v>29</v>
      </c>
      <c r="G3106" s="10" t="s">
        <v>15</v>
      </c>
      <c r="H3106" s="20" t="s">
        <v>715</v>
      </c>
      <c r="I3106" s="20" t="s">
        <v>26</v>
      </c>
      <c r="J3106" s="20" t="s">
        <v>188</v>
      </c>
      <c r="N3106" s="22">
        <v>1</v>
      </c>
      <c r="O3106" s="23">
        <v>0</v>
      </c>
      <c r="P3106" s="24">
        <v>0</v>
      </c>
      <c r="Q3106" s="25" t="str">
        <f t="shared" si="248"/>
        <v/>
      </c>
      <c r="R3106" s="12">
        <v>0</v>
      </c>
      <c r="S3106" s="12">
        <v>0</v>
      </c>
      <c r="U3106" s="18" t="str">
        <f t="shared" si="247"/>
        <v>未勝利</v>
      </c>
      <c r="X3106" s="12" t="str">
        <f>IF(OR(C3106="櫃間牧場",C3106="特捜フジ"),"hit",IF(OR(C3106="土井牧場",C3106="土井ムギムギ牧場",C3106="むぎむぎ",C3106="むぎ"),"doi",IF(OR(C3106="阪神",C3106="タイガースファーム"),"han",IF(OR(C3106="健康牧場",C3106="ＯＫ牧場"),"oke",VLOOKUP(C3106,[1]Owner!$A:$B,2,FALSE)))))</f>
        <v>tsi</v>
      </c>
    </row>
    <row r="3107" spans="1:24" ht="11.15" customHeight="1" x14ac:dyDescent="0.65">
      <c r="A3107" s="19" t="str">
        <f t="shared" si="246"/>
        <v>0102杉田02</v>
      </c>
      <c r="B3107" s="10" t="s">
        <v>1206</v>
      </c>
      <c r="C3107" s="20" t="s">
        <v>1337</v>
      </c>
      <c r="D3107" s="31">
        <v>2</v>
      </c>
      <c r="E3107" s="20" t="s">
        <v>1339</v>
      </c>
      <c r="F3107" s="10" t="s">
        <v>29</v>
      </c>
      <c r="G3107" s="10" t="s">
        <v>33</v>
      </c>
      <c r="H3107" s="20" t="s">
        <v>694</v>
      </c>
      <c r="I3107" s="20" t="s">
        <v>436</v>
      </c>
      <c r="J3107" s="20" t="s">
        <v>433</v>
      </c>
      <c r="N3107" s="22">
        <v>1</v>
      </c>
      <c r="O3107" s="23">
        <v>0</v>
      </c>
      <c r="P3107" s="24">
        <v>0</v>
      </c>
      <c r="Q3107" s="25" t="str">
        <f t="shared" si="248"/>
        <v/>
      </c>
      <c r="R3107" s="12">
        <v>0</v>
      </c>
      <c r="S3107" s="12">
        <v>0</v>
      </c>
      <c r="U3107" s="18" t="str">
        <f t="shared" si="247"/>
        <v>未勝利</v>
      </c>
      <c r="X3107" s="12" t="str">
        <f>IF(OR(C3107="櫃間牧場",C3107="特捜フジ"),"hit",IF(OR(C3107="土井牧場",C3107="土井ムギムギ牧場",C3107="むぎむぎ",C3107="むぎ"),"doi",IF(OR(C3107="阪神",C3107="タイガースファーム"),"han",IF(OR(C3107="健康牧場",C3107="ＯＫ牧場"),"oke",VLOOKUP(C3107,[1]Owner!$A:$B,2,FALSE)))))</f>
        <v>sug</v>
      </c>
    </row>
    <row r="3108" spans="1:24" ht="11.15" customHeight="1" x14ac:dyDescent="0.65">
      <c r="A3108" s="19" t="str">
        <f t="shared" si="246"/>
        <v>0102杉田10</v>
      </c>
      <c r="B3108" s="10" t="s">
        <v>1206</v>
      </c>
      <c r="C3108" s="20" t="s">
        <v>1337</v>
      </c>
      <c r="D3108" s="31">
        <v>10</v>
      </c>
      <c r="E3108" s="20" t="s">
        <v>1353</v>
      </c>
      <c r="F3108" s="10" t="s">
        <v>29</v>
      </c>
      <c r="G3108" s="10" t="s">
        <v>33</v>
      </c>
      <c r="H3108" s="20" t="s">
        <v>836</v>
      </c>
      <c r="I3108" s="20" t="s">
        <v>38</v>
      </c>
      <c r="J3108" s="20" t="s">
        <v>1354</v>
      </c>
      <c r="N3108" s="22">
        <v>1</v>
      </c>
      <c r="O3108" s="23">
        <v>0</v>
      </c>
      <c r="P3108" s="24">
        <v>0</v>
      </c>
      <c r="Q3108" s="25" t="str">
        <f t="shared" si="248"/>
        <v/>
      </c>
      <c r="R3108" s="12">
        <v>0</v>
      </c>
      <c r="S3108" s="12">
        <v>0</v>
      </c>
      <c r="U3108" s="18" t="str">
        <f t="shared" si="247"/>
        <v>未勝利</v>
      </c>
      <c r="X3108" s="12" t="str">
        <f>IF(OR(C3108="櫃間牧場",C3108="特捜フジ"),"hit",IF(OR(C3108="土井牧場",C3108="土井ムギムギ牧場",C3108="むぎむぎ",C3108="むぎ"),"doi",IF(OR(C3108="阪神",C3108="タイガースファーム"),"han",IF(OR(C3108="健康牧場",C3108="ＯＫ牧場"),"oke",VLOOKUP(C3108,[1]Owner!$A:$B,2,FALSE)))))</f>
        <v>sug</v>
      </c>
    </row>
    <row r="3109" spans="1:24" ht="11.15" customHeight="1" x14ac:dyDescent="0.65">
      <c r="A3109" s="19" t="str">
        <f t="shared" si="246"/>
        <v>0102貴仁10</v>
      </c>
      <c r="B3109" s="10" t="s">
        <v>1206</v>
      </c>
      <c r="C3109" s="20" t="s">
        <v>216</v>
      </c>
      <c r="D3109" s="31">
        <v>10</v>
      </c>
      <c r="E3109" s="20" t="s">
        <v>1374</v>
      </c>
      <c r="F3109" s="10" t="s">
        <v>29</v>
      </c>
      <c r="G3109" s="10" t="s">
        <v>15</v>
      </c>
      <c r="H3109" s="20" t="s">
        <v>600</v>
      </c>
      <c r="I3109" s="20" t="s">
        <v>807</v>
      </c>
      <c r="J3109" s="20" t="s">
        <v>1375</v>
      </c>
      <c r="N3109" s="22">
        <v>1</v>
      </c>
      <c r="O3109" s="23">
        <v>0</v>
      </c>
      <c r="P3109" s="24">
        <v>0</v>
      </c>
      <c r="Q3109" s="25" t="str">
        <f t="shared" si="248"/>
        <v/>
      </c>
      <c r="R3109" s="12">
        <v>0</v>
      </c>
      <c r="S3109" s="12">
        <v>0</v>
      </c>
      <c r="U3109" s="18" t="str">
        <f t="shared" si="247"/>
        <v>未勝利</v>
      </c>
      <c r="X3109" s="12" t="str">
        <f>IF(OR(C3109="櫃間牧場",C3109="特捜フジ"),"hit",IF(OR(C3109="土井牧場",C3109="土井ムギムギ牧場",C3109="むぎむぎ",C3109="むぎ"),"doi",IF(OR(C3109="阪神",C3109="タイガースファーム"),"han",IF(OR(C3109="健康牧場",C3109="ＯＫ牧場"),"oke",VLOOKUP(C3109,[1]Owner!$A:$B,2,FALSE)))))</f>
        <v>hta</v>
      </c>
    </row>
    <row r="3110" spans="1:24" ht="11.15" customHeight="1" x14ac:dyDescent="0.65">
      <c r="A3110" s="19" t="str">
        <f t="shared" si="246"/>
        <v>0203大室07</v>
      </c>
      <c r="B3110" s="10" t="s">
        <v>1480</v>
      </c>
      <c r="C3110" s="20" t="s">
        <v>1207</v>
      </c>
      <c r="D3110" s="31">
        <v>7</v>
      </c>
      <c r="E3110" s="20" t="s">
        <v>1517</v>
      </c>
      <c r="F3110" s="10" t="s">
        <v>14</v>
      </c>
      <c r="G3110" s="10" t="s">
        <v>15</v>
      </c>
      <c r="H3110" s="20" t="s">
        <v>169</v>
      </c>
      <c r="I3110" s="20" t="s">
        <v>26</v>
      </c>
      <c r="J3110" s="20" t="s">
        <v>1518</v>
      </c>
      <c r="N3110" s="22">
        <v>1</v>
      </c>
      <c r="O3110" s="23">
        <v>0</v>
      </c>
      <c r="P3110" s="24">
        <v>0</v>
      </c>
      <c r="Q3110" s="25" t="str">
        <f t="shared" si="248"/>
        <v/>
      </c>
      <c r="R3110" s="12">
        <v>0</v>
      </c>
      <c r="S3110" s="12">
        <v>0</v>
      </c>
      <c r="U3110" s="18" t="str">
        <f t="shared" si="247"/>
        <v>未勝利</v>
      </c>
      <c r="X3110" s="12" t="str">
        <f>IF(OR(C3110="櫃間牧場",C3110="特捜フジ"),"hit",IF(OR(C3110="土井牧場",C3110="土井ムギムギ牧場",C3110="むぎむぎ",C3110="むぎ"),"doi",IF(OR(C3110="阪神",C3110="タイガースファーム"),"han",IF(OR(C3110="健康牧場",C3110="ＯＫ牧場"),"oke",VLOOKUP(C3110,[1]Owner!$A:$B,2,FALSE)))))</f>
        <v>omu</v>
      </c>
    </row>
    <row r="3111" spans="1:24" ht="11.15" customHeight="1" x14ac:dyDescent="0.65">
      <c r="A3111" s="19" t="str">
        <f t="shared" si="246"/>
        <v>0203福石02</v>
      </c>
      <c r="B3111" s="10" t="s">
        <v>1480</v>
      </c>
      <c r="C3111" s="20" t="s">
        <v>913</v>
      </c>
      <c r="D3111" s="31">
        <v>2</v>
      </c>
      <c r="E3111" s="20" t="s">
        <v>1691</v>
      </c>
      <c r="F3111" s="10" t="s">
        <v>29</v>
      </c>
      <c r="G3111" s="10" t="s">
        <v>520</v>
      </c>
      <c r="H3111" s="20" t="s">
        <v>1692</v>
      </c>
      <c r="I3111" s="20" t="s">
        <v>26</v>
      </c>
      <c r="J3111" s="20" t="s">
        <v>1693</v>
      </c>
      <c r="N3111" s="22">
        <v>1</v>
      </c>
      <c r="O3111" s="23">
        <v>0</v>
      </c>
      <c r="P3111" s="24">
        <v>0</v>
      </c>
      <c r="Q3111" s="25" t="str">
        <f t="shared" si="248"/>
        <v/>
      </c>
      <c r="R3111" s="12">
        <v>0</v>
      </c>
      <c r="S3111" s="12">
        <v>0</v>
      </c>
      <c r="U3111" s="18" t="str">
        <f t="shared" si="247"/>
        <v>未勝利</v>
      </c>
      <c r="X3111" s="12" t="str">
        <f>IF(OR(C3111="櫃間牧場",C3111="特捜フジ"),"hit",IF(OR(C3111="土井牧場",C3111="土井ムギムギ牧場",C3111="むぎむぎ",C3111="むぎ"),"doi",IF(OR(C3111="阪神",C3111="タイガースファーム"),"han",IF(OR(C3111="健康牧場",C3111="ＯＫ牧場"),"oke",VLOOKUP(C3111,[1]Owner!$A:$B,2,FALSE)))))</f>
        <v>fuk</v>
      </c>
    </row>
    <row r="3112" spans="1:24" ht="11.15" customHeight="1" x14ac:dyDescent="0.65">
      <c r="A3112" s="19" t="str">
        <f t="shared" si="246"/>
        <v>0203播磨05</v>
      </c>
      <c r="B3112" s="10" t="s">
        <v>1480</v>
      </c>
      <c r="C3112" s="20" t="s">
        <v>626</v>
      </c>
      <c r="D3112" s="31">
        <v>5</v>
      </c>
      <c r="E3112" s="20" t="s">
        <v>1676</v>
      </c>
      <c r="F3112" s="10" t="s">
        <v>14</v>
      </c>
      <c r="G3112" s="10" t="s">
        <v>33</v>
      </c>
      <c r="H3112" s="20" t="s">
        <v>111</v>
      </c>
      <c r="I3112" s="20" t="s">
        <v>476</v>
      </c>
      <c r="J3112" s="20" t="s">
        <v>1677</v>
      </c>
      <c r="N3112" s="22">
        <v>1</v>
      </c>
      <c r="O3112" s="23">
        <v>0</v>
      </c>
      <c r="P3112" s="24">
        <v>0</v>
      </c>
      <c r="Q3112" s="25" t="str">
        <f t="shared" si="248"/>
        <v/>
      </c>
      <c r="R3112" s="12">
        <v>0</v>
      </c>
      <c r="S3112" s="12">
        <v>0</v>
      </c>
      <c r="U3112" s="18" t="str">
        <f t="shared" si="247"/>
        <v>未勝利</v>
      </c>
      <c r="X3112" s="12" t="str">
        <f>IF(OR(C3112="櫃間牧場",C3112="特捜フジ"),"hit",IF(OR(C3112="土井牧場",C3112="土井ムギムギ牧場",C3112="むぎむぎ",C3112="むぎ"),"doi",IF(OR(C3112="阪神",C3112="タイガースファーム"),"han",IF(OR(C3112="健康牧場",C3112="ＯＫ牧場"),"oke",VLOOKUP(C3112,[1]Owner!$A:$B,2,FALSE)))))</f>
        <v>har</v>
      </c>
    </row>
    <row r="3113" spans="1:24" ht="11.15" customHeight="1" x14ac:dyDescent="0.65">
      <c r="A3113" s="19" t="str">
        <f t="shared" si="246"/>
        <v>0203播磨09</v>
      </c>
      <c r="B3113" s="10" t="s">
        <v>1480</v>
      </c>
      <c r="C3113" s="20" t="s">
        <v>626</v>
      </c>
      <c r="D3113" s="31">
        <v>9</v>
      </c>
      <c r="E3113" s="20" t="s">
        <v>1683</v>
      </c>
      <c r="F3113" s="10" t="s">
        <v>14</v>
      </c>
      <c r="G3113" s="10" t="s">
        <v>510</v>
      </c>
      <c r="H3113" s="20" t="s">
        <v>1684</v>
      </c>
      <c r="I3113" s="20" t="s">
        <v>1685</v>
      </c>
      <c r="J3113" s="20" t="s">
        <v>1686</v>
      </c>
      <c r="N3113" s="22">
        <v>1</v>
      </c>
      <c r="O3113" s="23">
        <v>0</v>
      </c>
      <c r="P3113" s="24">
        <v>0</v>
      </c>
      <c r="Q3113" s="25" t="str">
        <f t="shared" si="248"/>
        <v/>
      </c>
      <c r="R3113" s="12">
        <v>0</v>
      </c>
      <c r="S3113" s="12">
        <v>0</v>
      </c>
      <c r="U3113" s="18" t="str">
        <f t="shared" si="247"/>
        <v>未勝利</v>
      </c>
      <c r="X3113" s="12" t="str">
        <f>IF(OR(C3113="櫃間牧場",C3113="特捜フジ"),"hit",IF(OR(C3113="土井牧場",C3113="土井ムギムギ牧場",C3113="むぎむぎ",C3113="むぎ"),"doi",IF(OR(C3113="阪神",C3113="タイガースファーム"),"han",IF(OR(C3113="健康牧場",C3113="ＯＫ牧場"),"oke",VLOOKUP(C3113,[1]Owner!$A:$B,2,FALSE)))))</f>
        <v>har</v>
      </c>
    </row>
    <row r="3114" spans="1:24" ht="11.15" customHeight="1" x14ac:dyDescent="0.65">
      <c r="A3114" s="19" t="str">
        <f t="shared" si="246"/>
        <v>0203播磨02</v>
      </c>
      <c r="B3114" s="10" t="s">
        <v>1480</v>
      </c>
      <c r="C3114" s="20" t="s">
        <v>626</v>
      </c>
      <c r="D3114" s="31">
        <v>2</v>
      </c>
      <c r="E3114" s="20" t="s">
        <v>1669</v>
      </c>
      <c r="F3114" s="10" t="s">
        <v>14</v>
      </c>
      <c r="G3114" s="10" t="s">
        <v>520</v>
      </c>
      <c r="H3114" s="20" t="s">
        <v>669</v>
      </c>
      <c r="I3114" s="20" t="s">
        <v>726</v>
      </c>
      <c r="J3114" s="20" t="s">
        <v>1670</v>
      </c>
      <c r="N3114" s="22">
        <v>1</v>
      </c>
      <c r="O3114" s="23">
        <v>0</v>
      </c>
      <c r="P3114" s="24">
        <v>0</v>
      </c>
      <c r="Q3114" s="25" t="str">
        <f t="shared" si="248"/>
        <v/>
      </c>
      <c r="R3114" s="12">
        <v>0</v>
      </c>
      <c r="S3114" s="12">
        <v>0</v>
      </c>
      <c r="U3114" s="18" t="str">
        <f t="shared" si="247"/>
        <v>未勝利</v>
      </c>
      <c r="X3114" s="12" t="str">
        <f>IF(OR(C3114="櫃間牧場",C3114="特捜フジ"),"hit",IF(OR(C3114="土井牧場",C3114="土井ムギムギ牧場",C3114="むぎむぎ",C3114="むぎ"),"doi",IF(OR(C3114="阪神",C3114="タイガースファーム"),"han",IF(OR(C3114="健康牧場",C3114="ＯＫ牧場"),"oke",VLOOKUP(C3114,[1]Owner!$A:$B,2,FALSE)))))</f>
        <v>har</v>
      </c>
    </row>
    <row r="3115" spans="1:24" ht="11.15" customHeight="1" x14ac:dyDescent="0.65">
      <c r="A3115" s="19" t="str">
        <f t="shared" si="246"/>
        <v>0304健太09</v>
      </c>
      <c r="B3115" s="10" t="s">
        <v>1713</v>
      </c>
      <c r="C3115" s="20" t="s">
        <v>156</v>
      </c>
      <c r="D3115" s="31">
        <v>9</v>
      </c>
      <c r="E3115" s="20" t="s">
        <v>1767</v>
      </c>
      <c r="F3115" s="10" t="s">
        <v>29</v>
      </c>
      <c r="G3115" s="10" t="s">
        <v>15</v>
      </c>
      <c r="H3115" s="20" t="s">
        <v>650</v>
      </c>
      <c r="I3115" s="20" t="s">
        <v>26</v>
      </c>
      <c r="J3115" s="20" t="s">
        <v>1016</v>
      </c>
      <c r="M3115" s="21">
        <v>0</v>
      </c>
      <c r="N3115" s="22">
        <v>1</v>
      </c>
      <c r="O3115" s="23">
        <v>0</v>
      </c>
      <c r="P3115" s="24">
        <v>0</v>
      </c>
      <c r="Q3115" s="25">
        <f t="shared" si="248"/>
        <v>0</v>
      </c>
      <c r="R3115" s="12">
        <v>0</v>
      </c>
      <c r="S3115" s="12">
        <v>0</v>
      </c>
      <c r="U3115" s="18" t="str">
        <f t="shared" si="247"/>
        <v>未勝利</v>
      </c>
      <c r="X3115" s="12" t="str">
        <f>IF(OR(C3115="櫃間牧場",C3115="特捜フジ"),"hit",IF(OR(C3115="土井牧場",C3115="土井ムギムギ牧場",C3115="むぎむぎ",C3115="むぎ"),"doi",IF(OR(C3115="阪神",C3115="タイガースファーム"),"han",IF(OR(C3115="健康牧場",C3115="ＯＫ牧場"),"oke",VLOOKUP(C3115,[1]Owner!$A:$B,2,FALSE)))))</f>
        <v>tke</v>
      </c>
    </row>
    <row r="3116" spans="1:24" ht="11.15" customHeight="1" x14ac:dyDescent="0.65">
      <c r="A3116" s="19" t="str">
        <f t="shared" si="246"/>
        <v>0304伸吾01</v>
      </c>
      <c r="B3116" s="10" t="s">
        <v>1713</v>
      </c>
      <c r="C3116" s="20" t="s">
        <v>768</v>
      </c>
      <c r="D3116" s="31">
        <v>1</v>
      </c>
      <c r="E3116" s="20" t="s">
        <v>1770</v>
      </c>
      <c r="F3116" s="10" t="s">
        <v>14</v>
      </c>
      <c r="G3116" s="10" t="s">
        <v>15</v>
      </c>
      <c r="H3116" s="20" t="s">
        <v>141</v>
      </c>
      <c r="I3116" s="20" t="s">
        <v>38</v>
      </c>
      <c r="J3116" s="20" t="s">
        <v>1552</v>
      </c>
      <c r="M3116" s="21">
        <v>0</v>
      </c>
      <c r="N3116" s="22">
        <v>1</v>
      </c>
      <c r="O3116" s="23">
        <v>0</v>
      </c>
      <c r="P3116" s="24">
        <v>0</v>
      </c>
      <c r="Q3116" s="25">
        <f t="shared" si="248"/>
        <v>0</v>
      </c>
      <c r="R3116" s="12">
        <v>0</v>
      </c>
      <c r="S3116" s="12">
        <v>0</v>
      </c>
      <c r="U3116" s="18" t="str">
        <f t="shared" si="247"/>
        <v>未勝利</v>
      </c>
      <c r="X3116" s="12" t="str">
        <f>IF(OR(C3116="櫃間牧場",C3116="特捜フジ"),"hit",IF(OR(C3116="土井牧場",C3116="土井ムギムギ牧場",C3116="むぎむぎ",C3116="むぎ"),"doi",IF(OR(C3116="阪神",C3116="タイガースファーム"),"han",IF(OR(C3116="健康牧場",C3116="ＯＫ牧場"),"oke",VLOOKUP(C3116,[1]Owner!$A:$B,2,FALSE)))))</f>
        <v>tsi</v>
      </c>
    </row>
    <row r="3117" spans="1:24" ht="11.15" customHeight="1" x14ac:dyDescent="0.65">
      <c r="A3117" s="19" t="str">
        <f t="shared" si="246"/>
        <v>0304土井02</v>
      </c>
      <c r="B3117" s="10" t="s">
        <v>1713</v>
      </c>
      <c r="C3117" s="20" t="s">
        <v>1601</v>
      </c>
      <c r="D3117" s="31">
        <v>2</v>
      </c>
      <c r="E3117" s="20" t="s">
        <v>1830</v>
      </c>
      <c r="F3117" s="10" t="s">
        <v>29</v>
      </c>
      <c r="G3117" s="10" t="s">
        <v>15</v>
      </c>
      <c r="H3117" s="20" t="s">
        <v>669</v>
      </c>
      <c r="I3117" s="20" t="s">
        <v>38</v>
      </c>
      <c r="J3117" s="20" t="s">
        <v>1217</v>
      </c>
      <c r="M3117" s="21">
        <v>90</v>
      </c>
      <c r="N3117" s="22">
        <v>1</v>
      </c>
      <c r="O3117" s="23">
        <v>0</v>
      </c>
      <c r="P3117" s="24">
        <v>0</v>
      </c>
      <c r="Q3117" s="25">
        <f t="shared" si="248"/>
        <v>0</v>
      </c>
      <c r="R3117" s="12">
        <v>0</v>
      </c>
      <c r="S3117" s="12">
        <v>0</v>
      </c>
      <c r="U3117" s="18" t="str">
        <f t="shared" si="247"/>
        <v>未勝利</v>
      </c>
      <c r="X3117" s="12" t="str">
        <f>IF(OR(C3117="櫃間牧場",C3117="特捜フジ"),"hit",IF(OR(C3117="土井牧場",C3117="土井ムギムギ牧場",C3117="むぎむぎ",C3117="むぎ"),"doi",IF(OR(C3117="阪神",C3117="タイガースファーム"),"han",IF(OR(C3117="健康牧場",C3117="ＯＫ牧場"),"oke",VLOOKUP(C3117,[1]Owner!$A:$B,2,FALSE)))))</f>
        <v>doi</v>
      </c>
    </row>
    <row r="3118" spans="1:24" ht="11.15" customHeight="1" x14ac:dyDescent="0.65">
      <c r="A3118" s="19" t="str">
        <f t="shared" si="246"/>
        <v>0405健太10</v>
      </c>
      <c r="B3118" s="10" t="s">
        <v>1951</v>
      </c>
      <c r="C3118" s="20" t="s">
        <v>156</v>
      </c>
      <c r="D3118" s="31">
        <v>10</v>
      </c>
      <c r="E3118" s="20" t="s">
        <v>2060</v>
      </c>
      <c r="F3118" s="10" t="s">
        <v>29</v>
      </c>
      <c r="G3118" s="10" t="s">
        <v>510</v>
      </c>
      <c r="H3118" s="20" t="s">
        <v>1291</v>
      </c>
      <c r="I3118" s="20" t="s">
        <v>38</v>
      </c>
      <c r="J3118" s="20" t="s">
        <v>1101</v>
      </c>
      <c r="K3118" s="20" t="s">
        <v>1278</v>
      </c>
      <c r="L3118" s="20" t="s">
        <v>515</v>
      </c>
      <c r="M3118" s="21">
        <v>70</v>
      </c>
      <c r="N3118" s="22">
        <v>1</v>
      </c>
      <c r="O3118" s="23">
        <v>0</v>
      </c>
      <c r="P3118" s="24">
        <v>0</v>
      </c>
      <c r="Q3118" s="25">
        <f t="shared" si="248"/>
        <v>0</v>
      </c>
      <c r="R3118" s="12">
        <v>0</v>
      </c>
      <c r="S3118" s="12">
        <v>0</v>
      </c>
      <c r="U3118" s="18" t="str">
        <f t="shared" si="247"/>
        <v>未勝利</v>
      </c>
      <c r="X3118" s="12" t="str">
        <f>IF(OR(C3118="櫃間牧場",C3118="特捜フジ"),"hit",IF(OR(C3118="土井牧場",C3118="土井ムギムギ牧場",C3118="むぎむぎ",C3118="むぎ"),"doi",IF(OR(C3118="阪神",C3118="タイガースファーム"),"han",IF(OR(C3118="健康牧場",C3118="ＯＫ牧場"),"oke",VLOOKUP(C3118,[1]Owner!$A:$B,2,FALSE)))))</f>
        <v>tke</v>
      </c>
    </row>
    <row r="3119" spans="1:24" ht="11.15" customHeight="1" x14ac:dyDescent="0.65">
      <c r="A3119" s="19" t="str">
        <f t="shared" si="246"/>
        <v>0405西原01</v>
      </c>
      <c r="B3119" s="10" t="s">
        <v>1951</v>
      </c>
      <c r="C3119" s="20" t="s">
        <v>2175</v>
      </c>
      <c r="D3119" s="31">
        <v>1</v>
      </c>
      <c r="E3119" s="20" t="s">
        <v>2176</v>
      </c>
      <c r="F3119" s="10" t="s">
        <v>14</v>
      </c>
      <c r="G3119" s="10" t="s">
        <v>510</v>
      </c>
      <c r="H3119" s="20" t="s">
        <v>1988</v>
      </c>
      <c r="I3119" s="20" t="s">
        <v>38</v>
      </c>
      <c r="J3119" s="20" t="s">
        <v>1527</v>
      </c>
      <c r="K3119" s="20" t="s">
        <v>2177</v>
      </c>
      <c r="L3119" s="20" t="s">
        <v>515</v>
      </c>
      <c r="M3119" s="21">
        <v>110</v>
      </c>
      <c r="N3119" s="22">
        <v>1</v>
      </c>
      <c r="O3119" s="23">
        <v>0</v>
      </c>
      <c r="P3119" s="24">
        <v>0</v>
      </c>
      <c r="Q3119" s="25">
        <f t="shared" si="248"/>
        <v>0</v>
      </c>
      <c r="R3119" s="12">
        <v>0</v>
      </c>
      <c r="S3119" s="12">
        <v>0</v>
      </c>
      <c r="U3119" s="18" t="str">
        <f t="shared" si="247"/>
        <v>未勝利</v>
      </c>
      <c r="X3119" s="12" t="str">
        <f>IF(OR(C3119="櫃間牧場",C3119="特捜フジ"),"hit",IF(OR(C3119="土井牧場",C3119="土井ムギムギ牧場",C3119="むぎむぎ",C3119="むぎ"),"doi",IF(OR(C3119="阪神",C3119="タイガースファーム"),"han",IF(OR(C3119="健康牧場",C3119="ＯＫ牧場"),"oke",VLOOKUP(C3119,[1]Owner!$A:$B,2,FALSE)))))</f>
        <v>nis</v>
      </c>
    </row>
    <row r="3120" spans="1:24" ht="11.15" customHeight="1" x14ac:dyDescent="0.65">
      <c r="A3120" s="19" t="str">
        <f t="shared" si="246"/>
        <v>0405伸吾07</v>
      </c>
      <c r="B3120" s="10" t="s">
        <v>1951</v>
      </c>
      <c r="C3120" s="20" t="s">
        <v>768</v>
      </c>
      <c r="D3120" s="31">
        <v>7</v>
      </c>
      <c r="E3120" s="20" t="s">
        <v>2072</v>
      </c>
      <c r="F3120" s="10" t="s">
        <v>14</v>
      </c>
      <c r="G3120" s="10" t="s">
        <v>520</v>
      </c>
      <c r="H3120" s="20" t="s">
        <v>1321</v>
      </c>
      <c r="I3120" s="20" t="s">
        <v>38</v>
      </c>
      <c r="J3120" s="20" t="s">
        <v>2073</v>
      </c>
      <c r="K3120" s="20" t="s">
        <v>2074</v>
      </c>
      <c r="L3120" s="20" t="s">
        <v>2075</v>
      </c>
      <c r="M3120" s="21">
        <v>90</v>
      </c>
      <c r="N3120" s="22">
        <v>1</v>
      </c>
      <c r="O3120" s="23">
        <v>0</v>
      </c>
      <c r="P3120" s="24">
        <v>0</v>
      </c>
      <c r="Q3120" s="25">
        <f t="shared" si="248"/>
        <v>0</v>
      </c>
      <c r="R3120" s="12">
        <v>0</v>
      </c>
      <c r="S3120" s="12">
        <v>0</v>
      </c>
      <c r="U3120" s="18" t="str">
        <f t="shared" si="247"/>
        <v>未勝利</v>
      </c>
      <c r="X3120" s="12" t="str">
        <f>IF(OR(C3120="櫃間牧場",C3120="特捜フジ"),"hit",IF(OR(C3120="土井牧場",C3120="土井ムギムギ牧場",C3120="むぎむぎ",C3120="むぎ"),"doi",IF(OR(C3120="阪神",C3120="タイガースファーム"),"han",IF(OR(C3120="健康牧場",C3120="ＯＫ牧場"),"oke",VLOOKUP(C3120,[1]Owner!$A:$B,2,FALSE)))))</f>
        <v>tsi</v>
      </c>
    </row>
    <row r="3121" spans="1:24" ht="11.15" customHeight="1" x14ac:dyDescent="0.65">
      <c r="A3121" s="19" t="str">
        <f t="shared" si="246"/>
        <v>0506羽田07</v>
      </c>
      <c r="B3121" s="10" t="s">
        <v>2274</v>
      </c>
      <c r="C3121" s="20" t="s">
        <v>2482</v>
      </c>
      <c r="D3121" s="11">
        <v>7</v>
      </c>
      <c r="E3121" s="20" t="s">
        <v>2493</v>
      </c>
      <c r="F3121" s="10" t="s">
        <v>14</v>
      </c>
      <c r="G3121" s="10" t="s">
        <v>520</v>
      </c>
      <c r="H3121" s="20" t="s">
        <v>2494</v>
      </c>
      <c r="I3121" s="20" t="s">
        <v>2469</v>
      </c>
      <c r="J3121" s="20" t="s">
        <v>1627</v>
      </c>
      <c r="K3121" s="20" t="s">
        <v>2316</v>
      </c>
      <c r="L3121" s="20" t="s">
        <v>2495</v>
      </c>
      <c r="M3121" s="21">
        <v>10</v>
      </c>
      <c r="N3121" s="22">
        <v>1</v>
      </c>
      <c r="O3121" s="23">
        <v>0</v>
      </c>
      <c r="P3121" s="24">
        <v>0</v>
      </c>
      <c r="Q3121" s="25">
        <f t="shared" si="248"/>
        <v>0</v>
      </c>
      <c r="R3121" s="12">
        <v>0</v>
      </c>
      <c r="S3121" s="12">
        <v>0</v>
      </c>
      <c r="U3121" s="18" t="str">
        <f t="shared" si="247"/>
        <v>未勝利</v>
      </c>
      <c r="X3121" s="12" t="str">
        <f>IF(OR(C3121="櫃間牧場",C3121="特捜フジ"),"hit",IF(OR(C3121="土井牧場",C3121="土井ムギムギ牧場",C3121="むぎむぎ",C3121="むぎ"),"doi",IF(OR(C3121="阪神",C3121="タイガースファーム"),"han",IF(OR(C3121="健康牧場",C3121="ＯＫ牧場"),"oke",VLOOKUP(C3121,[1]Owner!$A:$B,2,FALSE)))))</f>
        <v>had</v>
      </c>
    </row>
    <row r="3122" spans="1:24" ht="11.15" customHeight="1" x14ac:dyDescent="0.65">
      <c r="A3122" s="19" t="str">
        <f t="shared" si="246"/>
        <v>0506福石07</v>
      </c>
      <c r="B3122" s="10" t="s">
        <v>2274</v>
      </c>
      <c r="C3122" s="20" t="s">
        <v>913</v>
      </c>
      <c r="D3122" s="11">
        <v>7</v>
      </c>
      <c r="E3122" s="20" t="s">
        <v>2545</v>
      </c>
      <c r="F3122" s="10" t="s">
        <v>14</v>
      </c>
      <c r="G3122" s="10" t="s">
        <v>520</v>
      </c>
      <c r="H3122" s="20" t="s">
        <v>705</v>
      </c>
      <c r="I3122" s="20" t="s">
        <v>38</v>
      </c>
      <c r="J3122" s="20" t="s">
        <v>2546</v>
      </c>
      <c r="K3122" s="20" t="s">
        <v>791</v>
      </c>
      <c r="L3122" s="20" t="s">
        <v>2174</v>
      </c>
      <c r="M3122" s="21">
        <v>80</v>
      </c>
      <c r="N3122" s="22">
        <v>1</v>
      </c>
      <c r="O3122" s="23">
        <v>0</v>
      </c>
      <c r="P3122" s="24">
        <v>0</v>
      </c>
      <c r="Q3122" s="25">
        <f t="shared" si="248"/>
        <v>0</v>
      </c>
      <c r="R3122" s="12">
        <v>0</v>
      </c>
      <c r="S3122" s="12">
        <v>0</v>
      </c>
      <c r="U3122" s="18" t="str">
        <f t="shared" si="247"/>
        <v>未勝利</v>
      </c>
      <c r="X3122" s="12" t="str">
        <f>IF(OR(C3122="櫃間牧場",C3122="特捜フジ"),"hit",IF(OR(C3122="土井牧場",C3122="土井ムギムギ牧場",C3122="むぎむぎ",C3122="むぎ"),"doi",IF(OR(C3122="阪神",C3122="タイガースファーム"),"han",IF(OR(C3122="健康牧場",C3122="ＯＫ牧場"),"oke",VLOOKUP(C3122,[1]Owner!$A:$B,2,FALSE)))))</f>
        <v>fuk</v>
      </c>
    </row>
    <row r="3123" spans="1:24" ht="11.15" customHeight="1" x14ac:dyDescent="0.65">
      <c r="A3123" s="19" t="str">
        <f t="shared" si="246"/>
        <v>0607土井09</v>
      </c>
      <c r="B3123" s="10" t="s">
        <v>2579</v>
      </c>
      <c r="C3123" s="20" t="s">
        <v>2713</v>
      </c>
      <c r="D3123" s="11">
        <v>9</v>
      </c>
      <c r="E3123" s="20" t="s">
        <v>2736</v>
      </c>
      <c r="F3123" s="10" t="s">
        <v>14</v>
      </c>
      <c r="G3123" s="10" t="s">
        <v>510</v>
      </c>
      <c r="H3123" s="21" t="s">
        <v>2140</v>
      </c>
      <c r="I3123" s="20" t="s">
        <v>1044</v>
      </c>
      <c r="J3123" s="20" t="s">
        <v>2737</v>
      </c>
      <c r="K3123" s="20" t="s">
        <v>2378</v>
      </c>
      <c r="L3123" s="20" t="s">
        <v>1913</v>
      </c>
      <c r="M3123" s="21">
        <v>10</v>
      </c>
      <c r="N3123" s="22">
        <v>1</v>
      </c>
      <c r="O3123" s="23">
        <v>0</v>
      </c>
      <c r="P3123" s="24">
        <v>0</v>
      </c>
      <c r="Q3123" s="25">
        <f t="shared" si="248"/>
        <v>0</v>
      </c>
      <c r="R3123" s="12">
        <v>0</v>
      </c>
      <c r="S3123" s="12">
        <v>0</v>
      </c>
      <c r="U3123" s="18" t="str">
        <f t="shared" si="247"/>
        <v>未勝利</v>
      </c>
      <c r="X3123" s="12" t="str">
        <f>IF(OR(C3123="櫃間牧場",C3123="特捜フジ"),"hit",IF(OR(C3123="土井牧場",C3123="土井ムギムギ牧場",C3123="むぎむぎ",C3123="むぎ"),"doi",IF(OR(C3123="阪神",C3123="タイガースファーム"),"han",IF(OR(C3123="健康牧場",C3123="ＯＫ牧場"),"oke",VLOOKUP(C3123,[1]Owner!$A:$B,2,FALSE)))))</f>
        <v>doi</v>
      </c>
    </row>
    <row r="3124" spans="1:24" ht="11.15" customHeight="1" x14ac:dyDescent="0.65">
      <c r="A3124" s="19" t="str">
        <f t="shared" si="246"/>
        <v>0607務牧05</v>
      </c>
      <c r="B3124" s="10" t="s">
        <v>2579</v>
      </c>
      <c r="C3124" s="20" t="s">
        <v>2816</v>
      </c>
      <c r="D3124" s="11">
        <v>5</v>
      </c>
      <c r="E3124" s="20" t="s">
        <v>2826</v>
      </c>
      <c r="F3124" s="10" t="s">
        <v>2818</v>
      </c>
      <c r="G3124" s="10" t="s">
        <v>510</v>
      </c>
      <c r="H3124" s="21" t="s">
        <v>2827</v>
      </c>
      <c r="I3124" s="20" t="s">
        <v>2038</v>
      </c>
      <c r="J3124" s="20" t="s">
        <v>2828</v>
      </c>
      <c r="K3124" s="20" t="s">
        <v>2829</v>
      </c>
      <c r="L3124" s="20" t="s">
        <v>2506</v>
      </c>
      <c r="M3124" s="21">
        <v>0</v>
      </c>
      <c r="N3124" s="22">
        <v>1</v>
      </c>
      <c r="O3124" s="23">
        <v>0</v>
      </c>
      <c r="P3124" s="24">
        <v>0</v>
      </c>
      <c r="Q3124" s="25">
        <f t="shared" si="248"/>
        <v>0</v>
      </c>
      <c r="R3124" s="12">
        <v>0</v>
      </c>
      <c r="S3124" s="12">
        <v>0</v>
      </c>
      <c r="U3124" s="18" t="str">
        <f t="shared" si="247"/>
        <v>未勝利</v>
      </c>
      <c r="X3124" s="12" t="str">
        <f>IF(OR(C3124="櫃間牧場",C3124="特捜フジ"),"hit",IF(OR(C3124="土井牧場",C3124="土井ムギムギ牧場",C3124="むぎむぎ",C3124="むぎ"),"doi",IF(OR(C3124="阪神",C3124="タイガースファーム"),"han",IF(OR(C3124="健康牧場",C3124="ＯＫ牧場"),"oke",VLOOKUP(C3124,[1]Owner!$A:$B,2,FALSE)))))</f>
        <v>ytu</v>
      </c>
    </row>
    <row r="3125" spans="1:24" ht="11.15" customHeight="1" x14ac:dyDescent="0.65">
      <c r="A3125" s="19" t="str">
        <f t="shared" si="246"/>
        <v>0607務牧07</v>
      </c>
      <c r="B3125" s="10" t="s">
        <v>2579</v>
      </c>
      <c r="C3125" s="20" t="s">
        <v>2816</v>
      </c>
      <c r="D3125" s="11">
        <v>7</v>
      </c>
      <c r="E3125" s="20" t="s">
        <v>2833</v>
      </c>
      <c r="F3125" s="10" t="s">
        <v>2818</v>
      </c>
      <c r="G3125" s="10" t="s">
        <v>520</v>
      </c>
      <c r="H3125" s="21" t="s">
        <v>2314</v>
      </c>
      <c r="I3125" s="20" t="s">
        <v>1438</v>
      </c>
      <c r="J3125" s="20" t="s">
        <v>2834</v>
      </c>
      <c r="K3125" s="20" t="s">
        <v>2835</v>
      </c>
      <c r="L3125" s="20" t="s">
        <v>1913</v>
      </c>
      <c r="M3125" s="21">
        <v>20</v>
      </c>
      <c r="N3125" s="22">
        <v>1</v>
      </c>
      <c r="O3125" s="23">
        <v>0</v>
      </c>
      <c r="P3125" s="24">
        <v>0</v>
      </c>
      <c r="Q3125" s="25">
        <f t="shared" si="248"/>
        <v>0</v>
      </c>
      <c r="R3125" s="12">
        <v>0</v>
      </c>
      <c r="S3125" s="12">
        <v>0</v>
      </c>
      <c r="U3125" s="18" t="str">
        <f t="shared" si="247"/>
        <v>未勝利</v>
      </c>
      <c r="X3125" s="12" t="str">
        <f>IF(OR(C3125="櫃間牧場",C3125="特捜フジ"),"hit",IF(OR(C3125="土井牧場",C3125="土井ムギムギ牧場",C3125="むぎむぎ",C3125="むぎ"),"doi",IF(OR(C3125="阪神",C3125="タイガースファーム"),"han",IF(OR(C3125="健康牧場",C3125="ＯＫ牧場"),"oke",VLOOKUP(C3125,[1]Owner!$A:$B,2,FALSE)))))</f>
        <v>ytu</v>
      </c>
    </row>
    <row r="3126" spans="1:24" ht="11.15" customHeight="1" x14ac:dyDescent="0.65">
      <c r="A3126" s="19" t="str">
        <f t="shared" si="246"/>
        <v>0607土井01</v>
      </c>
      <c r="B3126" s="10" t="s">
        <v>2579</v>
      </c>
      <c r="C3126" s="20" t="s">
        <v>2713</v>
      </c>
      <c r="D3126" s="11">
        <v>1</v>
      </c>
      <c r="E3126" s="20" t="s">
        <v>2714</v>
      </c>
      <c r="F3126" s="10" t="s">
        <v>14</v>
      </c>
      <c r="G3126" s="10" t="s">
        <v>520</v>
      </c>
      <c r="H3126" s="21" t="s">
        <v>2571</v>
      </c>
      <c r="I3126" s="20" t="s">
        <v>2280</v>
      </c>
      <c r="J3126" s="20" t="s">
        <v>2715</v>
      </c>
      <c r="K3126" s="20" t="s">
        <v>791</v>
      </c>
      <c r="L3126" s="20" t="s">
        <v>1913</v>
      </c>
      <c r="M3126" s="21">
        <v>60</v>
      </c>
      <c r="N3126" s="22">
        <v>1</v>
      </c>
      <c r="O3126" s="23">
        <v>0</v>
      </c>
      <c r="P3126" s="24">
        <v>0</v>
      </c>
      <c r="Q3126" s="25">
        <f t="shared" si="248"/>
        <v>0</v>
      </c>
      <c r="R3126" s="12">
        <v>0</v>
      </c>
      <c r="S3126" s="12">
        <v>0</v>
      </c>
      <c r="U3126" s="18" t="str">
        <f t="shared" si="247"/>
        <v>未勝利</v>
      </c>
      <c r="X3126" s="12" t="str">
        <f>IF(OR(C3126="櫃間牧場",C3126="特捜フジ"),"hit",IF(OR(C3126="土井牧場",C3126="土井ムギムギ牧場",C3126="むぎむぎ",C3126="むぎ"),"doi",IF(OR(C3126="阪神",C3126="タイガースファーム"),"han",IF(OR(C3126="健康牧場",C3126="ＯＫ牧場"),"oke",VLOOKUP(C3126,[1]Owner!$A:$B,2,FALSE)))))</f>
        <v>doi</v>
      </c>
    </row>
    <row r="3127" spans="1:24" ht="11.15" customHeight="1" x14ac:dyDescent="0.65">
      <c r="A3127" s="19" t="str">
        <f t="shared" si="246"/>
        <v>0708大熊02</v>
      </c>
      <c r="B3127" s="10" t="s">
        <v>2844</v>
      </c>
      <c r="C3127" s="20" t="s">
        <v>1481</v>
      </c>
      <c r="D3127" s="11">
        <v>2</v>
      </c>
      <c r="E3127" s="20" t="s">
        <v>2846</v>
      </c>
      <c r="F3127" s="10" t="s">
        <v>2279</v>
      </c>
      <c r="G3127" s="10" t="s">
        <v>510</v>
      </c>
      <c r="H3127" s="20" t="s">
        <v>2299</v>
      </c>
      <c r="I3127" s="20" t="s">
        <v>2847</v>
      </c>
      <c r="J3127" s="20" t="s">
        <v>2362</v>
      </c>
      <c r="K3127" s="20" t="s">
        <v>514</v>
      </c>
      <c r="L3127" s="20" t="s">
        <v>515</v>
      </c>
      <c r="M3127" s="21">
        <v>70</v>
      </c>
      <c r="N3127" s="22">
        <v>1</v>
      </c>
      <c r="O3127" s="23">
        <v>0</v>
      </c>
      <c r="P3127" s="24">
        <v>0</v>
      </c>
      <c r="Q3127" s="25">
        <f t="shared" si="248"/>
        <v>0</v>
      </c>
      <c r="R3127" s="12">
        <v>0</v>
      </c>
      <c r="S3127" s="12">
        <v>0</v>
      </c>
      <c r="U3127" s="18" t="str">
        <f t="shared" si="247"/>
        <v>未勝利</v>
      </c>
      <c r="X3127" s="12" t="str">
        <f>IF(OR(C3127="櫃間牧場",C3127="特捜フジ"),"hit",IF(OR(C3127="土井牧場",C3127="土井ムギムギ牧場",C3127="むぎむぎ",C3127="むぎ"),"doi",IF(OR(C3127="阪神",C3127="タイガースファーム"),"han",IF(OR(C3127="健康牧場",C3127="ＯＫ牧場"),"oke",VLOOKUP(C3127,[1]Owner!$A:$B,2,FALSE)))))</f>
        <v>oku</v>
      </c>
    </row>
    <row r="3128" spans="1:24" ht="11.15" customHeight="1" x14ac:dyDescent="0.65">
      <c r="A3128" s="19" t="str">
        <f t="shared" si="246"/>
        <v>0708務牧03</v>
      </c>
      <c r="B3128" s="10" t="s">
        <v>2844</v>
      </c>
      <c r="C3128" s="20" t="s">
        <v>2927</v>
      </c>
      <c r="D3128" s="11">
        <v>3</v>
      </c>
      <c r="E3128" s="20" t="s">
        <v>2934</v>
      </c>
      <c r="F3128" s="10" t="s">
        <v>14</v>
      </c>
      <c r="G3128" s="10" t="s">
        <v>520</v>
      </c>
      <c r="H3128" s="20" t="s">
        <v>948</v>
      </c>
      <c r="I3128" s="20" t="s">
        <v>2847</v>
      </c>
      <c r="J3128" s="20" t="s">
        <v>2780</v>
      </c>
      <c r="K3128" s="20" t="s">
        <v>514</v>
      </c>
      <c r="L3128" s="20" t="s">
        <v>515</v>
      </c>
      <c r="M3128" s="21">
        <v>150</v>
      </c>
      <c r="N3128" s="22">
        <v>1</v>
      </c>
      <c r="O3128" s="23">
        <v>0</v>
      </c>
      <c r="P3128" s="24">
        <v>0</v>
      </c>
      <c r="Q3128" s="25">
        <f t="shared" si="248"/>
        <v>0</v>
      </c>
      <c r="R3128" s="12">
        <v>0</v>
      </c>
      <c r="S3128" s="12">
        <v>0</v>
      </c>
      <c r="U3128" s="18" t="str">
        <f t="shared" si="247"/>
        <v>未勝利</v>
      </c>
      <c r="X3128" s="12" t="str">
        <f>IF(OR(C3128="櫃間牧場",C3128="特捜フジ"),"hit",IF(OR(C3128="土井牧場",C3128="土井ムギムギ牧場",C3128="むぎむぎ",C3128="むぎ"),"doi",IF(OR(C3128="阪神",C3128="タイガースファーム"),"han",IF(OR(C3128="健康牧場",C3128="ＯＫ牧場"),"oke",VLOOKUP(C3128,[1]Owner!$A:$B,2,FALSE)))))</f>
        <v>ytu</v>
      </c>
    </row>
    <row r="3129" spans="1:24" ht="11.15" customHeight="1" x14ac:dyDescent="0.65">
      <c r="A3129" s="19" t="str">
        <f t="shared" si="246"/>
        <v>0708特捜08</v>
      </c>
      <c r="B3129" s="10" t="s">
        <v>2844</v>
      </c>
      <c r="C3129" s="20" t="s">
        <v>1376</v>
      </c>
      <c r="D3129" s="11">
        <v>8</v>
      </c>
      <c r="E3129" s="20" t="s">
        <v>3000</v>
      </c>
      <c r="F3129" s="10" t="s">
        <v>2977</v>
      </c>
      <c r="G3129" s="10" t="s">
        <v>2982</v>
      </c>
      <c r="H3129" s="20" t="s">
        <v>3001</v>
      </c>
      <c r="I3129" s="20" t="s">
        <v>2612</v>
      </c>
      <c r="J3129" s="20" t="s">
        <v>2088</v>
      </c>
      <c r="K3129" s="20" t="s">
        <v>2378</v>
      </c>
      <c r="L3129" s="20" t="s">
        <v>1913</v>
      </c>
      <c r="M3129" s="21">
        <v>180</v>
      </c>
      <c r="N3129" s="22">
        <v>1</v>
      </c>
      <c r="O3129" s="23">
        <v>0</v>
      </c>
      <c r="P3129" s="24">
        <v>0</v>
      </c>
      <c r="Q3129" s="25">
        <f t="shared" si="248"/>
        <v>0</v>
      </c>
      <c r="R3129" s="12">
        <v>0</v>
      </c>
      <c r="S3129" s="12">
        <v>0</v>
      </c>
      <c r="U3129" s="18" t="str">
        <f t="shared" si="247"/>
        <v>未勝利</v>
      </c>
      <c r="X3129" s="12" t="str">
        <f>IF(OR(C3129="櫃間牧場",C3129="特捜フジ"),"hit",IF(OR(C3129="土井牧場",C3129="土井ムギムギ牧場",C3129="むぎむぎ",C3129="むぎ"),"doi",IF(OR(C3129="阪神",C3129="タイガースファーム"),"han",IF(OR(C3129="健康牧場",C3129="ＯＫ牧場"),"oke",VLOOKUP(C3129,[1]Owner!$A:$B,2,FALSE)))))</f>
        <v>hit</v>
      </c>
    </row>
    <row r="3130" spans="1:24" ht="11.15" customHeight="1" x14ac:dyDescent="0.65">
      <c r="A3130" s="19" t="str">
        <f t="shared" si="246"/>
        <v>0708西原06</v>
      </c>
      <c r="B3130" s="10" t="s">
        <v>2844</v>
      </c>
      <c r="C3130" s="20" t="s">
        <v>2175</v>
      </c>
      <c r="D3130" s="11">
        <v>6</v>
      </c>
      <c r="E3130" s="20" t="s">
        <v>3018</v>
      </c>
      <c r="F3130" s="10" t="s">
        <v>14</v>
      </c>
      <c r="G3130" s="10" t="s">
        <v>510</v>
      </c>
      <c r="H3130" s="20" t="s">
        <v>3019</v>
      </c>
      <c r="I3130" s="20" t="s">
        <v>2276</v>
      </c>
      <c r="J3130" s="20" t="s">
        <v>3020</v>
      </c>
      <c r="K3130" s="20" t="s">
        <v>81</v>
      </c>
      <c r="L3130" s="20" t="s">
        <v>1913</v>
      </c>
      <c r="M3130" s="21">
        <v>70</v>
      </c>
      <c r="N3130" s="22">
        <v>1</v>
      </c>
      <c r="O3130" s="23">
        <v>0</v>
      </c>
      <c r="P3130" s="24">
        <v>0</v>
      </c>
      <c r="Q3130" s="25">
        <f t="shared" si="248"/>
        <v>0</v>
      </c>
      <c r="R3130" s="12">
        <v>0</v>
      </c>
      <c r="S3130" s="12">
        <v>0</v>
      </c>
      <c r="U3130" s="18" t="str">
        <f t="shared" si="247"/>
        <v>未勝利</v>
      </c>
      <c r="X3130" s="12" t="str">
        <f>IF(OR(C3130="櫃間牧場",C3130="特捜フジ"),"hit",IF(OR(C3130="土井牧場",C3130="土井ムギムギ牧場",C3130="むぎむぎ",C3130="むぎ"),"doi",IF(OR(C3130="阪神",C3130="タイガースファーム"),"han",IF(OR(C3130="健康牧場",C3130="ＯＫ牧場"),"oke",VLOOKUP(C3130,[1]Owner!$A:$B,2,FALSE)))))</f>
        <v>nis</v>
      </c>
    </row>
    <row r="3131" spans="1:24" ht="11.15" customHeight="1" x14ac:dyDescent="0.65">
      <c r="A3131" s="19" t="str">
        <f t="shared" si="246"/>
        <v>0708羽田08</v>
      </c>
      <c r="B3131" s="10" t="s">
        <v>2844</v>
      </c>
      <c r="C3131" s="20" t="s">
        <v>2482</v>
      </c>
      <c r="D3131" s="11">
        <v>8</v>
      </c>
      <c r="E3131" s="20" t="s">
        <v>3059</v>
      </c>
      <c r="F3131" s="10" t="s">
        <v>14</v>
      </c>
      <c r="G3131" s="10" t="s">
        <v>520</v>
      </c>
      <c r="H3131" s="20" t="s">
        <v>1956</v>
      </c>
      <c r="I3131" s="20" t="s">
        <v>3060</v>
      </c>
      <c r="J3131" s="20" t="s">
        <v>2486</v>
      </c>
      <c r="K3131" s="20" t="s">
        <v>3061</v>
      </c>
      <c r="L3131" s="20" t="s">
        <v>1959</v>
      </c>
      <c r="M3131" s="21">
        <v>-20</v>
      </c>
      <c r="N3131" s="22">
        <v>1</v>
      </c>
      <c r="O3131" s="23">
        <v>0</v>
      </c>
      <c r="P3131" s="24">
        <v>0</v>
      </c>
      <c r="Q3131" s="25">
        <f t="shared" si="248"/>
        <v>0</v>
      </c>
      <c r="R3131" s="12">
        <v>0</v>
      </c>
      <c r="S3131" s="12">
        <v>0</v>
      </c>
      <c r="U3131" s="18" t="str">
        <f t="shared" si="247"/>
        <v>未勝利</v>
      </c>
      <c r="X3131" s="12" t="str">
        <f>IF(OR(C3131="櫃間牧場",C3131="特捜フジ"),"hit",IF(OR(C3131="土井牧場",C3131="土井ムギムギ牧場",C3131="むぎむぎ",C3131="むぎ"),"doi",IF(OR(C3131="阪神",C3131="タイガースファーム"),"han",IF(OR(C3131="健康牧場",C3131="ＯＫ牧場"),"oke",VLOOKUP(C3131,[1]Owner!$A:$B,2,FALSE)))))</f>
        <v>had</v>
      </c>
    </row>
    <row r="3132" spans="1:24" ht="11.15" customHeight="1" x14ac:dyDescent="0.65">
      <c r="A3132" s="19" t="str">
        <f t="shared" si="246"/>
        <v>0809西原06</v>
      </c>
      <c r="B3132" s="10" t="s">
        <v>3162</v>
      </c>
      <c r="C3132" s="20" t="s">
        <v>2673</v>
      </c>
      <c r="D3132" s="11">
        <v>6</v>
      </c>
      <c r="E3132" s="20" t="s">
        <v>3284</v>
      </c>
      <c r="F3132" s="10" t="s">
        <v>14</v>
      </c>
      <c r="G3132" s="10" t="s">
        <v>520</v>
      </c>
      <c r="H3132" s="20" t="s">
        <v>2484</v>
      </c>
      <c r="I3132" s="20" t="s">
        <v>3285</v>
      </c>
      <c r="J3132" s="20" t="s">
        <v>3286</v>
      </c>
      <c r="K3132" s="20" t="s">
        <v>3027</v>
      </c>
      <c r="L3132" s="20" t="s">
        <v>1774</v>
      </c>
      <c r="M3132" s="21">
        <v>20</v>
      </c>
      <c r="N3132" s="22">
        <v>1</v>
      </c>
      <c r="O3132" s="23">
        <v>0</v>
      </c>
      <c r="P3132" s="24">
        <v>0</v>
      </c>
      <c r="Q3132" s="25">
        <f t="shared" ref="Q3132:Q3163" si="249">IF(M3132="","",IF(M3132&lt;=0,P3132/10,P3132/M3132))</f>
        <v>0</v>
      </c>
      <c r="R3132" s="12">
        <v>0</v>
      </c>
      <c r="S3132" s="12">
        <v>0</v>
      </c>
      <c r="U3132" s="18" t="str">
        <f t="shared" si="247"/>
        <v>未勝利</v>
      </c>
      <c r="X3132" s="12" t="str">
        <f>IF(OR(C3132="櫃間牧場",C3132="特捜フジ"),"hit",IF(OR(C3132="土井牧場",C3132="土井ムギムギ牧場",C3132="むぎむぎ",C3132="むぎ"),"doi",IF(OR(C3132="阪神",C3132="タイガースファーム"),"han",IF(OR(C3132="健康牧場",C3132="ＯＫ牧場"),"oke",VLOOKUP(C3132,[1]Owner!$A:$B,2,FALSE)))))</f>
        <v>nis</v>
      </c>
    </row>
    <row r="3133" spans="1:24" ht="11.15" customHeight="1" x14ac:dyDescent="0.65">
      <c r="A3133" s="19" t="str">
        <f t="shared" si="246"/>
        <v>0809西原07</v>
      </c>
      <c r="B3133" s="10" t="s">
        <v>3162</v>
      </c>
      <c r="C3133" s="20" t="s">
        <v>2673</v>
      </c>
      <c r="D3133" s="11">
        <v>7</v>
      </c>
      <c r="E3133" s="20" t="s">
        <v>3287</v>
      </c>
      <c r="F3133" s="10" t="s">
        <v>14</v>
      </c>
      <c r="G3133" s="10" t="s">
        <v>510</v>
      </c>
      <c r="H3133" s="20" t="s">
        <v>2299</v>
      </c>
      <c r="I3133" s="20" t="s">
        <v>3165</v>
      </c>
      <c r="J3133" s="20" t="s">
        <v>2721</v>
      </c>
      <c r="K3133" s="20" t="s">
        <v>846</v>
      </c>
      <c r="L3133" s="20" t="s">
        <v>515</v>
      </c>
      <c r="M3133" s="21">
        <v>80</v>
      </c>
      <c r="N3133" s="22">
        <v>1</v>
      </c>
      <c r="O3133" s="23">
        <v>0</v>
      </c>
      <c r="P3133" s="24">
        <v>0</v>
      </c>
      <c r="Q3133" s="25">
        <f t="shared" si="249"/>
        <v>0</v>
      </c>
      <c r="R3133" s="12">
        <v>0</v>
      </c>
      <c r="S3133" s="12">
        <v>0</v>
      </c>
      <c r="U3133" s="18" t="str">
        <f t="shared" si="247"/>
        <v>未勝利</v>
      </c>
      <c r="X3133" s="12" t="str">
        <f>IF(OR(C3133="櫃間牧場",C3133="特捜フジ"),"hit",IF(OR(C3133="土井牧場",C3133="土井ムギムギ牧場",C3133="むぎむぎ",C3133="むぎ"),"doi",IF(OR(C3133="阪神",C3133="タイガースファーム"),"han",IF(OR(C3133="健康牧場",C3133="ＯＫ牧場"),"oke",VLOOKUP(C3133,[1]Owner!$A:$B,2,FALSE)))))</f>
        <v>nis</v>
      </c>
    </row>
    <row r="3134" spans="1:24" ht="11.15" customHeight="1" x14ac:dyDescent="0.65">
      <c r="A3134" s="19" t="str">
        <f t="shared" si="246"/>
        <v>0809大熊06</v>
      </c>
      <c r="B3134" s="10" t="s">
        <v>3162</v>
      </c>
      <c r="C3134" s="20" t="s">
        <v>2694</v>
      </c>
      <c r="D3134" s="11">
        <v>6</v>
      </c>
      <c r="E3134" s="20" t="s">
        <v>3307</v>
      </c>
      <c r="F3134" s="10" t="s">
        <v>2279</v>
      </c>
      <c r="G3134" s="10" t="s">
        <v>510</v>
      </c>
      <c r="H3134" s="20" t="s">
        <v>3308</v>
      </c>
      <c r="I3134" s="20" t="s">
        <v>2280</v>
      </c>
      <c r="J3134" s="20" t="s">
        <v>1862</v>
      </c>
      <c r="K3134" s="20" t="s">
        <v>846</v>
      </c>
      <c r="L3134" s="20" t="s">
        <v>515</v>
      </c>
      <c r="M3134" s="21">
        <v>140</v>
      </c>
      <c r="N3134" s="22">
        <v>1</v>
      </c>
      <c r="O3134" s="23">
        <v>0</v>
      </c>
      <c r="P3134" s="24">
        <v>0</v>
      </c>
      <c r="Q3134" s="25">
        <f t="shared" si="249"/>
        <v>0</v>
      </c>
      <c r="R3134" s="12">
        <v>0</v>
      </c>
      <c r="S3134" s="12">
        <v>0</v>
      </c>
      <c r="U3134" s="18" t="str">
        <f t="shared" si="247"/>
        <v>未勝利</v>
      </c>
      <c r="X3134" s="12" t="str">
        <f>IF(OR(C3134="櫃間牧場",C3134="特捜フジ"),"hit",IF(OR(C3134="土井牧場",C3134="土井ムギムギ牧場",C3134="むぎむぎ",C3134="むぎ"),"doi",IF(OR(C3134="阪神",C3134="タイガースファーム"),"han",IF(OR(C3134="健康牧場",C3134="ＯＫ牧場"),"oke",VLOOKUP(C3134,[1]Owner!$A:$B,2,FALSE)))))</f>
        <v>oku</v>
      </c>
    </row>
    <row r="3135" spans="1:24" ht="11.15" customHeight="1" x14ac:dyDescent="0.65">
      <c r="A3135" s="19" t="str">
        <f t="shared" si="246"/>
        <v>0809藤田07</v>
      </c>
      <c r="B3135" s="10" t="s">
        <v>3162</v>
      </c>
      <c r="C3135" s="20" t="s">
        <v>3353</v>
      </c>
      <c r="D3135" s="11">
        <v>7</v>
      </c>
      <c r="E3135" s="20" t="s">
        <v>3365</v>
      </c>
      <c r="F3135" s="10" t="s">
        <v>14</v>
      </c>
      <c r="G3135" s="10" t="s">
        <v>510</v>
      </c>
      <c r="H3135" s="20" t="s">
        <v>785</v>
      </c>
      <c r="I3135" s="20" t="s">
        <v>2612</v>
      </c>
      <c r="J3135" s="20" t="s">
        <v>3366</v>
      </c>
      <c r="K3135" s="20" t="s">
        <v>3170</v>
      </c>
      <c r="L3135" s="20" t="s">
        <v>3367</v>
      </c>
      <c r="M3135" s="21">
        <v>10</v>
      </c>
      <c r="N3135" s="22">
        <v>1</v>
      </c>
      <c r="O3135" s="23">
        <v>0</v>
      </c>
      <c r="P3135" s="24">
        <v>0</v>
      </c>
      <c r="Q3135" s="25">
        <f t="shared" si="249"/>
        <v>0</v>
      </c>
      <c r="R3135" s="12">
        <v>0</v>
      </c>
      <c r="S3135" s="12">
        <v>0</v>
      </c>
      <c r="U3135" s="18" t="str">
        <f t="shared" si="247"/>
        <v>未勝利</v>
      </c>
      <c r="X3135" s="12" t="str">
        <f>IF(OR(C3135="櫃間牧場",C3135="特捜フジ"),"hit",IF(OR(C3135="土井牧場",C3135="土井ムギムギ牧場",C3135="むぎむぎ",C3135="むぎ"),"doi",IF(OR(C3135="阪神",C3135="タイガースファーム"),"han",IF(OR(C3135="健康牧場",C3135="ＯＫ牧場"),"oke",VLOOKUP(C3135,[1]Owner!$A:$B,2,FALSE)))))</f>
        <v>fut</v>
      </c>
    </row>
    <row r="3136" spans="1:24" ht="11.15" customHeight="1" x14ac:dyDescent="0.65">
      <c r="A3136" s="19" t="str">
        <f t="shared" si="246"/>
        <v>0910光生01</v>
      </c>
      <c r="B3136" s="10" t="s">
        <v>3418</v>
      </c>
      <c r="C3136" s="20" t="s">
        <v>2608</v>
      </c>
      <c r="D3136" s="11">
        <v>1</v>
      </c>
      <c r="E3136" s="20" t="s">
        <v>3447</v>
      </c>
      <c r="F3136" s="10" t="s">
        <v>2279</v>
      </c>
      <c r="G3136" s="10" t="s">
        <v>520</v>
      </c>
      <c r="H3136" s="20" t="s">
        <v>2401</v>
      </c>
      <c r="I3136" s="20" t="s">
        <v>2276</v>
      </c>
      <c r="J3136" s="20" t="s">
        <v>368</v>
      </c>
      <c r="K3136" s="20" t="s">
        <v>2378</v>
      </c>
      <c r="L3136" s="20" t="s">
        <v>1913</v>
      </c>
      <c r="M3136" s="21">
        <v>230</v>
      </c>
      <c r="N3136" s="22">
        <v>1</v>
      </c>
      <c r="O3136" s="23">
        <v>0</v>
      </c>
      <c r="P3136" s="24">
        <v>0</v>
      </c>
      <c r="Q3136" s="25">
        <f t="shared" si="249"/>
        <v>0</v>
      </c>
      <c r="R3136" s="12">
        <v>0</v>
      </c>
      <c r="S3136" s="12">
        <v>0</v>
      </c>
      <c r="U3136" s="18" t="str">
        <f t="shared" si="247"/>
        <v>未勝利</v>
      </c>
      <c r="X3136" s="12" t="str">
        <f>IF(OR(C3136="櫃間牧場",C3136="特捜フジ"),"hit",IF(OR(C3136="土井牧場",C3136="土井ムギムギ牧場",C3136="むぎむぎ",C3136="むぎ"),"doi",IF(OR(C3136="阪神",C3136="タイガースファーム"),"han",IF(OR(C3136="健康牧場",C3136="ＯＫ牧場"),"oke",VLOOKUP(C3136,[1]Owner!$A:$B,2,FALSE)))))</f>
        <v>ymi</v>
      </c>
    </row>
    <row r="3137" spans="1:24" ht="11.15" customHeight="1" x14ac:dyDescent="0.65">
      <c r="A3137" s="19" t="str">
        <f t="shared" si="246"/>
        <v>0910大熊07</v>
      </c>
      <c r="B3137" s="10" t="s">
        <v>3418</v>
      </c>
      <c r="C3137" s="20" t="s">
        <v>2694</v>
      </c>
      <c r="D3137" s="11">
        <v>7</v>
      </c>
      <c r="E3137" s="20" t="s">
        <v>3545</v>
      </c>
      <c r="F3137" s="10" t="s">
        <v>2279</v>
      </c>
      <c r="G3137" s="10" t="s">
        <v>520</v>
      </c>
      <c r="H3137" s="20" t="s">
        <v>2052</v>
      </c>
      <c r="I3137" s="20" t="s">
        <v>2606</v>
      </c>
      <c r="J3137" s="20" t="s">
        <v>3546</v>
      </c>
      <c r="K3137" s="20" t="s">
        <v>2370</v>
      </c>
      <c r="L3137" s="20" t="s">
        <v>515</v>
      </c>
      <c r="M3137" s="21">
        <v>90</v>
      </c>
      <c r="N3137" s="22">
        <v>1</v>
      </c>
      <c r="O3137" s="23">
        <v>0</v>
      </c>
      <c r="P3137" s="24">
        <v>0</v>
      </c>
      <c r="Q3137" s="25">
        <f t="shared" si="249"/>
        <v>0</v>
      </c>
      <c r="R3137" s="12">
        <v>0</v>
      </c>
      <c r="S3137" s="12">
        <v>0</v>
      </c>
      <c r="U3137" s="18" t="str">
        <f t="shared" si="247"/>
        <v>未勝利</v>
      </c>
      <c r="X3137" s="12" t="str">
        <f>IF(OR(C3137="櫃間牧場",C3137="特捜フジ"),"hit",IF(OR(C3137="土井牧場",C3137="土井ムギムギ牧場",C3137="むぎむぎ",C3137="むぎ"),"doi",IF(OR(C3137="阪神",C3137="タイガースファーム"),"han",IF(OR(C3137="健康牧場",C3137="ＯＫ牧場"),"oke",VLOOKUP(C3137,[1]Owner!$A:$B,2,FALSE)))))</f>
        <v>oku</v>
      </c>
    </row>
    <row r="3138" spans="1:24" ht="11.15" customHeight="1" x14ac:dyDescent="0.65">
      <c r="A3138" s="19" t="str">
        <f t="shared" ref="A3138:A3201" si="250">MID(B3138,3,2)&amp;MID(B3138,8,2)&amp;MID(C3138,1,2)&amp;TEXT(D3138,"00")</f>
        <v>0910藤田05</v>
      </c>
      <c r="B3138" s="10" t="s">
        <v>3418</v>
      </c>
      <c r="C3138" s="20" t="s">
        <v>3353</v>
      </c>
      <c r="D3138" s="11">
        <v>5</v>
      </c>
      <c r="E3138" s="20" t="s">
        <v>3576</v>
      </c>
      <c r="F3138" s="10" t="s">
        <v>14</v>
      </c>
      <c r="G3138" s="10" t="s">
        <v>520</v>
      </c>
      <c r="H3138" s="20" t="s">
        <v>2914</v>
      </c>
      <c r="I3138" s="20" t="s">
        <v>436</v>
      </c>
      <c r="J3138" s="20" t="s">
        <v>3577</v>
      </c>
      <c r="K3138" s="20" t="s">
        <v>846</v>
      </c>
      <c r="L3138" s="20" t="s">
        <v>2876</v>
      </c>
      <c r="M3138" s="21">
        <v>110</v>
      </c>
      <c r="N3138" s="22">
        <v>1</v>
      </c>
      <c r="O3138" s="23">
        <v>0</v>
      </c>
      <c r="P3138" s="24">
        <v>0</v>
      </c>
      <c r="Q3138" s="25">
        <f t="shared" si="249"/>
        <v>0</v>
      </c>
      <c r="R3138" s="12">
        <v>0</v>
      </c>
      <c r="S3138" s="12">
        <v>0</v>
      </c>
      <c r="U3138" s="18" t="str">
        <f t="shared" ref="U3138:U3201" si="251">IF(S3138&gt;=1,"G1",IF(R3138&gt;=1,"重賞",IF(O3138&gt;=2,"二勝",IF(O3138=1,"一勝",IF(AND(O3138=0,N3138&gt;=1),"未勝利","未出走")))))</f>
        <v>未勝利</v>
      </c>
      <c r="X3138" s="12" t="str">
        <f>IF(OR(C3138="櫃間牧場",C3138="特捜フジ"),"hit",IF(OR(C3138="土井牧場",C3138="土井ムギムギ牧場",C3138="むぎむぎ",C3138="むぎ"),"doi",IF(OR(C3138="阪神",C3138="タイガースファーム"),"han",IF(OR(C3138="健康牧場",C3138="ＯＫ牧場"),"oke",VLOOKUP(C3138,[1]Owner!$A:$B,2,FALSE)))))</f>
        <v>fut</v>
      </c>
    </row>
    <row r="3139" spans="1:24" ht="11.15" customHeight="1" x14ac:dyDescent="0.65">
      <c r="A3139" s="19" t="str">
        <f t="shared" si="250"/>
        <v>0910福石09</v>
      </c>
      <c r="B3139" s="10" t="s">
        <v>3418</v>
      </c>
      <c r="C3139" s="20" t="s">
        <v>2791</v>
      </c>
      <c r="D3139" s="11">
        <v>9</v>
      </c>
      <c r="E3139" s="20" t="s">
        <v>3629</v>
      </c>
      <c r="F3139" s="10" t="s">
        <v>14</v>
      </c>
      <c r="G3139" s="10" t="s">
        <v>520</v>
      </c>
      <c r="H3139" s="20" t="s">
        <v>705</v>
      </c>
      <c r="I3139" s="20" t="s">
        <v>436</v>
      </c>
      <c r="J3139" s="20" t="s">
        <v>1783</v>
      </c>
      <c r="K3139" s="20" t="s">
        <v>846</v>
      </c>
      <c r="L3139" s="20" t="s">
        <v>515</v>
      </c>
      <c r="M3139" s="21">
        <v>140</v>
      </c>
      <c r="N3139" s="22">
        <v>1</v>
      </c>
      <c r="O3139" s="23">
        <v>0</v>
      </c>
      <c r="P3139" s="24">
        <v>0</v>
      </c>
      <c r="Q3139" s="25">
        <f t="shared" si="249"/>
        <v>0</v>
      </c>
      <c r="R3139" s="12">
        <v>0</v>
      </c>
      <c r="S3139" s="12">
        <v>0</v>
      </c>
      <c r="U3139" s="18" t="str">
        <f t="shared" si="251"/>
        <v>未勝利</v>
      </c>
      <c r="X3139" s="12" t="str">
        <f>IF(OR(C3139="櫃間牧場",C3139="特捜フジ"),"hit",IF(OR(C3139="土井牧場",C3139="土井ムギムギ牧場",C3139="むぎむぎ",C3139="むぎ"),"doi",IF(OR(C3139="阪神",C3139="タイガースファーム"),"han",IF(OR(C3139="健康牧場",C3139="ＯＫ牧場"),"oke",VLOOKUP(C3139,[1]Owner!$A:$B,2,FALSE)))))</f>
        <v>fuk</v>
      </c>
    </row>
    <row r="3140" spans="1:24" ht="11.15" customHeight="1" x14ac:dyDescent="0.65">
      <c r="A3140" s="19" t="str">
        <f t="shared" si="250"/>
        <v>0910藤田06</v>
      </c>
      <c r="B3140" s="10" t="s">
        <v>3418</v>
      </c>
      <c r="C3140" s="20" t="s">
        <v>3353</v>
      </c>
      <c r="D3140" s="11">
        <v>6</v>
      </c>
      <c r="E3140" s="20" t="s">
        <v>3578</v>
      </c>
      <c r="F3140" s="10" t="s">
        <v>2279</v>
      </c>
      <c r="G3140" s="10" t="s">
        <v>520</v>
      </c>
      <c r="H3140" s="20" t="s">
        <v>1321</v>
      </c>
      <c r="I3140" s="20" t="s">
        <v>26</v>
      </c>
      <c r="J3140" s="20" t="s">
        <v>2244</v>
      </c>
      <c r="K3140" s="20" t="s">
        <v>1774</v>
      </c>
      <c r="L3140" s="20" t="s">
        <v>1774</v>
      </c>
      <c r="M3140" s="21">
        <v>90</v>
      </c>
      <c r="N3140" s="22">
        <v>1</v>
      </c>
      <c r="O3140" s="23">
        <v>0</v>
      </c>
      <c r="P3140" s="24">
        <v>0</v>
      </c>
      <c r="Q3140" s="25">
        <f t="shared" si="249"/>
        <v>0</v>
      </c>
      <c r="R3140" s="12">
        <v>0</v>
      </c>
      <c r="S3140" s="12">
        <v>0</v>
      </c>
      <c r="U3140" s="18" t="str">
        <f t="shared" si="251"/>
        <v>未勝利</v>
      </c>
      <c r="X3140" s="12" t="str">
        <f>IF(OR(C3140="櫃間牧場",C3140="特捜フジ"),"hit",IF(OR(C3140="土井牧場",C3140="土井ムギムギ牧場",C3140="むぎむぎ",C3140="むぎ"),"doi",IF(OR(C3140="阪神",C3140="タイガースファーム"),"han",IF(OR(C3140="健康牧場",C3140="ＯＫ牧場"),"oke",VLOOKUP(C3140,[1]Owner!$A:$B,2,FALSE)))))</f>
        <v>fut</v>
      </c>
    </row>
    <row r="3141" spans="1:24" ht="11.15" customHeight="1" x14ac:dyDescent="0.65">
      <c r="A3141" s="19" t="str">
        <f t="shared" si="250"/>
        <v>0910播磨08</v>
      </c>
      <c r="B3141" s="10" t="s">
        <v>3418</v>
      </c>
      <c r="C3141" s="20" t="s">
        <v>2767</v>
      </c>
      <c r="D3141" s="11">
        <v>8</v>
      </c>
      <c r="E3141" s="20" t="s">
        <v>3602</v>
      </c>
      <c r="F3141" s="10" t="s">
        <v>2279</v>
      </c>
      <c r="G3141" s="10" t="s">
        <v>510</v>
      </c>
      <c r="H3141" s="20" t="s">
        <v>2405</v>
      </c>
      <c r="I3141" s="20" t="s">
        <v>3603</v>
      </c>
      <c r="J3141" s="20" t="s">
        <v>898</v>
      </c>
      <c r="K3141" s="20" t="s">
        <v>3604</v>
      </c>
      <c r="L3141" s="20" t="s">
        <v>3605</v>
      </c>
      <c r="M3141" s="21">
        <v>30</v>
      </c>
      <c r="N3141" s="22">
        <v>1</v>
      </c>
      <c r="O3141" s="23">
        <v>0</v>
      </c>
      <c r="P3141" s="24">
        <v>0</v>
      </c>
      <c r="Q3141" s="25">
        <f t="shared" si="249"/>
        <v>0</v>
      </c>
      <c r="R3141" s="12">
        <v>0</v>
      </c>
      <c r="S3141" s="12">
        <v>0</v>
      </c>
      <c r="U3141" s="18" t="str">
        <f t="shared" si="251"/>
        <v>未勝利</v>
      </c>
      <c r="X3141" s="12" t="str">
        <f>IF(OR(C3141="櫃間牧場",C3141="特捜フジ"),"hit",IF(OR(C3141="土井牧場",C3141="土井ムギムギ牧場",C3141="むぎむぎ",C3141="むぎ"),"doi",IF(OR(C3141="阪神",C3141="タイガースファーム"),"han",IF(OR(C3141="健康牧場",C3141="ＯＫ牧場"),"oke",VLOOKUP(C3141,[1]Owner!$A:$B,2,FALSE)))))</f>
        <v>har</v>
      </c>
    </row>
    <row r="3142" spans="1:24" ht="11.15" customHeight="1" x14ac:dyDescent="0.65">
      <c r="A3142" s="19" t="str">
        <f t="shared" si="250"/>
        <v>1011大類03</v>
      </c>
      <c r="B3142" s="10" t="s">
        <v>3649</v>
      </c>
      <c r="C3142" s="20" t="s">
        <v>91</v>
      </c>
      <c r="D3142" s="11">
        <v>3</v>
      </c>
      <c r="E3142" s="20" t="s">
        <v>3652</v>
      </c>
      <c r="F3142" s="10" t="s">
        <v>2279</v>
      </c>
      <c r="G3142" s="10" t="s">
        <v>510</v>
      </c>
      <c r="H3142" s="20" t="s">
        <v>621</v>
      </c>
      <c r="I3142" s="20" t="s">
        <v>2612</v>
      </c>
      <c r="J3142" s="20" t="s">
        <v>1006</v>
      </c>
      <c r="K3142" s="20" t="s">
        <v>1740</v>
      </c>
      <c r="L3142" s="20" t="s">
        <v>515</v>
      </c>
      <c r="M3142" s="21">
        <v>20</v>
      </c>
      <c r="N3142" s="22">
        <v>1</v>
      </c>
      <c r="O3142" s="23">
        <v>0</v>
      </c>
      <c r="P3142" s="24">
        <v>0</v>
      </c>
      <c r="Q3142" s="25">
        <f t="shared" si="249"/>
        <v>0</v>
      </c>
      <c r="R3142" s="12">
        <v>0</v>
      </c>
      <c r="S3142" s="12">
        <v>0</v>
      </c>
      <c r="U3142" s="18" t="str">
        <f t="shared" si="251"/>
        <v>未勝利</v>
      </c>
      <c r="X3142" s="12" t="str">
        <f>IF(OR(C3142="櫃間牧場",C3142="特捜フジ"),"hit",IF(OR(C3142="土井牧場",C3142="土井ムギムギ牧場",C3142="むぎむぎ",C3142="むぎ"),"doi",IF(OR(C3142="阪神",C3142="タイガースファーム"),"han",IF(OR(C3142="健康牧場",C3142="ＯＫ牧場"),"oke",VLOOKUP(C3142,[1]Owner!$A:$B,2,FALSE)))))</f>
        <v>oru</v>
      </c>
    </row>
    <row r="3143" spans="1:24" ht="11.15" customHeight="1" x14ac:dyDescent="0.65">
      <c r="A3143" s="19" t="str">
        <f t="shared" si="250"/>
        <v>1011西原08</v>
      </c>
      <c r="B3143" s="10" t="s">
        <v>3649</v>
      </c>
      <c r="C3143" s="20" t="s">
        <v>2175</v>
      </c>
      <c r="D3143" s="11">
        <v>8</v>
      </c>
      <c r="E3143" s="20" t="s">
        <v>3727</v>
      </c>
      <c r="F3143" s="10" t="s">
        <v>2279</v>
      </c>
      <c r="G3143" s="10" t="s">
        <v>520</v>
      </c>
      <c r="H3143" s="20" t="s">
        <v>2052</v>
      </c>
      <c r="I3143" s="20" t="s">
        <v>2850</v>
      </c>
      <c r="J3143" s="20" t="s">
        <v>448</v>
      </c>
      <c r="K3143" s="20" t="s">
        <v>2370</v>
      </c>
      <c r="L3143" s="20" t="s">
        <v>515</v>
      </c>
      <c r="M3143" s="21">
        <v>30</v>
      </c>
      <c r="N3143" s="22">
        <v>1</v>
      </c>
      <c r="O3143" s="23">
        <v>0</v>
      </c>
      <c r="P3143" s="24">
        <v>0</v>
      </c>
      <c r="Q3143" s="25">
        <f t="shared" si="249"/>
        <v>0</v>
      </c>
      <c r="R3143" s="12">
        <v>0</v>
      </c>
      <c r="S3143" s="12">
        <v>0</v>
      </c>
      <c r="U3143" s="18" t="str">
        <f t="shared" si="251"/>
        <v>未勝利</v>
      </c>
      <c r="X3143" s="12" t="str">
        <f>IF(OR(C3143="櫃間牧場",C3143="特捜フジ"),"hit",IF(OR(C3143="土井牧場",C3143="土井ムギムギ牧場",C3143="むぎむぎ",C3143="むぎ"),"doi",IF(OR(C3143="阪神",C3143="タイガースファーム"),"han",IF(OR(C3143="健康牧場",C3143="ＯＫ牧場"),"oke",VLOOKUP(C3143,[1]Owner!$A:$B,2,FALSE)))))</f>
        <v>nis</v>
      </c>
    </row>
    <row r="3144" spans="1:24" ht="11.15" customHeight="1" x14ac:dyDescent="0.65">
      <c r="A3144" s="19" t="str">
        <f t="shared" si="250"/>
        <v>1011西原09</v>
      </c>
      <c r="B3144" s="10" t="s">
        <v>3649</v>
      </c>
      <c r="C3144" s="20" t="s">
        <v>2175</v>
      </c>
      <c r="D3144" s="11">
        <v>9</v>
      </c>
      <c r="E3144" s="20" t="s">
        <v>3728</v>
      </c>
      <c r="F3144" s="10" t="s">
        <v>14</v>
      </c>
      <c r="G3144" s="10" t="s">
        <v>520</v>
      </c>
      <c r="H3144" s="20" t="s">
        <v>3387</v>
      </c>
      <c r="I3144" s="20" t="s">
        <v>1755</v>
      </c>
      <c r="J3144" s="20" t="s">
        <v>2692</v>
      </c>
      <c r="K3144" s="20" t="s">
        <v>846</v>
      </c>
      <c r="L3144" s="20" t="s">
        <v>515</v>
      </c>
      <c r="M3144" s="21">
        <v>40</v>
      </c>
      <c r="N3144" s="22">
        <v>1</v>
      </c>
      <c r="O3144" s="23">
        <v>0</v>
      </c>
      <c r="P3144" s="24">
        <v>0</v>
      </c>
      <c r="Q3144" s="25">
        <f t="shared" si="249"/>
        <v>0</v>
      </c>
      <c r="R3144" s="12">
        <v>0</v>
      </c>
      <c r="S3144" s="12">
        <v>0</v>
      </c>
      <c r="U3144" s="18" t="str">
        <f t="shared" si="251"/>
        <v>未勝利</v>
      </c>
      <c r="X3144" s="12" t="str">
        <f>IF(OR(C3144="櫃間牧場",C3144="特捜フジ"),"hit",IF(OR(C3144="土井牧場",C3144="土井ムギムギ牧場",C3144="むぎむぎ",C3144="むぎ"),"doi",IF(OR(C3144="阪神",C3144="タイガースファーム"),"han",IF(OR(C3144="健康牧場",C3144="ＯＫ牧場"),"oke",VLOOKUP(C3144,[1]Owner!$A:$B,2,FALSE)))))</f>
        <v>nis</v>
      </c>
    </row>
    <row r="3145" spans="1:24" ht="11.15" customHeight="1" x14ac:dyDescent="0.65">
      <c r="A3145" s="19" t="str">
        <f t="shared" si="250"/>
        <v>1011羽田10</v>
      </c>
      <c r="B3145" s="10" t="s">
        <v>3649</v>
      </c>
      <c r="C3145" s="20" t="s">
        <v>2482</v>
      </c>
      <c r="D3145" s="11">
        <v>10</v>
      </c>
      <c r="E3145" s="20" t="s">
        <v>3753</v>
      </c>
      <c r="F3145" s="10" t="s">
        <v>14</v>
      </c>
      <c r="G3145" s="10" t="s">
        <v>510</v>
      </c>
      <c r="H3145" s="20" t="s">
        <v>3754</v>
      </c>
      <c r="I3145" s="20" t="s">
        <v>3580</v>
      </c>
      <c r="J3145" s="20" t="s">
        <v>3755</v>
      </c>
      <c r="K3145" s="20" t="s">
        <v>3756</v>
      </c>
      <c r="L3145" s="20" t="s">
        <v>3757</v>
      </c>
      <c r="M3145" s="21">
        <v>0</v>
      </c>
      <c r="N3145" s="22">
        <v>1</v>
      </c>
      <c r="O3145" s="23">
        <v>0</v>
      </c>
      <c r="P3145" s="24">
        <v>0</v>
      </c>
      <c r="Q3145" s="25">
        <f t="shared" si="249"/>
        <v>0</v>
      </c>
      <c r="R3145" s="12">
        <v>0</v>
      </c>
      <c r="S3145" s="12">
        <v>0</v>
      </c>
      <c r="U3145" s="18" t="str">
        <f t="shared" si="251"/>
        <v>未勝利</v>
      </c>
      <c r="X3145" s="12" t="str">
        <f>IF(OR(C3145="櫃間牧場",C3145="特捜フジ"),"hit",IF(OR(C3145="土井牧場",C3145="土井ムギムギ牧場",C3145="むぎむぎ",C3145="むぎ"),"doi",IF(OR(C3145="阪神",C3145="タイガースファーム"),"han",IF(OR(C3145="健康牧場",C3145="ＯＫ牧場"),"oke",VLOOKUP(C3145,[1]Owner!$A:$B,2,FALSE)))))</f>
        <v>had</v>
      </c>
    </row>
    <row r="3146" spans="1:24" ht="11.15" customHeight="1" x14ac:dyDescent="0.65">
      <c r="A3146" s="19" t="str">
        <f t="shared" si="250"/>
        <v>1011藤田05</v>
      </c>
      <c r="B3146" s="10" t="s">
        <v>3649</v>
      </c>
      <c r="C3146" s="20" t="s">
        <v>3112</v>
      </c>
      <c r="D3146" s="11">
        <v>5</v>
      </c>
      <c r="E3146" s="20" t="s">
        <v>3811</v>
      </c>
      <c r="F3146" s="10" t="s">
        <v>14</v>
      </c>
      <c r="G3146" s="10" t="s">
        <v>510</v>
      </c>
      <c r="H3146" s="20" t="s">
        <v>2590</v>
      </c>
      <c r="I3146" s="20" t="s">
        <v>2280</v>
      </c>
      <c r="J3146" s="20" t="s">
        <v>3812</v>
      </c>
      <c r="K3146" s="20" t="s">
        <v>2378</v>
      </c>
      <c r="L3146" s="20" t="s">
        <v>2876</v>
      </c>
      <c r="M3146" s="21">
        <v>45</v>
      </c>
      <c r="N3146" s="22">
        <v>1</v>
      </c>
      <c r="O3146" s="23">
        <v>0</v>
      </c>
      <c r="P3146" s="24">
        <v>0</v>
      </c>
      <c r="Q3146" s="25">
        <f t="shared" si="249"/>
        <v>0</v>
      </c>
      <c r="R3146" s="12">
        <v>0</v>
      </c>
      <c r="S3146" s="12">
        <v>0</v>
      </c>
      <c r="U3146" s="18" t="str">
        <f t="shared" si="251"/>
        <v>未勝利</v>
      </c>
      <c r="X3146" s="12" t="str">
        <f>IF(OR(C3146="櫃間牧場",C3146="特捜フジ"),"hit",IF(OR(C3146="土井牧場",C3146="土井ムギムギ牧場",C3146="むぎむぎ",C3146="むぎ"),"doi",IF(OR(C3146="阪神",C3146="タイガースファーム"),"han",IF(OR(C3146="健康牧場",C3146="ＯＫ牧場"),"oke",VLOOKUP(C3146,[1]Owner!$A:$B,2,FALSE)))))</f>
        <v>fut</v>
      </c>
    </row>
    <row r="3147" spans="1:24" ht="11.15" customHeight="1" x14ac:dyDescent="0.65">
      <c r="A3147" s="19" t="str">
        <f t="shared" si="250"/>
        <v>1011藤田08</v>
      </c>
      <c r="B3147" s="10" t="s">
        <v>3649</v>
      </c>
      <c r="C3147" s="20" t="s">
        <v>3112</v>
      </c>
      <c r="D3147" s="11">
        <v>8</v>
      </c>
      <c r="E3147" s="20" t="s">
        <v>3817</v>
      </c>
      <c r="F3147" s="10" t="s">
        <v>14</v>
      </c>
      <c r="G3147" s="10" t="s">
        <v>510</v>
      </c>
      <c r="H3147" s="20" t="s">
        <v>2869</v>
      </c>
      <c r="I3147" s="20" t="s">
        <v>3165</v>
      </c>
      <c r="J3147" s="20" t="s">
        <v>2771</v>
      </c>
      <c r="K3147" s="20" t="s">
        <v>2270</v>
      </c>
      <c r="L3147" s="20" t="s">
        <v>2270</v>
      </c>
      <c r="M3147" s="21">
        <v>25</v>
      </c>
      <c r="N3147" s="22">
        <v>1</v>
      </c>
      <c r="O3147" s="23">
        <v>0</v>
      </c>
      <c r="P3147" s="24">
        <v>0</v>
      </c>
      <c r="Q3147" s="25">
        <f t="shared" si="249"/>
        <v>0</v>
      </c>
      <c r="R3147" s="12">
        <v>0</v>
      </c>
      <c r="S3147" s="12">
        <v>0</v>
      </c>
      <c r="U3147" s="18" t="str">
        <f t="shared" si="251"/>
        <v>未勝利</v>
      </c>
      <c r="X3147" s="12" t="str">
        <f>IF(OR(C3147="櫃間牧場",C3147="特捜フジ"),"hit",IF(OR(C3147="土井牧場",C3147="土井ムギムギ牧場",C3147="むぎむぎ",C3147="むぎ"),"doi",IF(OR(C3147="阪神",C3147="タイガースファーム"),"han",IF(OR(C3147="健康牧場",C3147="ＯＫ牧場"),"oke",VLOOKUP(C3147,[1]Owner!$A:$B,2,FALSE)))))</f>
        <v>fut</v>
      </c>
    </row>
    <row r="3148" spans="1:24" ht="11.15" customHeight="1" x14ac:dyDescent="0.65">
      <c r="A3148" s="19" t="str">
        <f t="shared" si="250"/>
        <v>1011播磨04</v>
      </c>
      <c r="B3148" s="10" t="s">
        <v>3649</v>
      </c>
      <c r="C3148" s="20" t="s">
        <v>626</v>
      </c>
      <c r="D3148" s="11">
        <v>4</v>
      </c>
      <c r="E3148" s="20" t="s">
        <v>3763</v>
      </c>
      <c r="F3148" s="10" t="s">
        <v>14</v>
      </c>
      <c r="G3148" s="10" t="s">
        <v>520</v>
      </c>
      <c r="H3148" s="20" t="s">
        <v>3677</v>
      </c>
      <c r="I3148" s="20" t="s">
        <v>2280</v>
      </c>
      <c r="J3148" s="20" t="s">
        <v>2999</v>
      </c>
      <c r="K3148" s="20" t="s">
        <v>791</v>
      </c>
      <c r="L3148" s="20" t="s">
        <v>1913</v>
      </c>
      <c r="M3148" s="21">
        <v>65</v>
      </c>
      <c r="N3148" s="22">
        <v>1</v>
      </c>
      <c r="O3148" s="23">
        <v>0</v>
      </c>
      <c r="P3148" s="24">
        <v>0</v>
      </c>
      <c r="Q3148" s="25">
        <f t="shared" si="249"/>
        <v>0</v>
      </c>
      <c r="R3148" s="12">
        <v>0</v>
      </c>
      <c r="S3148" s="12">
        <v>0</v>
      </c>
      <c r="U3148" s="18" t="str">
        <f t="shared" si="251"/>
        <v>未勝利</v>
      </c>
      <c r="X3148" s="12" t="str">
        <f>IF(OR(C3148="櫃間牧場",C3148="特捜フジ"),"hit",IF(OR(C3148="土井牧場",C3148="土井ムギムギ牧場",C3148="むぎむぎ",C3148="むぎ"),"doi",IF(OR(C3148="阪神",C3148="タイガースファーム"),"han",IF(OR(C3148="健康牧場",C3148="ＯＫ牧場"),"oke",VLOOKUP(C3148,[1]Owner!$A:$B,2,FALSE)))))</f>
        <v>har</v>
      </c>
    </row>
    <row r="3149" spans="1:24" ht="11.15" customHeight="1" x14ac:dyDescent="0.15">
      <c r="A3149" s="19" t="str">
        <f t="shared" si="250"/>
        <v>1112松山06</v>
      </c>
      <c r="B3149" s="10" t="s">
        <v>4369</v>
      </c>
      <c r="C3149" s="20" t="s">
        <v>4233</v>
      </c>
      <c r="D3149" s="11">
        <v>6</v>
      </c>
      <c r="E3149" s="20" t="s">
        <v>4245</v>
      </c>
      <c r="F3149" s="10" t="s">
        <v>3905</v>
      </c>
      <c r="G3149" s="10" t="s">
        <v>3906</v>
      </c>
      <c r="H3149" s="20" t="s">
        <v>3954</v>
      </c>
      <c r="I3149" s="20" t="s">
        <v>4246</v>
      </c>
      <c r="J3149" s="20" t="s">
        <v>4247</v>
      </c>
      <c r="K3149" s="20" t="s">
        <v>4248</v>
      </c>
      <c r="L3149" s="20" t="s">
        <v>4179</v>
      </c>
      <c r="M3149" s="21">
        <v>45</v>
      </c>
      <c r="N3149" s="22">
        <v>1</v>
      </c>
      <c r="O3149" s="23">
        <v>0</v>
      </c>
      <c r="P3149" s="24">
        <v>0</v>
      </c>
      <c r="Q3149" s="25">
        <f t="shared" si="249"/>
        <v>0</v>
      </c>
      <c r="R3149" s="12">
        <v>0</v>
      </c>
      <c r="S3149" s="12">
        <v>0</v>
      </c>
      <c r="U3149" s="18" t="str">
        <f t="shared" si="251"/>
        <v>未勝利</v>
      </c>
      <c r="V3149" s="12" t="s">
        <v>6354</v>
      </c>
      <c r="W3149" s="27" t="s">
        <v>6204</v>
      </c>
      <c r="X3149" s="12" t="str">
        <f>IF(OR(C3149="櫃間牧場",C3149="特捜フジ"),"hit",IF(OR(C3149="土井牧場",C3149="土井ムギムギ牧場",C3149="むぎむぎ",C3149="むぎ"),"doi",IF(OR(C3149="阪神",C3149="タイガースファーム"),"han",IF(OR(C3149="健康牧場",C3149="ＯＫ牧場"),"oke",VLOOKUP(C3149,[1]Owner!$A:$B,2,FALSE)))))</f>
        <v>mat</v>
      </c>
    </row>
    <row r="3150" spans="1:24" ht="11.15" customHeight="1" x14ac:dyDescent="0.65">
      <c r="A3150" s="19" t="str">
        <f t="shared" si="250"/>
        <v>1112羽田03</v>
      </c>
      <c r="B3150" s="10" t="s">
        <v>4369</v>
      </c>
      <c r="C3150" s="20" t="s">
        <v>4075</v>
      </c>
      <c r="D3150" s="11">
        <v>3</v>
      </c>
      <c r="E3150" s="20" t="s">
        <v>4080</v>
      </c>
      <c r="F3150" s="10" t="s">
        <v>3910</v>
      </c>
      <c r="G3150" s="10" t="s">
        <v>3906</v>
      </c>
      <c r="H3150" s="20" t="s">
        <v>4081</v>
      </c>
      <c r="I3150" s="20" t="s">
        <v>3165</v>
      </c>
      <c r="J3150" s="20" t="s">
        <v>4082</v>
      </c>
      <c r="K3150" s="20" t="s">
        <v>4083</v>
      </c>
      <c r="L3150" s="20" t="s">
        <v>1913</v>
      </c>
      <c r="M3150" s="21">
        <v>45</v>
      </c>
      <c r="N3150" s="22">
        <v>1</v>
      </c>
      <c r="O3150" s="23">
        <v>0</v>
      </c>
      <c r="P3150" s="24">
        <v>0</v>
      </c>
      <c r="Q3150" s="25">
        <f t="shared" si="249"/>
        <v>0</v>
      </c>
      <c r="R3150" s="12">
        <v>0</v>
      </c>
      <c r="S3150" s="12">
        <v>0</v>
      </c>
      <c r="U3150" s="18" t="str">
        <f t="shared" si="251"/>
        <v>未勝利</v>
      </c>
      <c r="X3150" s="12" t="str">
        <f>IF(OR(C3150="櫃間牧場",C3150="特捜フジ"),"hit",IF(OR(C3150="土井牧場",C3150="土井ムギムギ牧場",C3150="むぎむぎ",C3150="むぎ"),"doi",IF(OR(C3150="阪神",C3150="タイガースファーム"),"han",IF(OR(C3150="健康牧場",C3150="ＯＫ牧場"),"oke",VLOOKUP(C3150,[1]Owner!$A:$B,2,FALSE)))))</f>
        <v>had</v>
      </c>
    </row>
    <row r="3151" spans="1:24" ht="11.15" customHeight="1" x14ac:dyDescent="0.65">
      <c r="A3151" s="19" t="str">
        <f t="shared" si="250"/>
        <v>1112羽田08</v>
      </c>
      <c r="B3151" s="10" t="s">
        <v>4369</v>
      </c>
      <c r="C3151" s="20" t="s">
        <v>4075</v>
      </c>
      <c r="D3151" s="11">
        <v>8</v>
      </c>
      <c r="E3151" s="20" t="s">
        <v>4097</v>
      </c>
      <c r="F3151" s="10" t="s">
        <v>3905</v>
      </c>
      <c r="G3151" s="10" t="s">
        <v>3906</v>
      </c>
      <c r="H3151" s="20" t="s">
        <v>4081</v>
      </c>
      <c r="I3151" s="20" t="s">
        <v>2850</v>
      </c>
      <c r="J3151" s="20" t="s">
        <v>1191</v>
      </c>
      <c r="K3151" s="20" t="s">
        <v>2549</v>
      </c>
      <c r="L3151" s="20" t="s">
        <v>4098</v>
      </c>
      <c r="M3151" s="21">
        <v>15</v>
      </c>
      <c r="N3151" s="22">
        <v>1</v>
      </c>
      <c r="O3151" s="23">
        <v>0</v>
      </c>
      <c r="P3151" s="24">
        <v>0</v>
      </c>
      <c r="Q3151" s="25">
        <f t="shared" si="249"/>
        <v>0</v>
      </c>
      <c r="R3151" s="12">
        <v>0</v>
      </c>
      <c r="S3151" s="12">
        <v>0</v>
      </c>
      <c r="U3151" s="18" t="str">
        <f t="shared" si="251"/>
        <v>未勝利</v>
      </c>
      <c r="X3151" s="12" t="str">
        <f>IF(OR(C3151="櫃間牧場",C3151="特捜フジ"),"hit",IF(OR(C3151="土井牧場",C3151="土井ムギムギ牧場",C3151="むぎむぎ",C3151="むぎ"),"doi",IF(OR(C3151="阪神",C3151="タイガースファーム"),"han",IF(OR(C3151="健康牧場",C3151="ＯＫ牧場"),"oke",VLOOKUP(C3151,[1]Owner!$A:$B,2,FALSE)))))</f>
        <v>had</v>
      </c>
    </row>
    <row r="3152" spans="1:24" ht="11.15" customHeight="1" x14ac:dyDescent="0.15">
      <c r="A3152" s="19" t="str">
        <f t="shared" si="250"/>
        <v>1112福石05</v>
      </c>
      <c r="B3152" s="10" t="s">
        <v>4369</v>
      </c>
      <c r="C3152" s="20" t="s">
        <v>4167</v>
      </c>
      <c r="D3152" s="11">
        <v>5</v>
      </c>
      <c r="E3152" s="20" t="s">
        <v>4180</v>
      </c>
      <c r="F3152" s="10" t="s">
        <v>3905</v>
      </c>
      <c r="G3152" s="10" t="s">
        <v>3953</v>
      </c>
      <c r="H3152" s="20" t="s">
        <v>4181</v>
      </c>
      <c r="I3152" s="20" t="s">
        <v>2231</v>
      </c>
      <c r="J3152" s="20" t="s">
        <v>3783</v>
      </c>
      <c r="K3152" s="20" t="s">
        <v>823</v>
      </c>
      <c r="L3152" s="20" t="s">
        <v>3283</v>
      </c>
      <c r="M3152" s="21">
        <v>65</v>
      </c>
      <c r="N3152" s="22">
        <v>1</v>
      </c>
      <c r="O3152" s="23">
        <v>0</v>
      </c>
      <c r="P3152" s="24">
        <v>0</v>
      </c>
      <c r="Q3152" s="25">
        <f t="shared" si="249"/>
        <v>0</v>
      </c>
      <c r="R3152" s="12">
        <v>0</v>
      </c>
      <c r="S3152" s="12">
        <v>0</v>
      </c>
      <c r="U3152" s="18" t="str">
        <f t="shared" si="251"/>
        <v>未勝利</v>
      </c>
      <c r="V3152" s="12" t="s">
        <v>6349</v>
      </c>
      <c r="W3152" s="27" t="s">
        <v>6199</v>
      </c>
      <c r="X3152" s="12" t="str">
        <f>IF(OR(C3152="櫃間牧場",C3152="特捜フジ"),"hit",IF(OR(C3152="土井牧場",C3152="土井ムギムギ牧場",C3152="むぎむぎ",C3152="むぎ"),"doi",IF(OR(C3152="阪神",C3152="タイガースファーム"),"han",IF(OR(C3152="健康牧場",C3152="ＯＫ牧場"),"oke",VLOOKUP(C3152,[1]Owner!$A:$B,2,FALSE)))))</f>
        <v>fuk</v>
      </c>
    </row>
    <row r="3153" spans="1:24" ht="11.15" customHeight="1" x14ac:dyDescent="0.15">
      <c r="A3153" s="19" t="str">
        <f t="shared" si="250"/>
        <v>1112藤田04</v>
      </c>
      <c r="B3153" s="10" t="s">
        <v>4369</v>
      </c>
      <c r="C3153" s="20" t="s">
        <v>4200</v>
      </c>
      <c r="D3153" s="11">
        <v>4</v>
      </c>
      <c r="E3153" s="20" t="s">
        <v>4208</v>
      </c>
      <c r="F3153" s="10" t="s">
        <v>3905</v>
      </c>
      <c r="G3153" s="10" t="s">
        <v>3906</v>
      </c>
      <c r="H3153" s="20" t="s">
        <v>4006</v>
      </c>
      <c r="I3153" s="20" t="s">
        <v>2280</v>
      </c>
      <c r="J3153" s="20" t="s">
        <v>4209</v>
      </c>
      <c r="K3153" s="20" t="s">
        <v>4210</v>
      </c>
      <c r="L3153" s="20" t="s">
        <v>4211</v>
      </c>
      <c r="M3153" s="21">
        <v>45</v>
      </c>
      <c r="N3153" s="22">
        <v>1</v>
      </c>
      <c r="O3153" s="23">
        <v>0</v>
      </c>
      <c r="P3153" s="24">
        <v>0</v>
      </c>
      <c r="Q3153" s="25">
        <f t="shared" si="249"/>
        <v>0</v>
      </c>
      <c r="R3153" s="12">
        <v>0</v>
      </c>
      <c r="S3153" s="12">
        <v>0</v>
      </c>
      <c r="U3153" s="18" t="str">
        <f t="shared" si="251"/>
        <v>未勝利</v>
      </c>
      <c r="V3153" s="12" t="s">
        <v>6351</v>
      </c>
      <c r="W3153" s="27" t="s">
        <v>6201</v>
      </c>
      <c r="X3153" s="12" t="str">
        <f>IF(OR(C3153="櫃間牧場",C3153="特捜フジ"),"hit",IF(OR(C3153="土井牧場",C3153="土井ムギムギ牧場",C3153="むぎむぎ",C3153="むぎ"),"doi",IF(OR(C3153="阪神",C3153="タイガースファーム"),"han",IF(OR(C3153="健康牧場",C3153="ＯＫ牧場"),"oke",VLOOKUP(C3153,[1]Owner!$A:$B,2,FALSE)))))</f>
        <v>fut</v>
      </c>
    </row>
    <row r="3154" spans="1:24" ht="11.15" customHeight="1" x14ac:dyDescent="0.15">
      <c r="A3154" s="19" t="str">
        <f t="shared" si="250"/>
        <v>1112みど08</v>
      </c>
      <c r="B3154" s="10" t="s">
        <v>4369</v>
      </c>
      <c r="C3154" s="20" t="s">
        <v>4292</v>
      </c>
      <c r="D3154" s="11">
        <v>8</v>
      </c>
      <c r="E3154" s="20" t="s">
        <v>4306</v>
      </c>
      <c r="F3154" s="10" t="s">
        <v>3910</v>
      </c>
      <c r="G3154" s="10" t="s">
        <v>3911</v>
      </c>
      <c r="H3154" s="20" t="s">
        <v>4307</v>
      </c>
      <c r="I3154" s="20" t="s">
        <v>436</v>
      </c>
      <c r="J3154" s="20" t="s">
        <v>1350</v>
      </c>
      <c r="K3154" s="20" t="s">
        <v>4308</v>
      </c>
      <c r="L3154" s="20" t="s">
        <v>3914</v>
      </c>
      <c r="M3154" s="21">
        <v>30</v>
      </c>
      <c r="N3154" s="22">
        <v>1</v>
      </c>
      <c r="O3154" s="23">
        <v>0</v>
      </c>
      <c r="P3154" s="24">
        <v>0</v>
      </c>
      <c r="Q3154" s="25">
        <f t="shared" si="249"/>
        <v>0</v>
      </c>
      <c r="R3154" s="12">
        <v>0</v>
      </c>
      <c r="S3154" s="12">
        <v>0</v>
      </c>
      <c r="U3154" s="18" t="str">
        <f t="shared" si="251"/>
        <v>未勝利</v>
      </c>
      <c r="V3154" s="12" t="s">
        <v>6358</v>
      </c>
      <c r="W3154" s="27" t="s">
        <v>6208</v>
      </c>
      <c r="X3154" s="12" t="str">
        <f>IF(OR(C3154="櫃間牧場",C3154="特捜フジ"),"hit",IF(OR(C3154="土井牧場",C3154="土井ムギムギ牧場",C3154="むぎむぎ",C3154="むぎ"),"doi",IF(OR(C3154="阪神",C3154="タイガースファーム"),"han",IF(OR(C3154="健康牧場",C3154="ＯＫ牧場"),"oke",VLOOKUP(C3154,[1]Owner!$A:$B,2,FALSE)))))</f>
        <v>mid</v>
      </c>
    </row>
    <row r="3155" spans="1:24" ht="11.15" customHeight="1" x14ac:dyDescent="0.15">
      <c r="A3155" s="19" t="str">
        <f t="shared" si="250"/>
        <v>1112みど10</v>
      </c>
      <c r="B3155" s="10" t="s">
        <v>4369</v>
      </c>
      <c r="C3155" s="20" t="s">
        <v>4292</v>
      </c>
      <c r="D3155" s="11">
        <v>10</v>
      </c>
      <c r="E3155" s="20" t="s">
        <v>4312</v>
      </c>
      <c r="F3155" s="10" t="s">
        <v>3910</v>
      </c>
      <c r="G3155" s="10" t="s">
        <v>3906</v>
      </c>
      <c r="H3155" s="20" t="s">
        <v>4313</v>
      </c>
      <c r="I3155" s="20" t="s">
        <v>3165</v>
      </c>
      <c r="J3155" s="20" t="s">
        <v>755</v>
      </c>
      <c r="K3155" s="20" t="s">
        <v>4314</v>
      </c>
      <c r="L3155" s="20" t="s">
        <v>4315</v>
      </c>
      <c r="M3155" s="21">
        <v>30</v>
      </c>
      <c r="N3155" s="22">
        <v>1</v>
      </c>
      <c r="O3155" s="23">
        <v>0</v>
      </c>
      <c r="P3155" s="24">
        <v>0</v>
      </c>
      <c r="Q3155" s="25">
        <f t="shared" si="249"/>
        <v>0</v>
      </c>
      <c r="R3155" s="12">
        <v>0</v>
      </c>
      <c r="S3155" s="12">
        <v>0</v>
      </c>
      <c r="U3155" s="18" t="str">
        <f t="shared" si="251"/>
        <v>未勝利</v>
      </c>
      <c r="V3155" s="12" t="s">
        <v>6359</v>
      </c>
      <c r="W3155" s="27" t="s">
        <v>6209</v>
      </c>
      <c r="X3155" s="12" t="str">
        <f>IF(OR(C3155="櫃間牧場",C3155="特捜フジ"),"hit",IF(OR(C3155="土井牧場",C3155="土井ムギムギ牧場",C3155="むぎむぎ",C3155="むぎ"),"doi",IF(OR(C3155="阪神",C3155="タイガースファーム"),"han",IF(OR(C3155="健康牧場",C3155="ＯＫ牧場"),"oke",VLOOKUP(C3155,[1]Owner!$A:$B,2,FALSE)))))</f>
        <v>mid</v>
      </c>
    </row>
    <row r="3156" spans="1:24" ht="11.15" customHeight="1" x14ac:dyDescent="0.65">
      <c r="A3156" s="19" t="str">
        <f t="shared" si="250"/>
        <v>1112健太03</v>
      </c>
      <c r="B3156" s="10" t="s">
        <v>4369</v>
      </c>
      <c r="C3156" s="20" t="s">
        <v>3981</v>
      </c>
      <c r="D3156" s="11">
        <v>3</v>
      </c>
      <c r="E3156" s="20" t="s">
        <v>3989</v>
      </c>
      <c r="F3156" s="10" t="s">
        <v>3905</v>
      </c>
      <c r="G3156" s="10" t="s">
        <v>3906</v>
      </c>
      <c r="H3156" s="20" t="s">
        <v>3954</v>
      </c>
      <c r="I3156" s="20" t="s">
        <v>3165</v>
      </c>
      <c r="J3156" s="20" t="s">
        <v>1737</v>
      </c>
      <c r="K3156" s="20" t="s">
        <v>791</v>
      </c>
      <c r="L3156" s="20" t="s">
        <v>1913</v>
      </c>
      <c r="M3156" s="21">
        <v>75</v>
      </c>
      <c r="N3156" s="22">
        <v>1</v>
      </c>
      <c r="O3156" s="23">
        <v>0</v>
      </c>
      <c r="P3156" s="24">
        <v>0</v>
      </c>
      <c r="Q3156" s="25">
        <f t="shared" si="249"/>
        <v>0</v>
      </c>
      <c r="R3156" s="12">
        <v>0</v>
      </c>
      <c r="S3156" s="12">
        <v>0</v>
      </c>
      <c r="U3156" s="18" t="str">
        <f t="shared" si="251"/>
        <v>未勝利</v>
      </c>
      <c r="X3156" s="12" t="str">
        <f>IF(OR(C3156="櫃間牧場",C3156="特捜フジ"),"hit",IF(OR(C3156="土井牧場",C3156="土井ムギムギ牧場",C3156="むぎむぎ",C3156="むぎ"),"doi",IF(OR(C3156="阪神",C3156="タイガースファーム"),"han",IF(OR(C3156="健康牧場",C3156="ＯＫ牧場"),"oke",VLOOKUP(C3156,[1]Owner!$A:$B,2,FALSE)))))</f>
        <v>tke</v>
      </c>
    </row>
    <row r="3157" spans="1:24" ht="11.15" customHeight="1" x14ac:dyDescent="0.65">
      <c r="A3157" s="19" t="str">
        <f t="shared" si="250"/>
        <v>1112西原09</v>
      </c>
      <c r="B3157" s="10" t="s">
        <v>4369</v>
      </c>
      <c r="C3157" s="20" t="s">
        <v>4049</v>
      </c>
      <c r="D3157" s="11">
        <v>9</v>
      </c>
      <c r="E3157" s="20" t="s">
        <v>4071</v>
      </c>
      <c r="F3157" s="10" t="s">
        <v>3905</v>
      </c>
      <c r="G3157" s="10" t="s">
        <v>3906</v>
      </c>
      <c r="H3157" s="20" t="s">
        <v>4072</v>
      </c>
      <c r="I3157" s="20" t="s">
        <v>2850</v>
      </c>
      <c r="J3157" s="20" t="s">
        <v>352</v>
      </c>
      <c r="K3157" s="20" t="s">
        <v>791</v>
      </c>
      <c r="L3157" s="20" t="s">
        <v>1913</v>
      </c>
      <c r="M3157" s="21">
        <v>45</v>
      </c>
      <c r="N3157" s="22">
        <v>1</v>
      </c>
      <c r="O3157" s="23">
        <v>0</v>
      </c>
      <c r="P3157" s="24">
        <v>0</v>
      </c>
      <c r="Q3157" s="25">
        <f t="shared" si="249"/>
        <v>0</v>
      </c>
      <c r="R3157" s="12">
        <v>0</v>
      </c>
      <c r="S3157" s="12">
        <v>0</v>
      </c>
      <c r="U3157" s="18" t="str">
        <f t="shared" si="251"/>
        <v>未勝利</v>
      </c>
      <c r="X3157" s="12" t="str">
        <f>IF(OR(C3157="櫃間牧場",C3157="特捜フジ"),"hit",IF(OR(C3157="土井牧場",C3157="土井ムギムギ牧場",C3157="むぎむぎ",C3157="むぎ"),"doi",IF(OR(C3157="阪神",C3157="タイガースファーム"),"han",IF(OR(C3157="健康牧場",C3157="ＯＫ牧場"),"oke",VLOOKUP(C3157,[1]Owner!$A:$B,2,FALSE)))))</f>
        <v>nis</v>
      </c>
    </row>
    <row r="3158" spans="1:24" ht="11.15" customHeight="1" x14ac:dyDescent="0.15">
      <c r="A3158" s="19" t="str">
        <f t="shared" si="250"/>
        <v>1213松山03</v>
      </c>
      <c r="B3158" s="10" t="s">
        <v>4405</v>
      </c>
      <c r="C3158" s="20" t="s">
        <v>4735</v>
      </c>
      <c r="D3158" s="11">
        <v>3</v>
      </c>
      <c r="E3158" s="20" t="s">
        <v>4581</v>
      </c>
      <c r="F3158" s="10" t="s">
        <v>4413</v>
      </c>
      <c r="G3158" s="10" t="s">
        <v>4421</v>
      </c>
      <c r="H3158" s="20" t="s">
        <v>4436</v>
      </c>
      <c r="I3158" s="20" t="s">
        <v>2280</v>
      </c>
      <c r="J3158" s="20" t="s">
        <v>3645</v>
      </c>
      <c r="K3158" s="20" t="s">
        <v>4582</v>
      </c>
      <c r="L3158" s="20" t="s">
        <v>4416</v>
      </c>
      <c r="M3158" s="21">
        <v>10</v>
      </c>
      <c r="N3158" s="22">
        <v>1</v>
      </c>
      <c r="O3158" s="23">
        <v>0</v>
      </c>
      <c r="P3158" s="24">
        <v>0</v>
      </c>
      <c r="Q3158" s="25">
        <f t="shared" si="249"/>
        <v>0</v>
      </c>
      <c r="R3158" s="12">
        <v>0</v>
      </c>
      <c r="S3158" s="12">
        <v>0</v>
      </c>
      <c r="U3158" s="18" t="str">
        <f t="shared" si="251"/>
        <v>未勝利</v>
      </c>
      <c r="V3158" s="12" t="s">
        <v>6374</v>
      </c>
      <c r="W3158" s="27" t="s">
        <v>6224</v>
      </c>
      <c r="X3158" s="12" t="str">
        <f>IF(OR(C3158="櫃間牧場",C3158="特捜フジ"),"hit",IF(OR(C3158="土井牧場",C3158="土井ムギムギ牧場",C3158="むぎむぎ",C3158="むぎ"),"doi",IF(OR(C3158="阪神",C3158="タイガースファーム"),"han",IF(OR(C3158="健康牧場",C3158="ＯＫ牧場"),"oke",VLOOKUP(C3158,[1]Owner!$A:$B,2,FALSE)))))</f>
        <v>mat</v>
      </c>
    </row>
    <row r="3159" spans="1:24" ht="11.15" customHeight="1" x14ac:dyDescent="0.15">
      <c r="A3159" s="19" t="str">
        <f t="shared" si="250"/>
        <v>1213藤田06</v>
      </c>
      <c r="B3159" s="10" t="s">
        <v>4405</v>
      </c>
      <c r="C3159" s="20" t="s">
        <v>4739</v>
      </c>
      <c r="D3159" s="11">
        <v>6</v>
      </c>
      <c r="E3159" s="20" t="s">
        <v>4682</v>
      </c>
      <c r="F3159" s="10" t="s">
        <v>4407</v>
      </c>
      <c r="G3159" s="10" t="s">
        <v>4408</v>
      </c>
      <c r="H3159" s="20" t="s">
        <v>4683</v>
      </c>
      <c r="I3159" s="20" t="s">
        <v>436</v>
      </c>
      <c r="J3159" s="20" t="s">
        <v>4684</v>
      </c>
      <c r="K3159" s="20" t="s">
        <v>4534</v>
      </c>
      <c r="L3159" s="20" t="s">
        <v>1913</v>
      </c>
      <c r="M3159" s="21">
        <v>20</v>
      </c>
      <c r="N3159" s="22">
        <v>1</v>
      </c>
      <c r="O3159" s="23">
        <v>0</v>
      </c>
      <c r="P3159" s="24">
        <v>0</v>
      </c>
      <c r="Q3159" s="25">
        <f t="shared" si="249"/>
        <v>0</v>
      </c>
      <c r="R3159" s="12">
        <v>0</v>
      </c>
      <c r="S3159" s="12">
        <v>0</v>
      </c>
      <c r="U3159" s="18" t="str">
        <f t="shared" si="251"/>
        <v>未勝利</v>
      </c>
      <c r="V3159" s="12" t="s">
        <v>6370</v>
      </c>
      <c r="W3159" s="27" t="s">
        <v>6220</v>
      </c>
      <c r="X3159" s="12" t="str">
        <f>IF(OR(C3159="櫃間牧場",C3159="特捜フジ"),"hit",IF(OR(C3159="土井牧場",C3159="土井ムギムギ牧場",C3159="むぎむぎ",C3159="むぎ"),"doi",IF(OR(C3159="阪神",C3159="タイガースファーム"),"han",IF(OR(C3159="健康牧場",C3159="ＯＫ牧場"),"oke",VLOOKUP(C3159,[1]Owner!$A:$B,2,FALSE)))))</f>
        <v>fut</v>
      </c>
    </row>
    <row r="3160" spans="1:24" ht="11.15" customHeight="1" x14ac:dyDescent="0.15">
      <c r="A3160" s="19" t="str">
        <f t="shared" si="250"/>
        <v>1213藤田08</v>
      </c>
      <c r="B3160" s="10" t="s">
        <v>4405</v>
      </c>
      <c r="C3160" s="20" t="s">
        <v>4739</v>
      </c>
      <c r="D3160" s="11">
        <v>8</v>
      </c>
      <c r="E3160" s="20" t="s">
        <v>4687</v>
      </c>
      <c r="F3160" s="10" t="s">
        <v>4413</v>
      </c>
      <c r="G3160" s="10" t="s">
        <v>4421</v>
      </c>
      <c r="H3160" s="20" t="s">
        <v>127</v>
      </c>
      <c r="I3160" s="20" t="s">
        <v>2231</v>
      </c>
      <c r="J3160" s="20" t="s">
        <v>4688</v>
      </c>
      <c r="K3160" s="20" t="s">
        <v>4689</v>
      </c>
      <c r="L3160" s="20" t="s">
        <v>4690</v>
      </c>
      <c r="M3160" s="21">
        <v>30</v>
      </c>
      <c r="N3160" s="22">
        <v>1</v>
      </c>
      <c r="O3160" s="23">
        <v>0</v>
      </c>
      <c r="P3160" s="24">
        <v>0</v>
      </c>
      <c r="Q3160" s="25">
        <f t="shared" si="249"/>
        <v>0</v>
      </c>
      <c r="R3160" s="12">
        <v>0</v>
      </c>
      <c r="S3160" s="12">
        <v>0</v>
      </c>
      <c r="U3160" s="18" t="str">
        <f t="shared" si="251"/>
        <v>未勝利</v>
      </c>
      <c r="V3160" s="12" t="s">
        <v>6372</v>
      </c>
      <c r="W3160" s="27" t="s">
        <v>6222</v>
      </c>
      <c r="X3160" s="12" t="str">
        <f>IF(OR(C3160="櫃間牧場",C3160="特捜フジ"),"hit",IF(OR(C3160="土井牧場",C3160="土井ムギムギ牧場",C3160="むぎむぎ",C3160="むぎ"),"doi",IF(OR(C3160="阪神",C3160="タイガースファーム"),"han",IF(OR(C3160="健康牧場",C3160="ＯＫ牧場"),"oke",VLOOKUP(C3160,[1]Owner!$A:$B,2,FALSE)))))</f>
        <v>fut</v>
      </c>
    </row>
    <row r="3161" spans="1:24" ht="11.15" customHeight="1" x14ac:dyDescent="0.15">
      <c r="A3161" s="19" t="str">
        <f t="shared" si="250"/>
        <v>1213松山08</v>
      </c>
      <c r="B3161" s="10" t="s">
        <v>4405</v>
      </c>
      <c r="C3161" s="20" t="s">
        <v>4735</v>
      </c>
      <c r="D3161" s="11">
        <v>8</v>
      </c>
      <c r="E3161" s="20" t="s">
        <v>4593</v>
      </c>
      <c r="F3161" s="10" t="s">
        <v>4407</v>
      </c>
      <c r="G3161" s="10" t="s">
        <v>4421</v>
      </c>
      <c r="H3161" s="20" t="s">
        <v>4447</v>
      </c>
      <c r="I3161" s="20" t="s">
        <v>2612</v>
      </c>
      <c r="J3161" s="20" t="s">
        <v>3501</v>
      </c>
      <c r="K3161" s="20" t="s">
        <v>4594</v>
      </c>
      <c r="L3161" s="20" t="s">
        <v>4416</v>
      </c>
      <c r="M3161" s="21">
        <v>10</v>
      </c>
      <c r="N3161" s="22">
        <v>1</v>
      </c>
      <c r="O3161" s="23">
        <v>0</v>
      </c>
      <c r="P3161" s="24">
        <v>0</v>
      </c>
      <c r="Q3161" s="25">
        <f t="shared" si="249"/>
        <v>0</v>
      </c>
      <c r="R3161" s="12">
        <v>0</v>
      </c>
      <c r="S3161" s="12">
        <v>0</v>
      </c>
      <c r="U3161" s="18" t="str">
        <f t="shared" si="251"/>
        <v>未勝利</v>
      </c>
      <c r="V3161" s="12" t="s">
        <v>6375</v>
      </c>
      <c r="W3161" s="27" t="s">
        <v>6225</v>
      </c>
      <c r="X3161" s="12" t="str">
        <f>IF(OR(C3161="櫃間牧場",C3161="特捜フジ"),"hit",IF(OR(C3161="土井牧場",C3161="土井ムギムギ牧場",C3161="むぎむぎ",C3161="むぎ"),"doi",IF(OR(C3161="阪神",C3161="タイガースファーム"),"han",IF(OR(C3161="健康牧場",C3161="ＯＫ牧場"),"oke",VLOOKUP(C3161,[1]Owner!$A:$B,2,FALSE)))))</f>
        <v>mat</v>
      </c>
    </row>
    <row r="3162" spans="1:24" ht="11.15" customHeight="1" x14ac:dyDescent="0.15">
      <c r="A3162" s="19" t="str">
        <f t="shared" si="250"/>
        <v>1213若井07</v>
      </c>
      <c r="B3162" s="10" t="s">
        <v>4405</v>
      </c>
      <c r="C3162" s="20" t="s">
        <v>4731</v>
      </c>
      <c r="D3162" s="11">
        <v>7</v>
      </c>
      <c r="E3162" s="20" t="s">
        <v>4496</v>
      </c>
      <c r="F3162" s="10" t="s">
        <v>29</v>
      </c>
      <c r="G3162" s="10" t="s">
        <v>15</v>
      </c>
      <c r="H3162" s="20" t="s">
        <v>4414</v>
      </c>
      <c r="I3162" s="20" t="s">
        <v>3280</v>
      </c>
      <c r="J3162" s="20" t="s">
        <v>2257</v>
      </c>
      <c r="K3162" s="20" t="s">
        <v>4497</v>
      </c>
      <c r="L3162" s="20" t="s">
        <v>1913</v>
      </c>
      <c r="M3162" s="21">
        <v>50</v>
      </c>
      <c r="N3162" s="22">
        <v>1</v>
      </c>
      <c r="O3162" s="23">
        <v>0</v>
      </c>
      <c r="P3162" s="24">
        <v>0</v>
      </c>
      <c r="Q3162" s="25">
        <f t="shared" si="249"/>
        <v>0</v>
      </c>
      <c r="R3162" s="12">
        <v>0</v>
      </c>
      <c r="S3162" s="12">
        <v>0</v>
      </c>
      <c r="U3162" s="18" t="str">
        <f t="shared" si="251"/>
        <v>未勝利</v>
      </c>
      <c r="V3162" s="12" t="s">
        <v>6387</v>
      </c>
      <c r="W3162" s="27" t="s">
        <v>6237</v>
      </c>
      <c r="X3162" s="12" t="str">
        <f>IF(OR(C3162="櫃間牧場",C3162="特捜フジ"),"hit",IF(OR(C3162="土井牧場",C3162="土井ムギムギ牧場",C3162="むぎむぎ",C3162="むぎ"),"doi",IF(OR(C3162="阪神",C3162="タイガースファーム"),"han",IF(OR(C3162="健康牧場",C3162="ＯＫ牧場"),"oke",VLOOKUP(C3162,[1]Owner!$A:$B,2,FALSE)))))</f>
        <v>wak</v>
      </c>
    </row>
    <row r="3163" spans="1:24" ht="11.15" customHeight="1" x14ac:dyDescent="0.15">
      <c r="A3163" s="19" t="str">
        <f t="shared" si="250"/>
        <v>1314松山07</v>
      </c>
      <c r="B3163" s="10" t="s">
        <v>5133</v>
      </c>
      <c r="C3163" s="20" t="s">
        <v>4910</v>
      </c>
      <c r="D3163" s="11">
        <v>7</v>
      </c>
      <c r="E3163" s="20" t="s">
        <v>4923</v>
      </c>
      <c r="F3163" s="10" t="s">
        <v>4766</v>
      </c>
      <c r="G3163" s="10" t="s">
        <v>4767</v>
      </c>
      <c r="H3163" s="20" t="s">
        <v>4829</v>
      </c>
      <c r="I3163" s="20" t="s">
        <v>4924</v>
      </c>
      <c r="J3163" s="20" t="s">
        <v>4925</v>
      </c>
      <c r="K3163" s="20" t="s">
        <v>4880</v>
      </c>
      <c r="L3163" s="20" t="s">
        <v>4926</v>
      </c>
      <c r="M3163" s="21">
        <v>50</v>
      </c>
      <c r="N3163" s="22">
        <v>1</v>
      </c>
      <c r="O3163" s="23">
        <v>0</v>
      </c>
      <c r="P3163" s="24">
        <v>0</v>
      </c>
      <c r="Q3163" s="25">
        <f t="shared" si="249"/>
        <v>0</v>
      </c>
      <c r="R3163" s="12">
        <v>0</v>
      </c>
      <c r="S3163" s="12">
        <v>0</v>
      </c>
      <c r="U3163" s="18" t="str">
        <f t="shared" si="251"/>
        <v>未勝利</v>
      </c>
      <c r="V3163" s="12" t="s">
        <v>6405</v>
      </c>
      <c r="W3163" s="27" t="s">
        <v>6255</v>
      </c>
      <c r="X3163" s="12" t="str">
        <f>IF(OR(C3163="櫃間牧場",C3163="特捜フジ"),"hit",IF(OR(C3163="土井牧場",C3163="土井ムギムギ牧場",C3163="むぎむぎ",C3163="むぎ"),"doi",IF(OR(C3163="阪神",C3163="タイガースファーム"),"han",IF(OR(C3163="健康牧場",C3163="ＯＫ牧場"),"oke",VLOOKUP(C3163,[1]Owner!$A:$B,2,FALSE)))))</f>
        <v>mat</v>
      </c>
    </row>
    <row r="3164" spans="1:24" ht="11.15" customHeight="1" x14ac:dyDescent="0.15">
      <c r="A3164" s="19" t="str">
        <f t="shared" si="250"/>
        <v>1314西原04</v>
      </c>
      <c r="B3164" s="10" t="s">
        <v>5133</v>
      </c>
      <c r="C3164" s="20" t="s">
        <v>4989</v>
      </c>
      <c r="D3164" s="11">
        <v>4</v>
      </c>
      <c r="E3164" s="20" t="s">
        <v>4995</v>
      </c>
      <c r="F3164" s="10" t="s">
        <v>4772</v>
      </c>
      <c r="G3164" s="10" t="s">
        <v>4767</v>
      </c>
      <c r="H3164" s="20" t="s">
        <v>4795</v>
      </c>
      <c r="I3164" s="20" t="s">
        <v>3165</v>
      </c>
      <c r="J3164" s="20" t="s">
        <v>1539</v>
      </c>
      <c r="K3164" s="20" t="s">
        <v>4996</v>
      </c>
      <c r="L3164" s="20" t="s">
        <v>1913</v>
      </c>
      <c r="M3164" s="21">
        <v>200</v>
      </c>
      <c r="N3164" s="22">
        <v>1</v>
      </c>
      <c r="O3164" s="23">
        <v>0</v>
      </c>
      <c r="P3164" s="24">
        <v>0</v>
      </c>
      <c r="Q3164" s="25">
        <f t="shared" ref="Q3164:Q3195" si="252">IF(M3164="","",IF(M3164&lt;=0,P3164/10,P3164/M3164))</f>
        <v>0</v>
      </c>
      <c r="R3164" s="12">
        <v>0</v>
      </c>
      <c r="S3164" s="12">
        <v>0</v>
      </c>
      <c r="U3164" s="18" t="str">
        <f t="shared" si="251"/>
        <v>未勝利</v>
      </c>
      <c r="V3164" s="12" t="s">
        <v>6392</v>
      </c>
      <c r="W3164" s="27" t="s">
        <v>6242</v>
      </c>
      <c r="X3164" s="12" t="str">
        <f>IF(OR(C3164="櫃間牧場",C3164="特捜フジ"),"hit",IF(OR(C3164="土井牧場",C3164="土井ムギムギ牧場",C3164="むぎむぎ",C3164="むぎ"),"doi",IF(OR(C3164="阪神",C3164="タイガースファーム"),"han",IF(OR(C3164="健康牧場",C3164="ＯＫ牧場"),"oke",VLOOKUP(C3164,[1]Owner!$A:$B,2,FALSE)))))</f>
        <v>nis</v>
      </c>
    </row>
    <row r="3165" spans="1:24" ht="11.15" customHeight="1" x14ac:dyDescent="0.15">
      <c r="A3165" s="19" t="str">
        <f t="shared" si="250"/>
        <v>1314永之07</v>
      </c>
      <c r="B3165" s="10" t="s">
        <v>5133</v>
      </c>
      <c r="C3165" s="20" t="s">
        <v>5014</v>
      </c>
      <c r="D3165" s="11">
        <v>7</v>
      </c>
      <c r="E3165" s="20" t="s">
        <v>5024</v>
      </c>
      <c r="F3165" s="10" t="s">
        <v>4772</v>
      </c>
      <c r="G3165" s="10" t="s">
        <v>4767</v>
      </c>
      <c r="H3165" s="20" t="s">
        <v>5025</v>
      </c>
      <c r="I3165" s="20" t="s">
        <v>395</v>
      </c>
      <c r="J3165" s="20" t="s">
        <v>3735</v>
      </c>
      <c r="K3165" s="20" t="s">
        <v>5026</v>
      </c>
      <c r="L3165" s="20" t="s">
        <v>5027</v>
      </c>
      <c r="M3165" s="21">
        <v>50</v>
      </c>
      <c r="N3165" s="22">
        <v>1</v>
      </c>
      <c r="O3165" s="23">
        <v>0</v>
      </c>
      <c r="P3165" s="24">
        <v>0</v>
      </c>
      <c r="Q3165" s="25">
        <f t="shared" si="252"/>
        <v>0</v>
      </c>
      <c r="R3165" s="12">
        <v>0</v>
      </c>
      <c r="S3165" s="12">
        <v>0</v>
      </c>
      <c r="U3165" s="18" t="str">
        <f t="shared" si="251"/>
        <v>未勝利</v>
      </c>
      <c r="V3165" s="12" t="s">
        <v>6399</v>
      </c>
      <c r="W3165" s="27" t="s">
        <v>6249</v>
      </c>
      <c r="X3165" s="12" t="str">
        <f>IF(OR(C3165="櫃間牧場",C3165="特捜フジ"),"hit",IF(OR(C3165="土井牧場",C3165="土井ムギムギ牧場",C3165="むぎむぎ",C3165="むぎ"),"doi",IF(OR(C3165="阪神",C3165="タイガースファーム"),"han",IF(OR(C3165="健康牧場",C3165="ＯＫ牧場"),"oke",VLOOKUP(C3165,[1]Owner!$A:$B,2,FALSE)))))</f>
        <v>yhi</v>
      </c>
    </row>
    <row r="3166" spans="1:24" ht="11.15" customHeight="1" x14ac:dyDescent="0.15">
      <c r="A3166" s="19" t="str">
        <f t="shared" si="250"/>
        <v>1314福石08</v>
      </c>
      <c r="B3166" s="10" t="s">
        <v>5133</v>
      </c>
      <c r="C3166" s="20" t="s">
        <v>4884</v>
      </c>
      <c r="D3166" s="11">
        <v>8</v>
      </c>
      <c r="E3166" s="20" t="s">
        <v>4902</v>
      </c>
      <c r="F3166" s="10" t="s">
        <v>4766</v>
      </c>
      <c r="G3166" s="10" t="s">
        <v>4767</v>
      </c>
      <c r="H3166" s="20" t="s">
        <v>4900</v>
      </c>
      <c r="I3166" s="20" t="s">
        <v>2231</v>
      </c>
      <c r="J3166" s="20" t="s">
        <v>3879</v>
      </c>
      <c r="K3166" s="20" t="s">
        <v>4903</v>
      </c>
      <c r="L3166" s="20" t="s">
        <v>4770</v>
      </c>
      <c r="M3166" s="21">
        <v>90</v>
      </c>
      <c r="N3166" s="22">
        <v>1</v>
      </c>
      <c r="O3166" s="23">
        <v>0</v>
      </c>
      <c r="P3166" s="24">
        <v>0</v>
      </c>
      <c r="Q3166" s="25">
        <f t="shared" si="252"/>
        <v>0</v>
      </c>
      <c r="R3166" s="12">
        <v>0</v>
      </c>
      <c r="S3166" s="12">
        <v>0</v>
      </c>
      <c r="U3166" s="18" t="str">
        <f t="shared" si="251"/>
        <v>未勝利</v>
      </c>
      <c r="V3166" s="12" t="s">
        <v>6403</v>
      </c>
      <c r="W3166" s="27" t="s">
        <v>6253</v>
      </c>
      <c r="X3166" s="12" t="str">
        <f>IF(OR(C3166="櫃間牧場",C3166="特捜フジ"),"hit",IF(OR(C3166="土井牧場",C3166="土井ムギムギ牧場",C3166="むぎむぎ",C3166="むぎ"),"doi",IF(OR(C3166="阪神",C3166="タイガースファーム"),"han",IF(OR(C3166="健康牧場",C3166="ＯＫ牧場"),"oke",VLOOKUP(C3166,[1]Owner!$A:$B,2,FALSE)))))</f>
        <v>fuk</v>
      </c>
    </row>
    <row r="3167" spans="1:24" ht="11.15" customHeight="1" x14ac:dyDescent="0.15">
      <c r="A3167" s="19" t="str">
        <f t="shared" si="250"/>
        <v>1314光生05</v>
      </c>
      <c r="B3167" s="10" t="s">
        <v>5133</v>
      </c>
      <c r="C3167" s="20" t="s">
        <v>4404</v>
      </c>
      <c r="D3167" s="11">
        <v>5</v>
      </c>
      <c r="E3167" s="20" t="s">
        <v>4947</v>
      </c>
      <c r="F3167" s="10" t="s">
        <v>4936</v>
      </c>
      <c r="G3167" s="10" t="s">
        <v>4767</v>
      </c>
      <c r="H3167" s="20" t="s">
        <v>4798</v>
      </c>
      <c r="I3167" s="20" t="s">
        <v>2438</v>
      </c>
      <c r="J3167" s="20" t="s">
        <v>4948</v>
      </c>
      <c r="K3167" s="20" t="s">
        <v>2370</v>
      </c>
      <c r="L3167" s="20" t="s">
        <v>4416</v>
      </c>
      <c r="M3167" s="21">
        <v>60</v>
      </c>
      <c r="N3167" s="22">
        <v>1</v>
      </c>
      <c r="O3167" s="23">
        <v>0</v>
      </c>
      <c r="P3167" s="24">
        <v>0</v>
      </c>
      <c r="Q3167" s="25">
        <f t="shared" si="252"/>
        <v>0</v>
      </c>
      <c r="R3167" s="12">
        <v>0</v>
      </c>
      <c r="S3167" s="12">
        <v>0</v>
      </c>
      <c r="U3167" s="18" t="str">
        <f t="shared" si="251"/>
        <v>未勝利</v>
      </c>
      <c r="V3167" s="12" t="s">
        <v>6405</v>
      </c>
      <c r="W3167" s="27" t="s">
        <v>6256</v>
      </c>
      <c r="X3167" s="12" t="str">
        <f>IF(OR(C3167="櫃間牧場",C3167="特捜フジ"),"hit",IF(OR(C3167="土井牧場",C3167="土井ムギムギ牧場",C3167="むぎむぎ",C3167="むぎ"),"doi",IF(OR(C3167="阪神",C3167="タイガースファーム"),"han",IF(OR(C3167="健康牧場",C3167="ＯＫ牧場"),"oke",VLOOKUP(C3167,[1]Owner!$A:$B,2,FALSE)))))</f>
        <v>ymi</v>
      </c>
    </row>
    <row r="3168" spans="1:24" ht="11.15" customHeight="1" x14ac:dyDescent="0.15">
      <c r="A3168" s="19" t="str">
        <f t="shared" si="250"/>
        <v>1314光生09</v>
      </c>
      <c r="B3168" s="10" t="s">
        <v>5133</v>
      </c>
      <c r="C3168" s="20" t="s">
        <v>4404</v>
      </c>
      <c r="D3168" s="11">
        <v>9</v>
      </c>
      <c r="E3168" s="20" t="s">
        <v>4958</v>
      </c>
      <c r="F3168" s="10" t="s">
        <v>4959</v>
      </c>
      <c r="G3168" s="10" t="s">
        <v>4767</v>
      </c>
      <c r="H3168" s="20" t="s">
        <v>4840</v>
      </c>
      <c r="I3168" s="20" t="s">
        <v>2231</v>
      </c>
      <c r="J3168" s="20" t="s">
        <v>4960</v>
      </c>
      <c r="K3168" s="20" t="s">
        <v>4961</v>
      </c>
      <c r="L3168" s="20" t="s">
        <v>4962</v>
      </c>
      <c r="M3168" s="21">
        <v>70</v>
      </c>
      <c r="N3168" s="22">
        <v>1</v>
      </c>
      <c r="O3168" s="23">
        <v>0</v>
      </c>
      <c r="P3168" s="24">
        <v>0</v>
      </c>
      <c r="Q3168" s="25">
        <f t="shared" si="252"/>
        <v>0</v>
      </c>
      <c r="R3168" s="12">
        <v>0</v>
      </c>
      <c r="S3168" s="12">
        <v>0</v>
      </c>
      <c r="U3168" s="18" t="str">
        <f t="shared" si="251"/>
        <v>未勝利</v>
      </c>
      <c r="V3168" s="12" t="s">
        <v>6405</v>
      </c>
      <c r="W3168" s="27" t="s">
        <v>6258</v>
      </c>
      <c r="X3168" s="12" t="str">
        <f>IF(OR(C3168="櫃間牧場",C3168="特捜フジ"),"hit",IF(OR(C3168="土井牧場",C3168="土井ムギムギ牧場",C3168="むぎむぎ",C3168="むぎ"),"doi",IF(OR(C3168="阪神",C3168="タイガースファーム"),"han",IF(OR(C3168="健康牧場",C3168="ＯＫ牧場"),"oke",VLOOKUP(C3168,[1]Owner!$A:$B,2,FALSE)))))</f>
        <v>ymi</v>
      </c>
    </row>
    <row r="3169" spans="1:24" ht="11.15" customHeight="1" x14ac:dyDescent="0.15">
      <c r="A3169" s="19" t="str">
        <f t="shared" si="250"/>
        <v>1314みど08</v>
      </c>
      <c r="B3169" s="10" t="s">
        <v>5133</v>
      </c>
      <c r="C3169" s="20" t="s">
        <v>4403</v>
      </c>
      <c r="D3169" s="11">
        <v>8</v>
      </c>
      <c r="E3169" s="20" t="s">
        <v>4790</v>
      </c>
      <c r="F3169" s="10" t="s">
        <v>4772</v>
      </c>
      <c r="G3169" s="10" t="s">
        <v>4767</v>
      </c>
      <c r="H3169" s="20" t="s">
        <v>4768</v>
      </c>
      <c r="I3169" s="20" t="s">
        <v>2231</v>
      </c>
      <c r="J3169" s="20" t="s">
        <v>4318</v>
      </c>
      <c r="K3169" s="20" t="s">
        <v>2378</v>
      </c>
      <c r="L3169" s="20" t="s">
        <v>1913</v>
      </c>
      <c r="M3169" s="21">
        <v>110</v>
      </c>
      <c r="N3169" s="22">
        <v>1</v>
      </c>
      <c r="O3169" s="23">
        <v>0</v>
      </c>
      <c r="P3169" s="24">
        <v>0</v>
      </c>
      <c r="Q3169" s="25">
        <f t="shared" si="252"/>
        <v>0</v>
      </c>
      <c r="R3169" s="12">
        <v>0</v>
      </c>
      <c r="S3169" s="12">
        <v>0</v>
      </c>
      <c r="U3169" s="18" t="str">
        <f t="shared" si="251"/>
        <v>未勝利</v>
      </c>
      <c r="V3169" s="12" t="s">
        <v>6405</v>
      </c>
      <c r="W3169" s="27" t="s">
        <v>6261</v>
      </c>
      <c r="X3169" s="12" t="str">
        <f>IF(OR(C3169="櫃間牧場",C3169="特捜フジ"),"hit",IF(OR(C3169="土井牧場",C3169="土井ムギムギ牧場",C3169="むぎむぎ",C3169="むぎ"),"doi",IF(OR(C3169="阪神",C3169="タイガースファーム"),"han",IF(OR(C3169="健康牧場",C3169="ＯＫ牧場"),"oke",VLOOKUP(C3169,[1]Owner!$A:$B,2,FALSE)))))</f>
        <v>mid</v>
      </c>
    </row>
    <row r="3170" spans="1:24" ht="11.15" customHeight="1" x14ac:dyDescent="0.15">
      <c r="A3170" s="19" t="str">
        <f t="shared" si="250"/>
        <v>1314播磨07</v>
      </c>
      <c r="B3170" s="10" t="s">
        <v>5133</v>
      </c>
      <c r="C3170" s="20" t="s">
        <v>4397</v>
      </c>
      <c r="D3170" s="11">
        <v>7</v>
      </c>
      <c r="E3170" s="20" t="s">
        <v>4846</v>
      </c>
      <c r="F3170" s="10" t="s">
        <v>4766</v>
      </c>
      <c r="G3170" s="10" t="s">
        <v>4774</v>
      </c>
      <c r="H3170" s="20" t="s">
        <v>4847</v>
      </c>
      <c r="I3170" s="20" t="s">
        <v>4786</v>
      </c>
      <c r="J3170" s="20" t="s">
        <v>4848</v>
      </c>
      <c r="K3170" s="20" t="s">
        <v>791</v>
      </c>
      <c r="L3170" s="20" t="s">
        <v>4849</v>
      </c>
      <c r="M3170" s="21">
        <v>50</v>
      </c>
      <c r="N3170" s="22">
        <v>1</v>
      </c>
      <c r="O3170" s="23">
        <v>0</v>
      </c>
      <c r="P3170" s="24">
        <v>0</v>
      </c>
      <c r="Q3170" s="25">
        <f t="shared" si="252"/>
        <v>0</v>
      </c>
      <c r="R3170" s="12">
        <v>0</v>
      </c>
      <c r="S3170" s="12">
        <v>0</v>
      </c>
      <c r="U3170" s="18" t="str">
        <f t="shared" si="251"/>
        <v>未勝利</v>
      </c>
      <c r="V3170" s="12" t="s">
        <v>6395</v>
      </c>
      <c r="W3170" s="27" t="s">
        <v>6245</v>
      </c>
      <c r="X3170" s="12" t="str">
        <f>IF(OR(C3170="櫃間牧場",C3170="特捜フジ"),"hit",IF(OR(C3170="土井牧場",C3170="土井ムギムギ牧場",C3170="むぎむぎ",C3170="むぎ"),"doi",IF(OR(C3170="阪神",C3170="タイガースファーム"),"han",IF(OR(C3170="健康牧場",C3170="ＯＫ牧場"),"oke",VLOOKUP(C3170,[1]Owner!$A:$B,2,FALSE)))))</f>
        <v>har</v>
      </c>
    </row>
    <row r="3171" spans="1:24" ht="11.15" customHeight="1" x14ac:dyDescent="0.15">
      <c r="A3171" s="19" t="str">
        <f t="shared" si="250"/>
        <v>1314播磨10</v>
      </c>
      <c r="B3171" s="10" t="s">
        <v>5133</v>
      </c>
      <c r="C3171" s="20" t="s">
        <v>4397</v>
      </c>
      <c r="D3171" s="11">
        <v>10</v>
      </c>
      <c r="E3171" s="20" t="s">
        <v>4856</v>
      </c>
      <c r="F3171" s="10" t="s">
        <v>4766</v>
      </c>
      <c r="G3171" s="10" t="s">
        <v>4767</v>
      </c>
      <c r="H3171" s="20" t="s">
        <v>4857</v>
      </c>
      <c r="I3171" s="20" t="s">
        <v>3165</v>
      </c>
      <c r="J3171" s="20" t="s">
        <v>2776</v>
      </c>
      <c r="K3171" s="20" t="s">
        <v>4858</v>
      </c>
      <c r="L3171" s="20" t="s">
        <v>4859</v>
      </c>
      <c r="M3171" s="21">
        <v>10</v>
      </c>
      <c r="N3171" s="22">
        <v>1</v>
      </c>
      <c r="O3171" s="23">
        <v>0</v>
      </c>
      <c r="P3171" s="24">
        <v>0</v>
      </c>
      <c r="Q3171" s="25">
        <f t="shared" si="252"/>
        <v>0</v>
      </c>
      <c r="R3171" s="12">
        <v>0</v>
      </c>
      <c r="S3171" s="12">
        <v>0</v>
      </c>
      <c r="U3171" s="18" t="str">
        <f t="shared" si="251"/>
        <v>未勝利</v>
      </c>
      <c r="V3171" s="12" t="s">
        <v>6397</v>
      </c>
      <c r="W3171" s="27" t="s">
        <v>6247</v>
      </c>
      <c r="X3171" s="12" t="str">
        <f>IF(OR(C3171="櫃間牧場",C3171="特捜フジ"),"hit",IF(OR(C3171="土井牧場",C3171="土井ムギムギ牧場",C3171="むぎむぎ",C3171="むぎ"),"doi",IF(OR(C3171="阪神",C3171="タイガースファーム"),"han",IF(OR(C3171="健康牧場",C3171="ＯＫ牧場"),"oke",VLOOKUP(C3171,[1]Owner!$A:$B,2,FALSE)))))</f>
        <v>har</v>
      </c>
    </row>
    <row r="3172" spans="1:24" ht="11.15" customHeight="1" x14ac:dyDescent="0.15">
      <c r="A3172" s="19" t="str">
        <f t="shared" si="250"/>
        <v>1415福石07</v>
      </c>
      <c r="B3172" s="10" t="s">
        <v>5140</v>
      </c>
      <c r="C3172" s="28" t="s">
        <v>4757</v>
      </c>
      <c r="D3172" s="29">
        <v>7</v>
      </c>
      <c r="E3172" s="20" t="s">
        <v>5219</v>
      </c>
      <c r="F3172" s="10" t="s">
        <v>5142</v>
      </c>
      <c r="G3172" s="10" t="s">
        <v>5295</v>
      </c>
      <c r="H3172" s="20" t="s">
        <v>5348</v>
      </c>
      <c r="I3172" s="20" t="s">
        <v>3165</v>
      </c>
      <c r="J3172" s="20" t="s">
        <v>1914</v>
      </c>
      <c r="K3172" s="20" t="s">
        <v>5465</v>
      </c>
      <c r="L3172" s="20" t="s">
        <v>1913</v>
      </c>
      <c r="M3172" s="21">
        <v>30</v>
      </c>
      <c r="N3172" s="22">
        <v>1</v>
      </c>
      <c r="O3172" s="23">
        <v>0</v>
      </c>
      <c r="P3172" s="24">
        <v>0</v>
      </c>
      <c r="Q3172" s="25">
        <f t="shared" si="252"/>
        <v>0</v>
      </c>
      <c r="R3172" s="12">
        <v>0</v>
      </c>
      <c r="S3172" s="12">
        <v>0</v>
      </c>
      <c r="U3172" s="18" t="str">
        <f t="shared" si="251"/>
        <v>未勝利</v>
      </c>
      <c r="V3172" s="12" t="s">
        <v>6418</v>
      </c>
      <c r="W3172" s="27" t="s">
        <v>6277</v>
      </c>
      <c r="X3172" s="12" t="str">
        <f>IF(OR(C3172="櫃間牧場",C3172="特捜フジ"),"hit",IF(OR(C3172="土井牧場",C3172="土井ムギムギ牧場",C3172="むぎむぎ",C3172="むぎ"),"doi",IF(OR(C3172="阪神",C3172="タイガースファーム"),"han",IF(OR(C3172="健康牧場",C3172="ＯＫ牧場"),"oke",VLOOKUP(C3172,[1]Owner!$A:$B,2,FALSE)))))</f>
        <v>fuk</v>
      </c>
    </row>
    <row r="3173" spans="1:24" ht="11.15" customHeight="1" x14ac:dyDescent="0.15">
      <c r="A3173" s="19" t="str">
        <f t="shared" si="250"/>
        <v>1415むぎ10</v>
      </c>
      <c r="B3173" s="10" t="s">
        <v>5140</v>
      </c>
      <c r="C3173" s="28" t="s">
        <v>5138</v>
      </c>
      <c r="D3173" s="29">
        <v>10</v>
      </c>
      <c r="E3173" s="20" t="s">
        <v>5272</v>
      </c>
      <c r="F3173" s="10" t="s">
        <v>5142</v>
      </c>
      <c r="G3173" s="10" t="s">
        <v>5295</v>
      </c>
      <c r="H3173" s="20" t="s">
        <v>5362</v>
      </c>
      <c r="I3173" s="20" t="s">
        <v>3165</v>
      </c>
      <c r="J3173" s="20" t="s">
        <v>3833</v>
      </c>
      <c r="K3173" s="20" t="s">
        <v>5481</v>
      </c>
      <c r="L3173" s="20" t="s">
        <v>5503</v>
      </c>
      <c r="M3173" s="21">
        <v>20</v>
      </c>
      <c r="N3173" s="22">
        <v>1</v>
      </c>
      <c r="O3173" s="23">
        <v>0</v>
      </c>
      <c r="P3173" s="24">
        <v>0</v>
      </c>
      <c r="Q3173" s="25">
        <f t="shared" si="252"/>
        <v>0</v>
      </c>
      <c r="R3173" s="12">
        <v>0</v>
      </c>
      <c r="S3173" s="12">
        <v>0</v>
      </c>
      <c r="U3173" s="18" t="str">
        <f t="shared" si="251"/>
        <v>未勝利</v>
      </c>
      <c r="V3173" s="12" t="s">
        <v>8177</v>
      </c>
      <c r="W3173" s="27" t="s">
        <v>6287</v>
      </c>
      <c r="X3173" s="12" t="str">
        <f>IF(OR(C3173="櫃間牧場",C3173="特捜フジ"),"hit",IF(OR(C3173="土井牧場",C3173="土井ムギムギ牧場",C3173="むぎむぎ",C3173="むぎ"),"doi",IF(OR(C3173="阪神",C3173="タイガースファーム"),"han",IF(OR(C3173="健康牧場",C3173="ＯＫ牧場"),"oke",VLOOKUP(C3173,[1]Owner!$A:$B,2,FALSE)))))</f>
        <v>doi</v>
      </c>
    </row>
    <row r="3174" spans="1:24" ht="11.15" customHeight="1" x14ac:dyDescent="0.15">
      <c r="A3174" s="19" t="str">
        <f t="shared" si="250"/>
        <v>1415播磨09</v>
      </c>
      <c r="B3174" s="10" t="s">
        <v>5140</v>
      </c>
      <c r="C3174" s="28" t="s">
        <v>4761</v>
      </c>
      <c r="D3174" s="29">
        <v>9</v>
      </c>
      <c r="E3174" s="20" t="s">
        <v>5191</v>
      </c>
      <c r="F3174" s="10" t="s">
        <v>5144</v>
      </c>
      <c r="G3174" s="10" t="s">
        <v>5293</v>
      </c>
      <c r="H3174" s="20" t="s">
        <v>5327</v>
      </c>
      <c r="I3174" s="20" t="s">
        <v>4423</v>
      </c>
      <c r="J3174" s="20" t="s">
        <v>3591</v>
      </c>
      <c r="K3174" s="20" t="s">
        <v>5446</v>
      </c>
      <c r="L3174" s="20" t="s">
        <v>1913</v>
      </c>
      <c r="M3174" s="21">
        <v>10</v>
      </c>
      <c r="N3174" s="22">
        <v>1</v>
      </c>
      <c r="O3174" s="23">
        <v>0</v>
      </c>
      <c r="P3174" s="24">
        <v>0</v>
      </c>
      <c r="Q3174" s="25">
        <f t="shared" si="252"/>
        <v>0</v>
      </c>
      <c r="R3174" s="12">
        <v>0</v>
      </c>
      <c r="S3174" s="12">
        <v>0</v>
      </c>
      <c r="U3174" s="18" t="str">
        <f t="shared" si="251"/>
        <v>未勝利</v>
      </c>
      <c r="V3174" s="12" t="s">
        <v>6413</v>
      </c>
      <c r="W3174" s="27" t="s">
        <v>6272</v>
      </c>
      <c r="X3174" s="12" t="str">
        <f>IF(OR(C3174="櫃間牧場",C3174="特捜フジ"),"hit",IF(OR(C3174="土井牧場",C3174="土井ムギムギ牧場",C3174="むぎむぎ",C3174="むぎ"),"doi",IF(OR(C3174="阪神",C3174="タイガースファーム"),"han",IF(OR(C3174="健康牧場",C3174="ＯＫ牧場"),"oke",VLOOKUP(C3174,[1]Owner!$A:$B,2,FALSE)))))</f>
        <v>har</v>
      </c>
    </row>
    <row r="3175" spans="1:24" ht="11.15" customHeight="1" x14ac:dyDescent="0.15">
      <c r="A3175" s="19" t="str">
        <f t="shared" si="250"/>
        <v>1516健太04</v>
      </c>
      <c r="B3175" s="10" t="s">
        <v>5510</v>
      </c>
      <c r="C3175" s="20" t="s">
        <v>5511</v>
      </c>
      <c r="D3175" s="11">
        <v>4</v>
      </c>
      <c r="E3175" s="20" t="s">
        <v>5518</v>
      </c>
      <c r="F3175" s="10" t="s">
        <v>3905</v>
      </c>
      <c r="G3175" s="10" t="s">
        <v>3906</v>
      </c>
      <c r="H3175" s="20" t="s">
        <v>5665</v>
      </c>
      <c r="I3175" s="20" t="s">
        <v>2231</v>
      </c>
      <c r="J3175" s="20" t="s">
        <v>5716</v>
      </c>
      <c r="K3175" s="20" t="s">
        <v>4344</v>
      </c>
      <c r="L3175" s="20" t="s">
        <v>3922</v>
      </c>
      <c r="M3175" s="21">
        <v>160</v>
      </c>
      <c r="N3175" s="22">
        <v>1</v>
      </c>
      <c r="O3175" s="23">
        <v>0</v>
      </c>
      <c r="P3175" s="24">
        <v>0</v>
      </c>
      <c r="Q3175" s="25">
        <f t="shared" si="252"/>
        <v>0</v>
      </c>
      <c r="R3175" s="12">
        <v>0</v>
      </c>
      <c r="S3175" s="12">
        <v>0</v>
      </c>
      <c r="U3175" s="18" t="str">
        <f t="shared" si="251"/>
        <v>未勝利</v>
      </c>
      <c r="V3175" s="12" t="s">
        <v>6433</v>
      </c>
      <c r="W3175" s="27" t="s">
        <v>6293</v>
      </c>
      <c r="X3175" s="12" t="str">
        <f>IF(OR(C3175="櫃間牧場",C3175="特捜フジ"),"hit",IF(OR(C3175="土井牧場",C3175="土井ムギムギ牧場",C3175="むぎむぎ",C3175="むぎ"),"doi",IF(OR(C3175="阪神",C3175="タイガースファーム"),"han",IF(OR(C3175="健康牧場",C3175="ＯＫ牧場"),"oke",VLOOKUP(C3175,[1]Owner!$A:$B,2,FALSE)))))</f>
        <v>tke</v>
      </c>
    </row>
    <row r="3176" spans="1:24" ht="11.15" customHeight="1" x14ac:dyDescent="0.15">
      <c r="A3176" s="19" t="str">
        <f t="shared" si="250"/>
        <v>1516西原09</v>
      </c>
      <c r="B3176" s="10" t="s">
        <v>5510</v>
      </c>
      <c r="C3176" s="20" t="s">
        <v>4049</v>
      </c>
      <c r="D3176" s="11">
        <v>9</v>
      </c>
      <c r="E3176" s="20" t="s">
        <v>5553</v>
      </c>
      <c r="F3176" s="10" t="s">
        <v>3910</v>
      </c>
      <c r="G3176" s="10" t="s">
        <v>3906</v>
      </c>
      <c r="H3176" s="20" t="s">
        <v>5665</v>
      </c>
      <c r="I3176" s="20" t="s">
        <v>3165</v>
      </c>
      <c r="J3176" s="20" t="s">
        <v>1023</v>
      </c>
      <c r="K3176" s="20" t="s">
        <v>5446</v>
      </c>
      <c r="L3176" s="20" t="s">
        <v>1913</v>
      </c>
      <c r="M3176" s="21">
        <v>130</v>
      </c>
      <c r="N3176" s="22">
        <v>1</v>
      </c>
      <c r="O3176" s="23">
        <v>0</v>
      </c>
      <c r="P3176" s="24">
        <v>0</v>
      </c>
      <c r="Q3176" s="25">
        <f t="shared" si="252"/>
        <v>0</v>
      </c>
      <c r="R3176" s="12">
        <v>0</v>
      </c>
      <c r="S3176" s="12">
        <v>0</v>
      </c>
      <c r="U3176" s="18" t="str">
        <f t="shared" si="251"/>
        <v>未勝利</v>
      </c>
      <c r="V3176" s="12" t="s">
        <v>6435</v>
      </c>
      <c r="W3176" s="27" t="s">
        <v>6297</v>
      </c>
      <c r="X3176" s="12" t="str">
        <f>IF(OR(C3176="櫃間牧場",C3176="特捜フジ"),"hit",IF(OR(C3176="土井牧場",C3176="土井ムギムギ牧場",C3176="むぎむぎ",C3176="むぎ"),"doi",IF(OR(C3176="阪神",C3176="タイガースファーム"),"han",IF(OR(C3176="健康牧場",C3176="ＯＫ牧場"),"oke",VLOOKUP(C3176,[1]Owner!$A:$B,2,FALSE)))))</f>
        <v>nis</v>
      </c>
    </row>
    <row r="3177" spans="1:24" ht="11.15" customHeight="1" x14ac:dyDescent="0.15">
      <c r="A3177" s="19" t="str">
        <f t="shared" si="250"/>
        <v>1516西原10</v>
      </c>
      <c r="B3177" s="10" t="s">
        <v>5510</v>
      </c>
      <c r="C3177" s="20" t="s">
        <v>4049</v>
      </c>
      <c r="D3177" s="11">
        <v>10</v>
      </c>
      <c r="E3177" s="20" t="s">
        <v>5554</v>
      </c>
      <c r="F3177" s="10" t="s">
        <v>3910</v>
      </c>
      <c r="G3177" s="10" t="s">
        <v>3906</v>
      </c>
      <c r="H3177" s="20" t="s">
        <v>5686</v>
      </c>
      <c r="I3177" s="20" t="s">
        <v>2438</v>
      </c>
      <c r="J3177" s="20" t="s">
        <v>3278</v>
      </c>
      <c r="K3177" s="20" t="s">
        <v>4344</v>
      </c>
      <c r="L3177" s="20" t="s">
        <v>3922</v>
      </c>
      <c r="M3177" s="21">
        <v>90</v>
      </c>
      <c r="N3177" s="22">
        <v>1</v>
      </c>
      <c r="O3177" s="23">
        <v>0</v>
      </c>
      <c r="P3177" s="24">
        <v>0</v>
      </c>
      <c r="Q3177" s="25">
        <f t="shared" si="252"/>
        <v>0</v>
      </c>
      <c r="R3177" s="12">
        <v>0</v>
      </c>
      <c r="S3177" s="12">
        <v>0</v>
      </c>
      <c r="U3177" s="18" t="str">
        <f t="shared" si="251"/>
        <v>未勝利</v>
      </c>
      <c r="V3177" s="12" t="s">
        <v>6435</v>
      </c>
      <c r="W3177" s="27" t="s">
        <v>6298</v>
      </c>
      <c r="X3177" s="12" t="str">
        <f>IF(OR(C3177="櫃間牧場",C3177="特捜フジ"),"hit",IF(OR(C3177="土井牧場",C3177="土井ムギムギ牧場",C3177="むぎむぎ",C3177="むぎ"),"doi",IF(OR(C3177="阪神",C3177="タイガースファーム"),"han",IF(OR(C3177="健康牧場",C3177="ＯＫ牧場"),"oke",VLOOKUP(C3177,[1]Owner!$A:$B,2,FALSE)))))</f>
        <v>nis</v>
      </c>
    </row>
    <row r="3178" spans="1:24" ht="11.15" customHeight="1" x14ac:dyDescent="0.15">
      <c r="A3178" s="19" t="str">
        <f t="shared" si="250"/>
        <v>1516若井09</v>
      </c>
      <c r="B3178" s="10" t="s">
        <v>5510</v>
      </c>
      <c r="C3178" s="20" t="s">
        <v>5514</v>
      </c>
      <c r="D3178" s="11">
        <v>9</v>
      </c>
      <c r="E3178" s="20" t="s">
        <v>5662</v>
      </c>
      <c r="F3178" s="10" t="s">
        <v>3910</v>
      </c>
      <c r="G3178" s="10" t="s">
        <v>3906</v>
      </c>
      <c r="H3178" s="20" t="s">
        <v>5684</v>
      </c>
      <c r="I3178" s="20" t="s">
        <v>1551</v>
      </c>
      <c r="J3178" s="20" t="s">
        <v>2985</v>
      </c>
      <c r="K3178" s="20" t="s">
        <v>791</v>
      </c>
      <c r="L3178" s="20" t="s">
        <v>1913</v>
      </c>
      <c r="M3178" s="21">
        <v>90</v>
      </c>
      <c r="N3178" s="22">
        <v>1</v>
      </c>
      <c r="O3178" s="23">
        <v>0</v>
      </c>
      <c r="P3178" s="24">
        <v>0</v>
      </c>
      <c r="Q3178" s="25">
        <f t="shared" si="252"/>
        <v>0</v>
      </c>
      <c r="R3178" s="12">
        <v>0</v>
      </c>
      <c r="S3178" s="12">
        <v>0</v>
      </c>
      <c r="U3178" s="18" t="str">
        <f t="shared" si="251"/>
        <v>未勝利</v>
      </c>
      <c r="V3178" s="12" t="s">
        <v>6445</v>
      </c>
      <c r="W3178" s="27" t="s">
        <v>6314</v>
      </c>
      <c r="X3178" s="12" t="str">
        <f>IF(OR(C3178="櫃間牧場",C3178="特捜フジ"),"hit",IF(OR(C3178="土井牧場",C3178="土井ムギムギ牧場",C3178="むぎむぎ",C3178="むぎ"),"doi",IF(OR(C3178="阪神",C3178="タイガースファーム"),"han",IF(OR(C3178="健康牧場",C3178="ＯＫ牧場"),"oke",VLOOKUP(C3178,[1]Owner!$A:$B,2,FALSE)))))</f>
        <v>wak</v>
      </c>
    </row>
    <row r="3179" spans="1:24" ht="11.15" customHeight="1" x14ac:dyDescent="0.15">
      <c r="A3179" s="19" t="str">
        <f t="shared" si="250"/>
        <v>1516播磨03</v>
      </c>
      <c r="B3179" s="10" t="s">
        <v>5510</v>
      </c>
      <c r="C3179" s="20" t="s">
        <v>4105</v>
      </c>
      <c r="D3179" s="11">
        <v>3</v>
      </c>
      <c r="E3179" s="20" t="s">
        <v>5557</v>
      </c>
      <c r="F3179" s="10" t="s">
        <v>3910</v>
      </c>
      <c r="G3179" s="10" t="s">
        <v>3911</v>
      </c>
      <c r="H3179" s="20" t="s">
        <v>4171</v>
      </c>
      <c r="I3179" s="20" t="s">
        <v>2231</v>
      </c>
      <c r="J3179" s="20" t="s">
        <v>5737</v>
      </c>
      <c r="K3179" s="20" t="s">
        <v>3929</v>
      </c>
      <c r="L3179" s="20" t="s">
        <v>3959</v>
      </c>
      <c r="M3179" s="21">
        <v>130</v>
      </c>
      <c r="N3179" s="22">
        <v>1</v>
      </c>
      <c r="O3179" s="23">
        <v>0</v>
      </c>
      <c r="P3179" s="24">
        <v>0</v>
      </c>
      <c r="Q3179" s="25">
        <f t="shared" si="252"/>
        <v>0</v>
      </c>
      <c r="R3179" s="12">
        <v>0</v>
      </c>
      <c r="S3179" s="12">
        <v>0</v>
      </c>
      <c r="U3179" s="18" t="str">
        <f t="shared" si="251"/>
        <v>未勝利</v>
      </c>
      <c r="V3179" s="12" t="s">
        <v>6435</v>
      </c>
      <c r="W3179" s="27" t="s">
        <v>6299</v>
      </c>
      <c r="X3179" s="12" t="str">
        <f>IF(OR(C3179="櫃間牧場",C3179="特捜フジ"),"hit",IF(OR(C3179="土井牧場",C3179="土井ムギムギ牧場",C3179="むぎむぎ",C3179="むぎ"),"doi",IF(OR(C3179="阪神",C3179="タイガースファーム"),"han",IF(OR(C3179="健康牧場",C3179="ＯＫ牧場"),"oke",VLOOKUP(C3179,[1]Owner!$A:$B,2,FALSE)))))</f>
        <v>har</v>
      </c>
    </row>
    <row r="3180" spans="1:24" ht="11.15" customHeight="1" x14ac:dyDescent="0.15">
      <c r="A3180" s="19" t="str">
        <f t="shared" si="250"/>
        <v>1617西原03</v>
      </c>
      <c r="B3180" s="10" t="s">
        <v>5840</v>
      </c>
      <c r="C3180" s="20" t="s">
        <v>4759</v>
      </c>
      <c r="D3180" s="11">
        <v>3</v>
      </c>
      <c r="E3180" s="20" t="s">
        <v>5878</v>
      </c>
      <c r="F3180" s="10" t="s">
        <v>5845</v>
      </c>
      <c r="G3180" s="10" t="s">
        <v>5996</v>
      </c>
      <c r="H3180" s="20" t="s">
        <v>5998</v>
      </c>
      <c r="I3180" s="20" t="s">
        <v>3165</v>
      </c>
      <c r="J3180" s="20" t="s">
        <v>2689</v>
      </c>
      <c r="K3180" s="20" t="s">
        <v>6135</v>
      </c>
      <c r="L3180" s="20" t="s">
        <v>1913</v>
      </c>
      <c r="M3180" s="21">
        <v>120</v>
      </c>
      <c r="N3180" s="22">
        <v>1</v>
      </c>
      <c r="O3180" s="23">
        <v>0</v>
      </c>
      <c r="P3180" s="24">
        <v>0</v>
      </c>
      <c r="Q3180" s="25">
        <f t="shared" si="252"/>
        <v>0</v>
      </c>
      <c r="R3180" s="12">
        <v>0</v>
      </c>
      <c r="S3180" s="12">
        <v>0</v>
      </c>
      <c r="U3180" s="18" t="str">
        <f t="shared" si="251"/>
        <v>未勝利</v>
      </c>
      <c r="V3180" s="12" t="s">
        <v>6454</v>
      </c>
      <c r="W3180" s="27" t="s">
        <v>6323</v>
      </c>
      <c r="X3180" s="12" t="str">
        <f>IF(OR(C3180="櫃間牧場",C3180="特捜フジ"),"hit",IF(OR(C3180="土井牧場",C3180="土井ムギムギ牧場",C3180="むぎむぎ",C3180="むぎ"),"doi",IF(OR(C3180="阪神",C3180="タイガースファーム"),"han",IF(OR(C3180="健康牧場",C3180="ＯＫ牧場"),"oke",VLOOKUP(C3180,[1]Owner!$A:$B,2,FALSE)))))</f>
        <v>nis</v>
      </c>
    </row>
    <row r="3181" spans="1:24" ht="11.15" customHeight="1" x14ac:dyDescent="0.15">
      <c r="A3181" s="19" t="str">
        <f t="shared" si="250"/>
        <v>1617阪神01</v>
      </c>
      <c r="B3181" s="10" t="s">
        <v>5840</v>
      </c>
      <c r="C3181" s="20" t="s">
        <v>4756</v>
      </c>
      <c r="D3181" s="11">
        <v>1</v>
      </c>
      <c r="E3181" s="20" t="s">
        <v>5896</v>
      </c>
      <c r="F3181" s="10" t="s">
        <v>5848</v>
      </c>
      <c r="G3181" s="10" t="s">
        <v>6012</v>
      </c>
      <c r="H3181" s="20" t="s">
        <v>6055</v>
      </c>
      <c r="I3181" s="20" t="s">
        <v>2231</v>
      </c>
      <c r="J3181" s="20" t="s">
        <v>6056</v>
      </c>
      <c r="K3181" s="20" t="s">
        <v>6135</v>
      </c>
      <c r="L3181" s="20" t="s">
        <v>1913</v>
      </c>
      <c r="M3181" s="21">
        <v>200</v>
      </c>
      <c r="N3181" s="22">
        <v>1</v>
      </c>
      <c r="O3181" s="23">
        <v>0</v>
      </c>
      <c r="P3181" s="24">
        <v>0</v>
      </c>
      <c r="Q3181" s="25">
        <f t="shared" si="252"/>
        <v>0</v>
      </c>
      <c r="R3181" s="12">
        <v>0</v>
      </c>
      <c r="S3181" s="12">
        <v>0</v>
      </c>
      <c r="U3181" s="18" t="str">
        <f t="shared" si="251"/>
        <v>未勝利</v>
      </c>
      <c r="V3181" s="12" t="s">
        <v>6459</v>
      </c>
      <c r="W3181" s="27" t="s">
        <v>6328</v>
      </c>
      <c r="X3181" s="12" t="str">
        <f>IF(OR(C3181="櫃間牧場",C3181="特捜フジ"),"hit",IF(OR(C3181="土井牧場",C3181="土井ムギムギ牧場",C3181="むぎむぎ",C3181="むぎ"),"doi",IF(OR(C3181="阪神",C3181="タイガースファーム"),"han",IF(OR(C3181="健康牧場",C3181="ＯＫ牧場"),"oke",VLOOKUP(C3181,[1]Owner!$A:$B,2,FALSE)))))</f>
        <v>han</v>
      </c>
    </row>
    <row r="3182" spans="1:24" ht="11.15" customHeight="1" x14ac:dyDescent="0.15">
      <c r="A3182" s="19" t="str">
        <f t="shared" si="250"/>
        <v>1617永之01</v>
      </c>
      <c r="B3182" s="10" t="s">
        <v>5840</v>
      </c>
      <c r="C3182" s="20" t="s">
        <v>5135</v>
      </c>
      <c r="D3182" s="11">
        <v>1</v>
      </c>
      <c r="E3182" s="20" t="s">
        <v>5906</v>
      </c>
      <c r="F3182" s="10" t="s">
        <v>5848</v>
      </c>
      <c r="G3182" s="10" t="s">
        <v>5996</v>
      </c>
      <c r="H3182" s="20" t="s">
        <v>6008</v>
      </c>
      <c r="I3182" s="20" t="s">
        <v>3165</v>
      </c>
      <c r="J3182" s="20" t="s">
        <v>2365</v>
      </c>
      <c r="K3182" s="20" t="s">
        <v>2378</v>
      </c>
      <c r="L3182" s="20" t="s">
        <v>1913</v>
      </c>
      <c r="M3182" s="21">
        <v>200</v>
      </c>
      <c r="N3182" s="22">
        <v>1</v>
      </c>
      <c r="O3182" s="23">
        <v>0</v>
      </c>
      <c r="P3182" s="24">
        <v>0</v>
      </c>
      <c r="Q3182" s="25">
        <f t="shared" si="252"/>
        <v>0</v>
      </c>
      <c r="R3182" s="12">
        <v>0</v>
      </c>
      <c r="S3182" s="12">
        <v>0</v>
      </c>
      <c r="U3182" s="18" t="str">
        <f t="shared" si="251"/>
        <v>未勝利</v>
      </c>
      <c r="V3182" s="12" t="s">
        <v>6460</v>
      </c>
      <c r="W3182" s="27" t="s">
        <v>6329</v>
      </c>
      <c r="X3182" s="12" t="str">
        <f>IF(OR(C3182="櫃間牧場",C3182="特捜フジ"),"hit",IF(OR(C3182="土井牧場",C3182="土井ムギムギ牧場",C3182="むぎむぎ",C3182="むぎ"),"doi",IF(OR(C3182="阪神",C3182="タイガースファーム"),"han",IF(OR(C3182="健康牧場",C3182="ＯＫ牧場"),"oke",VLOOKUP(C3182,[1]Owner!$A:$B,2,FALSE)))))</f>
        <v>yhi</v>
      </c>
    </row>
    <row r="3183" spans="1:24" ht="11.15" customHeight="1" x14ac:dyDescent="0.15">
      <c r="A3183" s="19" t="str">
        <f t="shared" si="250"/>
        <v>1617永之09</v>
      </c>
      <c r="B3183" s="10" t="s">
        <v>5840</v>
      </c>
      <c r="C3183" s="20" t="s">
        <v>5135</v>
      </c>
      <c r="D3183" s="11">
        <v>9</v>
      </c>
      <c r="E3183" s="20" t="s">
        <v>5914</v>
      </c>
      <c r="F3183" s="10" t="s">
        <v>5848</v>
      </c>
      <c r="G3183" s="10" t="s">
        <v>5996</v>
      </c>
      <c r="H3183" s="20" t="s">
        <v>6006</v>
      </c>
      <c r="I3183" s="20" t="s">
        <v>5709</v>
      </c>
      <c r="J3183" s="20" t="s">
        <v>4019</v>
      </c>
      <c r="K3183" s="20" t="s">
        <v>3023</v>
      </c>
      <c r="L3183" s="20" t="s">
        <v>1913</v>
      </c>
      <c r="M3183" s="21">
        <v>80</v>
      </c>
      <c r="N3183" s="22">
        <v>1</v>
      </c>
      <c r="O3183" s="23">
        <v>0</v>
      </c>
      <c r="P3183" s="24">
        <v>0</v>
      </c>
      <c r="Q3183" s="25">
        <f t="shared" si="252"/>
        <v>0</v>
      </c>
      <c r="R3183" s="12">
        <v>0</v>
      </c>
      <c r="S3183" s="12">
        <v>0</v>
      </c>
      <c r="U3183" s="18" t="str">
        <f t="shared" si="251"/>
        <v>未勝利</v>
      </c>
      <c r="V3183" s="12" t="s">
        <v>6461</v>
      </c>
      <c r="W3183" s="27" t="s">
        <v>6330</v>
      </c>
      <c r="X3183" s="12" t="str">
        <f>IF(OR(C3183="櫃間牧場",C3183="特捜フジ"),"hit",IF(OR(C3183="土井牧場",C3183="土井ムギムギ牧場",C3183="むぎむぎ",C3183="むぎ"),"doi",IF(OR(C3183="阪神",C3183="タイガースファーム"),"han",IF(OR(C3183="健康牧場",C3183="ＯＫ牧場"),"oke",VLOOKUP(C3183,[1]Owner!$A:$B,2,FALSE)))))</f>
        <v>yhi</v>
      </c>
    </row>
    <row r="3184" spans="1:24" ht="11.15" customHeight="1" x14ac:dyDescent="0.15">
      <c r="A3184" s="19" t="str">
        <f t="shared" si="250"/>
        <v>1617福石04</v>
      </c>
      <c r="B3184" s="10" t="s">
        <v>5840</v>
      </c>
      <c r="C3184" s="20" t="s">
        <v>4757</v>
      </c>
      <c r="D3184" s="11">
        <v>4</v>
      </c>
      <c r="E3184" s="20" t="s">
        <v>5919</v>
      </c>
      <c r="F3184" s="10" t="s">
        <v>5848</v>
      </c>
      <c r="G3184" s="10" t="s">
        <v>6012</v>
      </c>
      <c r="H3184" s="20" t="s">
        <v>6014</v>
      </c>
      <c r="I3184" s="20" t="s">
        <v>2231</v>
      </c>
      <c r="J3184" s="20" t="s">
        <v>6076</v>
      </c>
      <c r="K3184" s="20" t="s">
        <v>6161</v>
      </c>
      <c r="L3184" s="20" t="s">
        <v>1913</v>
      </c>
      <c r="M3184" s="21">
        <v>130</v>
      </c>
      <c r="N3184" s="22">
        <v>1</v>
      </c>
      <c r="O3184" s="23">
        <v>0</v>
      </c>
      <c r="P3184" s="24">
        <v>0</v>
      </c>
      <c r="Q3184" s="25">
        <f t="shared" si="252"/>
        <v>0</v>
      </c>
      <c r="R3184" s="12">
        <v>0</v>
      </c>
      <c r="S3184" s="12">
        <v>0</v>
      </c>
      <c r="U3184" s="18" t="str">
        <f t="shared" si="251"/>
        <v>未勝利</v>
      </c>
      <c r="V3184" s="12" t="s">
        <v>6462</v>
      </c>
      <c r="W3184" s="27" t="s">
        <v>6331</v>
      </c>
      <c r="X3184" s="12" t="str">
        <f>IF(OR(C3184="櫃間牧場",C3184="特捜フジ"),"hit",IF(OR(C3184="土井牧場",C3184="土井ムギムギ牧場",C3184="むぎむぎ",C3184="むぎ"),"doi",IF(OR(C3184="阪神",C3184="タイガースファーム"),"han",IF(OR(C3184="健康牧場",C3184="ＯＫ牧場"),"oke",VLOOKUP(C3184,[1]Owner!$A:$B,2,FALSE)))))</f>
        <v>fuk</v>
      </c>
    </row>
    <row r="3185" spans="1:24" ht="11.15" customHeight="1" x14ac:dyDescent="0.15">
      <c r="A3185" s="19" t="str">
        <f t="shared" si="250"/>
        <v>1617福石07</v>
      </c>
      <c r="B3185" s="10" t="s">
        <v>5840</v>
      </c>
      <c r="C3185" s="20" t="s">
        <v>4757</v>
      </c>
      <c r="D3185" s="11">
        <v>7</v>
      </c>
      <c r="E3185" s="20" t="s">
        <v>5922</v>
      </c>
      <c r="F3185" s="10" t="s">
        <v>5845</v>
      </c>
      <c r="G3185" s="10" t="s">
        <v>6012</v>
      </c>
      <c r="H3185" s="20" t="s">
        <v>6079</v>
      </c>
      <c r="I3185" s="20" t="s">
        <v>2231</v>
      </c>
      <c r="J3185" s="20" t="s">
        <v>4703</v>
      </c>
      <c r="K3185" s="20" t="s">
        <v>2378</v>
      </c>
      <c r="L3185" s="20" t="s">
        <v>1913</v>
      </c>
      <c r="M3185" s="21">
        <v>140</v>
      </c>
      <c r="N3185" s="22">
        <v>1</v>
      </c>
      <c r="O3185" s="23">
        <v>0</v>
      </c>
      <c r="P3185" s="24">
        <v>0</v>
      </c>
      <c r="Q3185" s="25">
        <f t="shared" si="252"/>
        <v>0</v>
      </c>
      <c r="R3185" s="12">
        <v>0</v>
      </c>
      <c r="S3185" s="12">
        <v>0</v>
      </c>
      <c r="U3185" s="18" t="str">
        <f t="shared" si="251"/>
        <v>未勝利</v>
      </c>
      <c r="V3185" s="12" t="s">
        <v>6463</v>
      </c>
      <c r="W3185" s="27" t="s">
        <v>6332</v>
      </c>
      <c r="X3185" s="12" t="str">
        <f>IF(OR(C3185="櫃間牧場",C3185="特捜フジ"),"hit",IF(OR(C3185="土井牧場",C3185="土井ムギムギ牧場",C3185="むぎむぎ",C3185="むぎ"),"doi",IF(OR(C3185="阪神",C3185="タイガースファーム"),"han",IF(OR(C3185="健康牧場",C3185="ＯＫ牧場"),"oke",VLOOKUP(C3185,[1]Owner!$A:$B,2,FALSE)))))</f>
        <v>fuk</v>
      </c>
    </row>
    <row r="3186" spans="1:24" ht="11.15" customHeight="1" x14ac:dyDescent="0.15">
      <c r="A3186" s="19" t="str">
        <f t="shared" si="250"/>
        <v>1617みど01</v>
      </c>
      <c r="B3186" s="10" t="s">
        <v>5840</v>
      </c>
      <c r="C3186" s="20" t="s">
        <v>4754</v>
      </c>
      <c r="D3186" s="11">
        <v>1</v>
      </c>
      <c r="E3186" s="20" t="s">
        <v>5956</v>
      </c>
      <c r="F3186" s="10" t="s">
        <v>5848</v>
      </c>
      <c r="G3186" s="10" t="s">
        <v>6012</v>
      </c>
      <c r="H3186" s="20" t="s">
        <v>6018</v>
      </c>
      <c r="I3186" s="20" t="s">
        <v>2231</v>
      </c>
      <c r="J3186" s="20" t="s">
        <v>6106</v>
      </c>
      <c r="K3186" s="20" t="s">
        <v>6140</v>
      </c>
      <c r="L3186" s="20" t="s">
        <v>1913</v>
      </c>
      <c r="M3186" s="21">
        <v>200</v>
      </c>
      <c r="N3186" s="22">
        <v>1</v>
      </c>
      <c r="O3186" s="23">
        <v>0</v>
      </c>
      <c r="P3186" s="24">
        <v>0</v>
      </c>
      <c r="Q3186" s="25">
        <f t="shared" si="252"/>
        <v>0</v>
      </c>
      <c r="R3186" s="12">
        <v>0</v>
      </c>
      <c r="S3186" s="12">
        <v>0</v>
      </c>
      <c r="U3186" s="18" t="str">
        <f t="shared" si="251"/>
        <v>未勝利</v>
      </c>
      <c r="V3186" s="12" t="s">
        <v>6467</v>
      </c>
      <c r="W3186" s="27" t="s">
        <v>6336</v>
      </c>
      <c r="X3186" s="12" t="str">
        <f>IF(OR(C3186="櫃間牧場",C3186="特捜フジ"),"hit",IF(OR(C3186="土井牧場",C3186="土井ムギムギ牧場",C3186="むぎむぎ",C3186="むぎ"),"doi",IF(OR(C3186="阪神",C3186="タイガースファーム"),"han",IF(OR(C3186="健康牧場",C3186="ＯＫ牧場"),"oke",VLOOKUP(C3186,[1]Owner!$A:$B,2,FALSE)))))</f>
        <v>mid</v>
      </c>
    </row>
    <row r="3187" spans="1:24" ht="11.15" customHeight="1" x14ac:dyDescent="0.15">
      <c r="A3187" s="19" t="str">
        <f t="shared" si="250"/>
        <v>1617みど06</v>
      </c>
      <c r="B3187" s="10" t="s">
        <v>5840</v>
      </c>
      <c r="C3187" s="20" t="s">
        <v>4754</v>
      </c>
      <c r="D3187" s="11">
        <v>6</v>
      </c>
      <c r="E3187" s="20" t="s">
        <v>5961</v>
      </c>
      <c r="F3187" s="10" t="s">
        <v>5845</v>
      </c>
      <c r="G3187" s="10" t="s">
        <v>5996</v>
      </c>
      <c r="H3187" s="20" t="s">
        <v>5998</v>
      </c>
      <c r="I3187" s="20" t="s">
        <v>2231</v>
      </c>
      <c r="J3187" s="20" t="s">
        <v>5432</v>
      </c>
      <c r="K3187" s="20" t="s">
        <v>2378</v>
      </c>
      <c r="L3187" s="20" t="s">
        <v>1913</v>
      </c>
      <c r="M3187" s="21">
        <v>130</v>
      </c>
      <c r="N3187" s="22">
        <v>1</v>
      </c>
      <c r="O3187" s="23">
        <v>0</v>
      </c>
      <c r="P3187" s="24">
        <v>0</v>
      </c>
      <c r="Q3187" s="25">
        <f t="shared" si="252"/>
        <v>0</v>
      </c>
      <c r="R3187" s="12">
        <v>0</v>
      </c>
      <c r="S3187" s="12">
        <v>0</v>
      </c>
      <c r="U3187" s="18" t="str">
        <f t="shared" si="251"/>
        <v>未勝利</v>
      </c>
      <c r="V3187" s="12" t="s">
        <v>6468</v>
      </c>
      <c r="W3187" s="27" t="s">
        <v>6337</v>
      </c>
      <c r="X3187" s="12" t="str">
        <f>IF(OR(C3187="櫃間牧場",C3187="特捜フジ"),"hit",IF(OR(C3187="土井牧場",C3187="土井ムギムギ牧場",C3187="むぎむぎ",C3187="むぎ"),"doi",IF(OR(C3187="阪神",C3187="タイガースファーム"),"han",IF(OR(C3187="健康牧場",C3187="ＯＫ牧場"),"oke",VLOOKUP(C3187,[1]Owner!$A:$B,2,FALSE)))))</f>
        <v>mid</v>
      </c>
    </row>
    <row r="3188" spans="1:24" ht="11.15" customHeight="1" x14ac:dyDescent="0.15">
      <c r="A3188" s="19" t="str">
        <f t="shared" si="250"/>
        <v>1617若井07</v>
      </c>
      <c r="B3188" s="10" t="s">
        <v>5840</v>
      </c>
      <c r="C3188" s="20" t="s">
        <v>4763</v>
      </c>
      <c r="D3188" s="11">
        <v>7</v>
      </c>
      <c r="E3188" s="20" t="s">
        <v>5992</v>
      </c>
      <c r="F3188" s="10" t="s">
        <v>5848</v>
      </c>
      <c r="G3188" s="10" t="s">
        <v>5996</v>
      </c>
      <c r="H3188" s="20" t="s">
        <v>6006</v>
      </c>
      <c r="I3188" s="20" t="s">
        <v>3553</v>
      </c>
      <c r="J3188" s="20" t="s">
        <v>1743</v>
      </c>
      <c r="K3188" s="20" t="s">
        <v>6191</v>
      </c>
      <c r="L3188" s="20" t="s">
        <v>4853</v>
      </c>
      <c r="M3188" s="21">
        <v>80</v>
      </c>
      <c r="N3188" s="22">
        <v>1</v>
      </c>
      <c r="O3188" s="23">
        <v>0</v>
      </c>
      <c r="P3188" s="24">
        <v>0</v>
      </c>
      <c r="Q3188" s="25">
        <f t="shared" si="252"/>
        <v>0</v>
      </c>
      <c r="R3188" s="12">
        <v>0</v>
      </c>
      <c r="S3188" s="12">
        <v>0</v>
      </c>
      <c r="U3188" s="18" t="str">
        <f t="shared" si="251"/>
        <v>未勝利</v>
      </c>
      <c r="V3188" s="12" t="s">
        <v>6474</v>
      </c>
      <c r="W3188" s="27" t="s">
        <v>6343</v>
      </c>
      <c r="X3188" s="12" t="str">
        <f>IF(OR(C3188="櫃間牧場",C3188="特捜フジ"),"hit",IF(OR(C3188="土井牧場",C3188="土井ムギムギ牧場",C3188="むぎむぎ",C3188="むぎ"),"doi",IF(OR(C3188="阪神",C3188="タイガースファーム"),"han",IF(OR(C3188="健康牧場",C3188="ＯＫ牧場"),"oke",VLOOKUP(C3188,[1]Owner!$A:$B,2,FALSE)))))</f>
        <v>wak</v>
      </c>
    </row>
    <row r="3189" spans="1:24" ht="11.15" customHeight="1" x14ac:dyDescent="0.15">
      <c r="A3189" s="19" t="str">
        <f t="shared" si="250"/>
        <v>1617成田08</v>
      </c>
      <c r="B3189" s="10" t="s">
        <v>5840</v>
      </c>
      <c r="C3189" s="20" t="s">
        <v>5842</v>
      </c>
      <c r="D3189" s="11">
        <v>8</v>
      </c>
      <c r="E3189" s="20" t="s">
        <v>5873</v>
      </c>
      <c r="F3189" s="10" t="s">
        <v>5144</v>
      </c>
      <c r="G3189" s="10" t="s">
        <v>5996</v>
      </c>
      <c r="H3189" s="20" t="s">
        <v>6001</v>
      </c>
      <c r="I3189" s="20" t="s">
        <v>2231</v>
      </c>
      <c r="J3189" s="20" t="s">
        <v>5428</v>
      </c>
      <c r="K3189" s="20" t="s">
        <v>6144</v>
      </c>
      <c r="L3189" s="20" t="s">
        <v>6150</v>
      </c>
      <c r="M3189" s="21">
        <v>110</v>
      </c>
      <c r="N3189" s="22">
        <v>1</v>
      </c>
      <c r="O3189" s="23">
        <v>0</v>
      </c>
      <c r="P3189" s="24">
        <v>0</v>
      </c>
      <c r="Q3189" s="25">
        <f t="shared" si="252"/>
        <v>0</v>
      </c>
      <c r="R3189" s="12">
        <v>0</v>
      </c>
      <c r="S3189" s="12">
        <v>0</v>
      </c>
      <c r="U3189" s="18" t="str">
        <f t="shared" si="251"/>
        <v>未勝利</v>
      </c>
      <c r="V3189" s="12" t="s">
        <v>6452</v>
      </c>
      <c r="W3189" s="27" t="s">
        <v>6321</v>
      </c>
      <c r="X3189" s="12" t="str">
        <f>IF(OR(C3189="櫃間牧場",C3189="特捜フジ"),"hit",IF(OR(C3189="土井牧場",C3189="土井ムギムギ牧場",C3189="むぎむぎ",C3189="むぎ"),"doi",IF(OR(C3189="阪神",C3189="タイガースファーム"),"han",IF(OR(C3189="健康牧場",C3189="ＯＫ牧場"),"oke",VLOOKUP(C3189,[1]Owner!$A:$B,2,FALSE)))))</f>
        <v>nar</v>
      </c>
    </row>
    <row r="3190" spans="1:24" ht="11.15" customHeight="1" x14ac:dyDescent="0.65">
      <c r="A3190" s="19" t="str">
        <f t="shared" si="250"/>
        <v>1718成田03</v>
      </c>
      <c r="B3190" s="10" t="s">
        <v>6476</v>
      </c>
      <c r="C3190" s="20" t="s">
        <v>6621</v>
      </c>
      <c r="D3190" s="11">
        <v>3</v>
      </c>
      <c r="E3190" s="20" t="s">
        <v>6624</v>
      </c>
      <c r="F3190" s="10" t="s">
        <v>5142</v>
      </c>
      <c r="G3190" s="10" t="s">
        <v>5295</v>
      </c>
      <c r="H3190" s="20" t="s">
        <v>6635</v>
      </c>
      <c r="I3190" s="20" t="s">
        <v>1755</v>
      </c>
      <c r="J3190" s="20" t="s">
        <v>7053</v>
      </c>
      <c r="K3190" s="20" t="s">
        <v>7054</v>
      </c>
      <c r="L3190" s="20" t="s">
        <v>7055</v>
      </c>
      <c r="M3190" s="21">
        <v>20</v>
      </c>
      <c r="N3190" s="22">
        <v>1</v>
      </c>
      <c r="O3190" s="23">
        <v>0</v>
      </c>
      <c r="P3190" s="24">
        <v>0</v>
      </c>
      <c r="Q3190" s="25">
        <f t="shared" si="252"/>
        <v>0</v>
      </c>
      <c r="R3190" s="12">
        <v>0</v>
      </c>
      <c r="S3190" s="12">
        <v>0</v>
      </c>
      <c r="U3190" s="18" t="str">
        <f t="shared" si="251"/>
        <v>未勝利</v>
      </c>
      <c r="V3190" s="12" t="s">
        <v>7041</v>
      </c>
      <c r="W3190" s="12" t="s">
        <v>6908</v>
      </c>
      <c r="X3190" s="12" t="str">
        <f>IF(OR(C3190="櫃間牧場",C3190="特捜フジ"),"hit",IF(OR(C3190="土井牧場",C3190="土井ムギムギ牧場",C3190="むぎむぎ",C3190="むぎ"),"doi",IF(OR(C3190="阪神",C3190="タイガースファーム"),"han",IF(OR(C3190="健康牧場",C3190="ＯＫ牧場"),"oke",VLOOKUP(C3190,[1]Owner!$A:$B,2,FALSE)))))</f>
        <v>nar</v>
      </c>
    </row>
    <row r="3191" spans="1:24" ht="11.15" customHeight="1" x14ac:dyDescent="0.65">
      <c r="A3191" s="19" t="str">
        <f t="shared" si="250"/>
        <v>1718阪神03</v>
      </c>
      <c r="B3191" s="10" t="s">
        <v>6476</v>
      </c>
      <c r="C3191" s="20" t="s">
        <v>4373</v>
      </c>
      <c r="D3191" s="11">
        <v>3</v>
      </c>
      <c r="E3191" s="20" t="s">
        <v>6479</v>
      </c>
      <c r="F3191" s="10" t="s">
        <v>5142</v>
      </c>
      <c r="G3191" s="10" t="s">
        <v>5295</v>
      </c>
      <c r="H3191" s="20" t="s">
        <v>6634</v>
      </c>
      <c r="I3191" s="20" t="s">
        <v>2231</v>
      </c>
      <c r="J3191" s="20" t="s">
        <v>6704</v>
      </c>
      <c r="K3191" s="20" t="s">
        <v>3023</v>
      </c>
      <c r="L3191" s="20" t="s">
        <v>5484</v>
      </c>
      <c r="M3191" s="21">
        <v>100</v>
      </c>
      <c r="N3191" s="22">
        <v>1</v>
      </c>
      <c r="O3191" s="23">
        <v>0</v>
      </c>
      <c r="P3191" s="24">
        <v>0</v>
      </c>
      <c r="Q3191" s="25">
        <f t="shared" si="252"/>
        <v>0</v>
      </c>
      <c r="R3191" s="12">
        <v>0</v>
      </c>
      <c r="S3191" s="12">
        <v>0</v>
      </c>
      <c r="U3191" s="18" t="str">
        <f t="shared" si="251"/>
        <v>未勝利</v>
      </c>
      <c r="V3191" s="12" t="s">
        <v>6919</v>
      </c>
      <c r="W3191" s="12" t="s">
        <v>6770</v>
      </c>
      <c r="X3191" s="12" t="str">
        <f>IF(OR(C3191="櫃間牧場",C3191="特捜フジ"),"hit",IF(OR(C3191="土井牧場",C3191="土井ムギムギ牧場",C3191="むぎむぎ",C3191="むぎ"),"doi",IF(OR(C3191="阪神",C3191="タイガースファーム"),"han",IF(OR(C3191="健康牧場",C3191="ＯＫ牧場"),"oke",VLOOKUP(C3191,[1]Owner!$A:$B,2,FALSE)))))</f>
        <v>han</v>
      </c>
    </row>
    <row r="3192" spans="1:24" ht="11.15" customHeight="1" x14ac:dyDescent="0.65">
      <c r="A3192" s="19" t="str">
        <f t="shared" si="250"/>
        <v>1718阪神05</v>
      </c>
      <c r="B3192" s="10" t="s">
        <v>6476</v>
      </c>
      <c r="C3192" s="20" t="s">
        <v>4373</v>
      </c>
      <c r="D3192" s="11">
        <v>5</v>
      </c>
      <c r="E3192" s="20" t="s">
        <v>6481</v>
      </c>
      <c r="F3192" s="10" t="s">
        <v>5142</v>
      </c>
      <c r="G3192" s="10" t="s">
        <v>5295</v>
      </c>
      <c r="H3192" s="20" t="s">
        <v>6636</v>
      </c>
      <c r="I3192" s="20" t="s">
        <v>2231</v>
      </c>
      <c r="J3192" s="20" t="s">
        <v>6706</v>
      </c>
      <c r="K3192" s="20" t="s">
        <v>791</v>
      </c>
      <c r="L3192" s="20" t="s">
        <v>1913</v>
      </c>
      <c r="M3192" s="21">
        <v>170</v>
      </c>
      <c r="N3192" s="22">
        <v>1</v>
      </c>
      <c r="O3192" s="23">
        <v>0</v>
      </c>
      <c r="P3192" s="24">
        <v>0</v>
      </c>
      <c r="Q3192" s="25">
        <f t="shared" si="252"/>
        <v>0</v>
      </c>
      <c r="R3192" s="12">
        <v>0</v>
      </c>
      <c r="S3192" s="12">
        <v>0</v>
      </c>
      <c r="U3192" s="18" t="str">
        <f t="shared" si="251"/>
        <v>未勝利</v>
      </c>
      <c r="V3192" s="12" t="s">
        <v>6921</v>
      </c>
      <c r="W3192" s="12" t="s">
        <v>6772</v>
      </c>
      <c r="X3192" s="12" t="str">
        <f>IF(OR(C3192="櫃間牧場",C3192="特捜フジ"),"hit",IF(OR(C3192="土井牧場",C3192="土井ムギムギ牧場",C3192="むぎむぎ",C3192="むぎ"),"doi",IF(OR(C3192="阪神",C3192="タイガースファーム"),"han",IF(OR(C3192="健康牧場",C3192="ＯＫ牧場"),"oke",VLOOKUP(C3192,[1]Owner!$A:$B,2,FALSE)))))</f>
        <v>han</v>
      </c>
    </row>
    <row r="3193" spans="1:24" ht="11.15" customHeight="1" x14ac:dyDescent="0.65">
      <c r="A3193" s="19" t="str">
        <f t="shared" si="250"/>
        <v>1718阪神07</v>
      </c>
      <c r="B3193" s="10" t="s">
        <v>6476</v>
      </c>
      <c r="C3193" s="20" t="s">
        <v>4373</v>
      </c>
      <c r="D3193" s="11">
        <v>7</v>
      </c>
      <c r="E3193" s="20" t="s">
        <v>6483</v>
      </c>
      <c r="F3193" s="10" t="s">
        <v>5142</v>
      </c>
      <c r="G3193" s="10" t="s">
        <v>5295</v>
      </c>
      <c r="H3193" s="20" t="s">
        <v>5306</v>
      </c>
      <c r="I3193" s="20" t="s">
        <v>1755</v>
      </c>
      <c r="J3193" s="20" t="s">
        <v>5056</v>
      </c>
      <c r="K3193" s="20" t="s">
        <v>791</v>
      </c>
      <c r="L3193" s="20" t="s">
        <v>1913</v>
      </c>
      <c r="M3193" s="21">
        <v>150</v>
      </c>
      <c r="N3193" s="22">
        <v>1</v>
      </c>
      <c r="O3193" s="23">
        <v>0</v>
      </c>
      <c r="P3193" s="24">
        <v>0</v>
      </c>
      <c r="Q3193" s="25">
        <f t="shared" si="252"/>
        <v>0</v>
      </c>
      <c r="R3193" s="12">
        <v>0</v>
      </c>
      <c r="S3193" s="12">
        <v>0</v>
      </c>
      <c r="U3193" s="18" t="str">
        <f t="shared" si="251"/>
        <v>未勝利</v>
      </c>
      <c r="V3193" s="12" t="s">
        <v>6923</v>
      </c>
      <c r="W3193" s="12" t="s">
        <v>6774</v>
      </c>
      <c r="X3193" s="12" t="str">
        <f>IF(OR(C3193="櫃間牧場",C3193="特捜フジ"),"hit",IF(OR(C3193="土井牧場",C3193="土井ムギムギ牧場",C3193="むぎむぎ",C3193="むぎ"),"doi",IF(OR(C3193="阪神",C3193="タイガースファーム"),"han",IF(OR(C3193="健康牧場",C3193="ＯＫ牧場"),"oke",VLOOKUP(C3193,[1]Owner!$A:$B,2,FALSE)))))</f>
        <v>han</v>
      </c>
    </row>
    <row r="3194" spans="1:24" ht="11.15" customHeight="1" x14ac:dyDescent="0.65">
      <c r="A3194" s="19" t="str">
        <f t="shared" si="250"/>
        <v>1718藤田05</v>
      </c>
      <c r="B3194" s="10" t="s">
        <v>6476</v>
      </c>
      <c r="C3194" s="20" t="s">
        <v>4374</v>
      </c>
      <c r="D3194" s="11">
        <v>5</v>
      </c>
      <c r="E3194" s="20" t="s">
        <v>6511</v>
      </c>
      <c r="F3194" s="10" t="s">
        <v>5142</v>
      </c>
      <c r="G3194" s="10" t="s">
        <v>5295</v>
      </c>
      <c r="H3194" s="20" t="s">
        <v>5306</v>
      </c>
      <c r="I3194" s="20" t="s">
        <v>3881</v>
      </c>
      <c r="J3194" s="20" t="s">
        <v>6729</v>
      </c>
      <c r="K3194" s="20" t="s">
        <v>1765</v>
      </c>
      <c r="L3194" s="20" t="s">
        <v>6655</v>
      </c>
      <c r="M3194" s="21">
        <v>20</v>
      </c>
      <c r="N3194" s="22">
        <v>1</v>
      </c>
      <c r="O3194" s="23">
        <v>0</v>
      </c>
      <c r="P3194" s="24">
        <v>0</v>
      </c>
      <c r="Q3194" s="25">
        <f t="shared" si="252"/>
        <v>0</v>
      </c>
      <c r="R3194" s="12">
        <v>0</v>
      </c>
      <c r="S3194" s="12">
        <v>0</v>
      </c>
      <c r="U3194" s="18" t="str">
        <f t="shared" si="251"/>
        <v>未勝利</v>
      </c>
      <c r="V3194" s="12" t="s">
        <v>6951</v>
      </c>
      <c r="W3194" s="12" t="s">
        <v>6800</v>
      </c>
      <c r="X3194" s="12" t="str">
        <f>IF(OR(C3194="櫃間牧場",C3194="特捜フジ"),"hit",IF(OR(C3194="土井牧場",C3194="土井ムギムギ牧場",C3194="むぎむぎ",C3194="むぎ"),"doi",IF(OR(C3194="阪神",C3194="タイガースファーム"),"han",IF(OR(C3194="健康牧場",C3194="ＯＫ牧場"),"oke",VLOOKUP(C3194,[1]Owner!$A:$B,2,FALSE)))))</f>
        <v>fut</v>
      </c>
    </row>
    <row r="3195" spans="1:24" ht="11.15" customHeight="1" x14ac:dyDescent="0.65">
      <c r="A3195" s="19" t="str">
        <f t="shared" si="250"/>
        <v>1718光生01</v>
      </c>
      <c r="B3195" s="10" t="s">
        <v>6476</v>
      </c>
      <c r="C3195" s="20" t="s">
        <v>6570</v>
      </c>
      <c r="D3195" s="11">
        <v>1</v>
      </c>
      <c r="E3195" s="20" t="s">
        <v>6571</v>
      </c>
      <c r="F3195" s="10" t="s">
        <v>5142</v>
      </c>
      <c r="G3195" s="10" t="s">
        <v>5293</v>
      </c>
      <c r="H3195" s="20" t="s">
        <v>5323</v>
      </c>
      <c r="I3195" s="20" t="s">
        <v>5369</v>
      </c>
      <c r="J3195" s="20" t="s">
        <v>368</v>
      </c>
      <c r="K3195" s="20" t="s">
        <v>2378</v>
      </c>
      <c r="L3195" s="20" t="s">
        <v>1913</v>
      </c>
      <c r="M3195" s="21">
        <v>110</v>
      </c>
      <c r="N3195" s="22">
        <v>1</v>
      </c>
      <c r="O3195" s="23">
        <v>0</v>
      </c>
      <c r="P3195" s="24">
        <v>0</v>
      </c>
      <c r="Q3195" s="25">
        <f t="shared" si="252"/>
        <v>0</v>
      </c>
      <c r="R3195" s="12">
        <v>0</v>
      </c>
      <c r="S3195" s="12">
        <v>0</v>
      </c>
      <c r="U3195" s="18" t="str">
        <f t="shared" si="251"/>
        <v>未勝利</v>
      </c>
      <c r="V3195" s="12" t="s">
        <v>6998</v>
      </c>
      <c r="W3195" s="12" t="s">
        <v>6856</v>
      </c>
      <c r="X3195" s="12" t="str">
        <f>IF(OR(C3195="櫃間牧場",C3195="特捜フジ"),"hit",IF(OR(C3195="土井牧場",C3195="土井ムギムギ牧場",C3195="むぎむぎ",C3195="むぎ"),"doi",IF(OR(C3195="阪神",C3195="タイガースファーム"),"han",IF(OR(C3195="健康牧場",C3195="ＯＫ牧場"),"oke",VLOOKUP(C3195,[1]Owner!$A:$B,2,FALSE)))))</f>
        <v>ymi</v>
      </c>
    </row>
    <row r="3196" spans="1:24" ht="11.15" customHeight="1" x14ac:dyDescent="0.65">
      <c r="A3196" s="19" t="str">
        <f t="shared" si="250"/>
        <v>1819松山05</v>
      </c>
      <c r="B3196" s="10" t="s">
        <v>7067</v>
      </c>
      <c r="C3196" s="20" t="s">
        <v>4762</v>
      </c>
      <c r="D3196" s="11">
        <v>5</v>
      </c>
      <c r="E3196" s="20" t="s">
        <v>7203</v>
      </c>
      <c r="F3196" s="10" t="s">
        <v>4407</v>
      </c>
      <c r="G3196" s="10" t="s">
        <v>4421</v>
      </c>
      <c r="H3196" s="20" t="s">
        <v>4721</v>
      </c>
      <c r="I3196" s="20" t="s">
        <v>6718</v>
      </c>
      <c r="J3196" s="20" t="s">
        <v>7365</v>
      </c>
      <c r="K3196" s="20" t="s">
        <v>5803</v>
      </c>
      <c r="L3196" s="20" t="s">
        <v>1913</v>
      </c>
      <c r="M3196" s="21">
        <v>100</v>
      </c>
      <c r="N3196" s="22">
        <v>1</v>
      </c>
      <c r="O3196" s="23">
        <v>0</v>
      </c>
      <c r="P3196" s="24">
        <v>0</v>
      </c>
      <c r="Q3196" s="25">
        <f t="shared" ref="Q3196:Q3227" si="253">IF(M3196="","",IF(M3196&lt;=0,P3196/10,P3196/M3196))</f>
        <v>0</v>
      </c>
      <c r="R3196" s="12">
        <v>0</v>
      </c>
      <c r="S3196" s="12">
        <v>0</v>
      </c>
      <c r="T3196" s="12">
        <v>0</v>
      </c>
      <c r="U3196" s="18" t="str">
        <f t="shared" si="251"/>
        <v>未勝利</v>
      </c>
      <c r="V3196" s="12" t="s">
        <v>7460</v>
      </c>
      <c r="W3196" s="12" t="s">
        <v>7649</v>
      </c>
      <c r="X3196" s="12" t="str">
        <f>IF(OR(C3196="櫃間牧場",C3196="特捜フジ"),"hit",IF(OR(C3196="土井牧場",C3196="土井ムギムギ牧場",C3196="むぎむぎ",C3196="むぎ"),"doi",IF(OR(C3196="阪神",C3196="タイガースファーム"),"han",IF(OR(C3196="健康牧場",C3196="ＯＫ牧場"),"oke",VLOOKUP(C3196,[1]Owner!$A:$B,2,FALSE)))))</f>
        <v>mat</v>
      </c>
    </row>
    <row r="3197" spans="1:24" ht="11.15" customHeight="1" x14ac:dyDescent="0.65">
      <c r="A3197" s="19" t="str">
        <f t="shared" si="250"/>
        <v>1819阪神05</v>
      </c>
      <c r="B3197" s="10" t="s">
        <v>7067</v>
      </c>
      <c r="C3197" s="20" t="s">
        <v>4756</v>
      </c>
      <c r="D3197" s="11">
        <v>5</v>
      </c>
      <c r="E3197" s="20" t="s">
        <v>7072</v>
      </c>
      <c r="F3197" s="10" t="s">
        <v>4413</v>
      </c>
      <c r="G3197" s="10" t="s">
        <v>5335</v>
      </c>
      <c r="H3197" s="20" t="s">
        <v>7222</v>
      </c>
      <c r="I3197" s="20" t="s">
        <v>2231</v>
      </c>
      <c r="J3197" s="20" t="s">
        <v>7259</v>
      </c>
      <c r="K3197" s="20" t="s">
        <v>7260</v>
      </c>
      <c r="L3197" s="20" t="s">
        <v>7261</v>
      </c>
      <c r="M3197" s="21">
        <v>60</v>
      </c>
      <c r="N3197" s="22">
        <v>1</v>
      </c>
      <c r="O3197" s="23">
        <v>0</v>
      </c>
      <c r="P3197" s="24">
        <v>0</v>
      </c>
      <c r="Q3197" s="25">
        <f t="shared" si="253"/>
        <v>0</v>
      </c>
      <c r="R3197" s="12">
        <v>0</v>
      </c>
      <c r="S3197" s="12">
        <v>0</v>
      </c>
      <c r="T3197" s="12">
        <v>0</v>
      </c>
      <c r="U3197" s="18" t="str">
        <f t="shared" si="251"/>
        <v>未勝利</v>
      </c>
      <c r="V3197" s="12" t="s">
        <v>7487</v>
      </c>
      <c r="W3197" s="12" t="s">
        <v>7627</v>
      </c>
      <c r="X3197" s="12" t="str">
        <f>IF(OR(C3197="櫃間牧場",C3197="特捜フジ"),"hit",IF(OR(C3197="土井牧場",C3197="土井ムギムギ牧場",C3197="むぎむぎ",C3197="むぎ"),"doi",IF(OR(C3197="阪神",C3197="タイガースファーム"),"han",IF(OR(C3197="健康牧場",C3197="ＯＫ牧場"),"oke",VLOOKUP(C3197,[1]Owner!$A:$B,2,FALSE)))))</f>
        <v>han</v>
      </c>
    </row>
    <row r="3198" spans="1:24" ht="11.15" customHeight="1" x14ac:dyDescent="0.65">
      <c r="A3198" s="19" t="str">
        <f t="shared" si="250"/>
        <v>1819永之02</v>
      </c>
      <c r="B3198" s="10" t="s">
        <v>7067</v>
      </c>
      <c r="C3198" s="20" t="s">
        <v>5135</v>
      </c>
      <c r="D3198" s="11">
        <v>2</v>
      </c>
      <c r="E3198" s="20" t="s">
        <v>7109</v>
      </c>
      <c r="F3198" s="10" t="s">
        <v>4407</v>
      </c>
      <c r="G3198" s="10" t="s">
        <v>4408</v>
      </c>
      <c r="H3198" s="20" t="s">
        <v>4964</v>
      </c>
      <c r="I3198" s="20" t="s">
        <v>1755</v>
      </c>
      <c r="J3198" s="20" t="s">
        <v>5436</v>
      </c>
      <c r="K3198" s="20" t="s">
        <v>4415</v>
      </c>
      <c r="L3198" s="20" t="s">
        <v>4651</v>
      </c>
      <c r="M3198" s="21">
        <v>130</v>
      </c>
      <c r="N3198" s="22">
        <v>1</v>
      </c>
      <c r="O3198" s="23">
        <v>0</v>
      </c>
      <c r="P3198" s="24">
        <v>0</v>
      </c>
      <c r="Q3198" s="25">
        <f t="shared" si="253"/>
        <v>0</v>
      </c>
      <c r="R3198" s="12">
        <v>0</v>
      </c>
      <c r="S3198" s="12">
        <v>0</v>
      </c>
      <c r="T3198" s="12">
        <v>0</v>
      </c>
      <c r="U3198" s="18" t="str">
        <f t="shared" si="251"/>
        <v>未勝利</v>
      </c>
      <c r="V3198" s="12" t="s">
        <v>7492</v>
      </c>
      <c r="W3198" s="12" t="s">
        <v>7632</v>
      </c>
      <c r="X3198" s="12" t="str">
        <f>IF(OR(C3198="櫃間牧場",C3198="特捜フジ"),"hit",IF(OR(C3198="土井牧場",C3198="土井ムギムギ牧場",C3198="むぎむぎ",C3198="むぎ"),"doi",IF(OR(C3198="阪神",C3198="タイガースファーム"),"han",IF(OR(C3198="健康牧場",C3198="ＯＫ牧場"),"oke",VLOOKUP(C3198,[1]Owner!$A:$B,2,FALSE)))))</f>
        <v>yhi</v>
      </c>
    </row>
    <row r="3199" spans="1:24" ht="11.15" customHeight="1" x14ac:dyDescent="0.65">
      <c r="A3199" s="19" t="str">
        <f t="shared" si="250"/>
        <v>1819光生10</v>
      </c>
      <c r="B3199" s="10" t="s">
        <v>7067</v>
      </c>
      <c r="C3199" s="20" t="s">
        <v>5843</v>
      </c>
      <c r="D3199" s="11">
        <v>10</v>
      </c>
      <c r="E3199" s="20" t="s">
        <v>7169</v>
      </c>
      <c r="F3199" s="10" t="s">
        <v>4413</v>
      </c>
      <c r="G3199" s="10" t="s">
        <v>4421</v>
      </c>
      <c r="H3199" s="20" t="s">
        <v>7246</v>
      </c>
      <c r="I3199" s="20" t="s">
        <v>1755</v>
      </c>
      <c r="J3199" s="20" t="s">
        <v>7340</v>
      </c>
      <c r="K3199" s="20" t="s">
        <v>4415</v>
      </c>
      <c r="L3199" s="20" t="s">
        <v>4416</v>
      </c>
      <c r="M3199" s="21">
        <v>50</v>
      </c>
      <c r="N3199" s="22">
        <v>1</v>
      </c>
      <c r="O3199" s="23">
        <v>0</v>
      </c>
      <c r="P3199" s="24">
        <v>0</v>
      </c>
      <c r="Q3199" s="25">
        <f t="shared" si="253"/>
        <v>0</v>
      </c>
      <c r="R3199" s="12">
        <v>0</v>
      </c>
      <c r="S3199" s="12">
        <v>0</v>
      </c>
      <c r="T3199" s="12">
        <v>0</v>
      </c>
      <c r="U3199" s="18" t="str">
        <f t="shared" si="251"/>
        <v>未勝利</v>
      </c>
      <c r="V3199" s="12" t="s">
        <v>7460</v>
      </c>
      <c r="W3199" s="12" t="s">
        <v>7641</v>
      </c>
      <c r="X3199" s="12" t="str">
        <f>IF(OR(C3199="櫃間牧場",C3199="特捜フジ"),"hit",IF(OR(C3199="土井牧場",C3199="土井ムギムギ牧場",C3199="むぎむぎ",C3199="むぎ"),"doi",IF(OR(C3199="阪神",C3199="タイガースファーム"),"han",IF(OR(C3199="健康牧場",C3199="ＯＫ牧場"),"oke",VLOOKUP(C3199,[1]Owner!$A:$B,2,FALSE)))))</f>
        <v>ymi</v>
      </c>
    </row>
    <row r="3200" spans="1:24" ht="11.15" customHeight="1" x14ac:dyDescent="0.65">
      <c r="A3200" s="19" t="str">
        <f t="shared" si="250"/>
        <v>1819むぎ05</v>
      </c>
      <c r="B3200" s="10" t="s">
        <v>7067</v>
      </c>
      <c r="C3200" s="20" t="s">
        <v>4396</v>
      </c>
      <c r="D3200" s="11">
        <v>5</v>
      </c>
      <c r="E3200" s="20" t="s">
        <v>7174</v>
      </c>
      <c r="F3200" s="10" t="s">
        <v>4413</v>
      </c>
      <c r="G3200" s="10" t="s">
        <v>4408</v>
      </c>
      <c r="H3200" s="20" t="s">
        <v>4409</v>
      </c>
      <c r="I3200" s="20" t="s">
        <v>2231</v>
      </c>
      <c r="J3200" s="20" t="s">
        <v>6722</v>
      </c>
      <c r="K3200" s="20" t="s">
        <v>791</v>
      </c>
      <c r="L3200" s="20" t="s">
        <v>1913</v>
      </c>
      <c r="M3200" s="21">
        <v>150</v>
      </c>
      <c r="N3200" s="22">
        <v>1</v>
      </c>
      <c r="O3200" s="23">
        <v>0</v>
      </c>
      <c r="P3200" s="24">
        <v>0</v>
      </c>
      <c r="Q3200" s="25">
        <f t="shared" si="253"/>
        <v>0</v>
      </c>
      <c r="R3200" s="12">
        <v>0</v>
      </c>
      <c r="S3200" s="12">
        <v>0</v>
      </c>
      <c r="T3200" s="12">
        <v>0</v>
      </c>
      <c r="U3200" s="18" t="str">
        <f t="shared" si="251"/>
        <v>未勝利</v>
      </c>
      <c r="V3200" s="12" t="s">
        <v>7460</v>
      </c>
      <c r="W3200" s="12" t="s">
        <v>7643</v>
      </c>
      <c r="X3200" s="12" t="str">
        <f>IF(OR(C3200="櫃間牧場",C3200="特捜フジ"),"hit",IF(OR(C3200="土井牧場",C3200="土井ムギムギ牧場",C3200="むぎむぎ",C3200="むぎ"),"doi",IF(OR(C3200="阪神",C3200="タイガースファーム"),"han",IF(OR(C3200="健康牧場",C3200="ＯＫ牧場"),"oke",VLOOKUP(C3200,[1]Owner!$A:$B,2,FALSE)))))</f>
        <v>doi</v>
      </c>
    </row>
    <row r="3201" spans="1:24" ht="11.15" customHeight="1" x14ac:dyDescent="0.65">
      <c r="A3201" s="19" t="str">
        <f t="shared" si="250"/>
        <v>1819村山04</v>
      </c>
      <c r="B3201" s="10" t="s">
        <v>7067</v>
      </c>
      <c r="C3201" s="20" t="s">
        <v>4764</v>
      </c>
      <c r="D3201" s="11">
        <v>4</v>
      </c>
      <c r="E3201" s="20" t="s">
        <v>7131</v>
      </c>
      <c r="F3201" s="10" t="s">
        <v>4413</v>
      </c>
      <c r="G3201" s="10" t="s">
        <v>5339</v>
      </c>
      <c r="H3201" s="20" t="s">
        <v>7232</v>
      </c>
      <c r="I3201" s="20" t="s">
        <v>2231</v>
      </c>
      <c r="J3201" s="20" t="s">
        <v>7309</v>
      </c>
      <c r="K3201" s="20" t="s">
        <v>6191</v>
      </c>
      <c r="L3201" s="20" t="s">
        <v>7310</v>
      </c>
      <c r="M3201" s="21">
        <v>70</v>
      </c>
      <c r="N3201" s="22">
        <v>1</v>
      </c>
      <c r="O3201" s="23">
        <v>0</v>
      </c>
      <c r="P3201" s="24">
        <v>0</v>
      </c>
      <c r="Q3201" s="25">
        <f t="shared" si="253"/>
        <v>0</v>
      </c>
      <c r="R3201" s="12">
        <v>0</v>
      </c>
      <c r="S3201" s="12">
        <v>0</v>
      </c>
      <c r="T3201" s="12">
        <v>0</v>
      </c>
      <c r="U3201" s="18" t="str">
        <f t="shared" si="251"/>
        <v>未勝利</v>
      </c>
      <c r="V3201" s="12" t="s">
        <v>7494</v>
      </c>
      <c r="W3201" s="12" t="s">
        <v>7634</v>
      </c>
      <c r="X3201" s="12" t="str">
        <f>IF(OR(C3201="櫃間牧場",C3201="特捜フジ"),"hit",IF(OR(C3201="土井牧場",C3201="土井ムギムギ牧場",C3201="むぎむぎ",C3201="むぎ"),"doi",IF(OR(C3201="阪神",C3201="タイガースファーム"),"han",IF(OR(C3201="健康牧場",C3201="ＯＫ牧場"),"oke",VLOOKUP(C3201,[1]Owner!$A:$B,2,FALSE)))))</f>
        <v>mur</v>
      </c>
    </row>
    <row r="3202" spans="1:24" ht="11.15" customHeight="1" x14ac:dyDescent="0.65">
      <c r="A3202" s="19" t="str">
        <f t="shared" ref="A3202:A3265" si="254">MID(B3202,3,2)&amp;MID(B3202,8,2)&amp;MID(C3202,1,2)&amp;TEXT(D3202,"00")</f>
        <v>1819村山05</v>
      </c>
      <c r="B3202" s="10" t="s">
        <v>7067</v>
      </c>
      <c r="C3202" s="20" t="s">
        <v>4764</v>
      </c>
      <c r="D3202" s="11">
        <v>5</v>
      </c>
      <c r="E3202" s="20" t="s">
        <v>7132</v>
      </c>
      <c r="F3202" s="10" t="s">
        <v>4407</v>
      </c>
      <c r="G3202" s="10" t="s">
        <v>4408</v>
      </c>
      <c r="H3202" s="20" t="s">
        <v>4463</v>
      </c>
      <c r="I3202" s="20" t="s">
        <v>5369</v>
      </c>
      <c r="J3202" s="20" t="s">
        <v>3667</v>
      </c>
      <c r="K3202" s="20" t="s">
        <v>791</v>
      </c>
      <c r="L3202" s="20" t="s">
        <v>1913</v>
      </c>
      <c r="M3202" s="21">
        <v>110</v>
      </c>
      <c r="N3202" s="22">
        <v>1</v>
      </c>
      <c r="O3202" s="23">
        <v>0</v>
      </c>
      <c r="P3202" s="24">
        <v>0</v>
      </c>
      <c r="Q3202" s="25">
        <f t="shared" si="253"/>
        <v>0</v>
      </c>
      <c r="R3202" s="12">
        <v>0</v>
      </c>
      <c r="S3202" s="12">
        <v>0</v>
      </c>
      <c r="T3202" s="12">
        <v>0</v>
      </c>
      <c r="U3202" s="18" t="str">
        <f t="shared" ref="U3202:U3265" si="255">IF(S3202&gt;=1,"G1",IF(R3202&gt;=1,"重賞",IF(O3202&gt;=2,"二勝",IF(O3202=1,"一勝",IF(AND(O3202=0,N3202&gt;=1),"未勝利","未出走")))))</f>
        <v>未勝利</v>
      </c>
      <c r="V3202" s="12" t="s">
        <v>7495</v>
      </c>
      <c r="W3202" s="12" t="s">
        <v>7635</v>
      </c>
      <c r="X3202" s="12" t="str">
        <f>IF(OR(C3202="櫃間牧場",C3202="特捜フジ"),"hit",IF(OR(C3202="土井牧場",C3202="土井ムギムギ牧場",C3202="むぎむぎ",C3202="むぎ"),"doi",IF(OR(C3202="阪神",C3202="タイガースファーム"),"han",IF(OR(C3202="健康牧場",C3202="ＯＫ牧場"),"oke",VLOOKUP(C3202,[1]Owner!$A:$B,2,FALSE)))))</f>
        <v>mur</v>
      </c>
    </row>
    <row r="3203" spans="1:24" ht="11.15" customHeight="1" x14ac:dyDescent="0.65">
      <c r="A3203" s="19" t="str">
        <f t="shared" si="254"/>
        <v>1920阪神03</v>
      </c>
      <c r="B3203" s="10" t="s">
        <v>7651</v>
      </c>
      <c r="C3203" s="20" t="s">
        <v>4398</v>
      </c>
      <c r="D3203" s="11">
        <v>3</v>
      </c>
      <c r="E3203" s="20" t="s">
        <v>7741</v>
      </c>
      <c r="F3203" s="10" t="s">
        <v>4766</v>
      </c>
      <c r="G3203" s="10" t="s">
        <v>4767</v>
      </c>
      <c r="H3203" s="20" t="s">
        <v>7890</v>
      </c>
      <c r="I3203" s="20" t="s">
        <v>4547</v>
      </c>
      <c r="J3203" s="20" t="s">
        <v>7891</v>
      </c>
      <c r="K3203" s="20" t="s">
        <v>3142</v>
      </c>
      <c r="L3203" s="20" t="s">
        <v>7892</v>
      </c>
      <c r="M3203" s="32">
        <v>1</v>
      </c>
      <c r="N3203" s="22">
        <v>1</v>
      </c>
      <c r="O3203" s="23">
        <v>0</v>
      </c>
      <c r="P3203" s="24">
        <v>0</v>
      </c>
      <c r="Q3203" s="25">
        <v>0</v>
      </c>
      <c r="R3203" s="12">
        <v>0</v>
      </c>
      <c r="S3203" s="12">
        <v>0</v>
      </c>
      <c r="T3203" s="12">
        <v>0</v>
      </c>
      <c r="U3203" s="18" t="str">
        <f t="shared" si="255"/>
        <v>未勝利</v>
      </c>
      <c r="V3203" s="12" t="s">
        <v>7988</v>
      </c>
      <c r="W3203" s="12" t="s">
        <v>8119</v>
      </c>
      <c r="X3203" s="12" t="str">
        <f>IF(OR(C3203="櫃間牧場",C3203="特捜フジ"),"hit",IF(OR(C3203="土井牧場",C3203="土井ムギムギ牧場",C3203="むぎむぎ",C3203="むぎ"),"doi",IF(OR(C3203="阪神",C3203="タイガースファーム"),"han",IF(OR(C3203="健康牧場",C3203="ＯＫ牧場"),"oke",VLOOKUP(C3203,[1]Owner!$A:$B,2,FALSE)))))</f>
        <v>han</v>
      </c>
    </row>
    <row r="3204" spans="1:24" ht="11.15" customHeight="1" x14ac:dyDescent="0.65">
      <c r="A3204" s="19" t="str">
        <f t="shared" si="254"/>
        <v>1920みど06</v>
      </c>
      <c r="B3204" s="10" t="s">
        <v>7651</v>
      </c>
      <c r="C3204" s="20" t="s">
        <v>4403</v>
      </c>
      <c r="D3204" s="11">
        <v>6</v>
      </c>
      <c r="E3204" s="20" t="s">
        <v>7774</v>
      </c>
      <c r="F3204" s="10" t="s">
        <v>4772</v>
      </c>
      <c r="G3204" s="10" t="s">
        <v>4767</v>
      </c>
      <c r="H3204" s="20" t="s">
        <v>7816</v>
      </c>
      <c r="I3204" s="20" t="s">
        <v>2231</v>
      </c>
      <c r="J3204" s="20" t="s">
        <v>4700</v>
      </c>
      <c r="K3204" s="20" t="s">
        <v>5446</v>
      </c>
      <c r="L3204" s="20" t="s">
        <v>1913</v>
      </c>
      <c r="M3204" s="32">
        <v>6</v>
      </c>
      <c r="N3204" s="22">
        <v>1</v>
      </c>
      <c r="O3204" s="23">
        <v>0</v>
      </c>
      <c r="P3204" s="24">
        <v>0</v>
      </c>
      <c r="Q3204" s="25">
        <v>-3.25</v>
      </c>
      <c r="R3204" s="12">
        <v>0</v>
      </c>
      <c r="S3204" s="12">
        <v>0</v>
      </c>
      <c r="T3204" s="12">
        <v>0</v>
      </c>
      <c r="U3204" s="18" t="str">
        <f t="shared" si="255"/>
        <v>未勝利</v>
      </c>
      <c r="V3204" s="12" t="s">
        <v>8012</v>
      </c>
      <c r="W3204" s="12" t="s">
        <v>8152</v>
      </c>
      <c r="X3204" s="12" t="str">
        <f>IF(OR(C3204="櫃間牧場",C3204="特捜フジ"),"hit",IF(OR(C3204="土井牧場",C3204="土井ムギムギ牧場",C3204="むぎむぎ",C3204="むぎ"),"doi",IF(OR(C3204="阪神",C3204="タイガースファーム"),"han",IF(OR(C3204="健康牧場",C3204="ＯＫ牧場"),"oke",VLOOKUP(C3204,[1]Owner!$A:$B,2,FALSE)))))</f>
        <v>mid</v>
      </c>
    </row>
    <row r="3205" spans="1:24" ht="11.15" customHeight="1" x14ac:dyDescent="0.65">
      <c r="A3205" s="19" t="str">
        <f t="shared" si="254"/>
        <v>1920みど09</v>
      </c>
      <c r="B3205" s="10" t="s">
        <v>7651</v>
      </c>
      <c r="C3205" s="20" t="s">
        <v>4403</v>
      </c>
      <c r="D3205" s="11">
        <v>9</v>
      </c>
      <c r="E3205" s="20" t="s">
        <v>7777</v>
      </c>
      <c r="F3205" s="10" t="s">
        <v>4766</v>
      </c>
      <c r="G3205" s="10" t="s">
        <v>4767</v>
      </c>
      <c r="H3205" s="20" t="s">
        <v>7816</v>
      </c>
      <c r="I3205" s="20" t="s">
        <v>4657</v>
      </c>
      <c r="J3205" s="20" t="s">
        <v>3842</v>
      </c>
      <c r="K3205" s="20" t="s">
        <v>2378</v>
      </c>
      <c r="L3205" s="20" t="s">
        <v>1913</v>
      </c>
      <c r="M3205" s="32">
        <v>4</v>
      </c>
      <c r="N3205" s="22">
        <v>1</v>
      </c>
      <c r="O3205" s="23">
        <v>0</v>
      </c>
      <c r="P3205" s="24">
        <v>0</v>
      </c>
      <c r="Q3205" s="25">
        <v>-8.125</v>
      </c>
      <c r="R3205" s="12">
        <v>0</v>
      </c>
      <c r="S3205" s="12">
        <v>0</v>
      </c>
      <c r="T3205" s="12">
        <v>0</v>
      </c>
      <c r="U3205" s="18" t="str">
        <f t="shared" si="255"/>
        <v>未勝利</v>
      </c>
      <c r="V3205" s="12" t="s">
        <v>8015</v>
      </c>
      <c r="W3205" s="12" t="s">
        <v>8155</v>
      </c>
      <c r="X3205" s="12" t="str">
        <f>IF(OR(C3205="櫃間牧場",C3205="特捜フジ"),"hit",IF(OR(C3205="土井牧場",C3205="土井ムギムギ牧場",C3205="むぎむぎ",C3205="むぎ"),"doi",IF(OR(C3205="阪神",C3205="タイガースファーム"),"han",IF(OR(C3205="健康牧場",C3205="ＯＫ牧場"),"oke",VLOOKUP(C3205,[1]Owner!$A:$B,2,FALSE)))))</f>
        <v>mid</v>
      </c>
    </row>
    <row r="3206" spans="1:24" ht="11.15" customHeight="1" x14ac:dyDescent="0.65">
      <c r="A3206" s="19" t="str">
        <f t="shared" si="254"/>
        <v>1920むぎ05</v>
      </c>
      <c r="B3206" s="10" t="s">
        <v>7651</v>
      </c>
      <c r="C3206" s="20" t="s">
        <v>4396</v>
      </c>
      <c r="D3206" s="11">
        <v>5</v>
      </c>
      <c r="E3206" s="20" t="s">
        <v>7783</v>
      </c>
      <c r="F3206" s="10" t="s">
        <v>4772</v>
      </c>
      <c r="G3206" s="10" t="s">
        <v>4767</v>
      </c>
      <c r="H3206" s="20" t="s">
        <v>7903</v>
      </c>
      <c r="I3206" s="20" t="s">
        <v>6718</v>
      </c>
      <c r="J3206" s="20" t="s">
        <v>5720</v>
      </c>
      <c r="K3206" s="20" t="s">
        <v>791</v>
      </c>
      <c r="L3206" s="20" t="s">
        <v>1913</v>
      </c>
      <c r="M3206" s="32">
        <v>7</v>
      </c>
      <c r="N3206" s="22">
        <v>1</v>
      </c>
      <c r="O3206" s="23">
        <v>0</v>
      </c>
      <c r="P3206" s="24">
        <v>0</v>
      </c>
      <c r="Q3206" s="25">
        <v>0</v>
      </c>
      <c r="R3206" s="12">
        <v>0</v>
      </c>
      <c r="S3206" s="12">
        <v>0</v>
      </c>
      <c r="T3206" s="12">
        <v>0</v>
      </c>
      <c r="U3206" s="18" t="str">
        <f t="shared" si="255"/>
        <v>未勝利</v>
      </c>
      <c r="V3206" s="12" t="s">
        <v>8021</v>
      </c>
      <c r="W3206" s="12" t="s">
        <v>8161</v>
      </c>
      <c r="X3206" s="12" t="str">
        <f>IF(OR(C3206="櫃間牧場",C3206="特捜フジ"),"hit",IF(OR(C3206="土井牧場",C3206="土井ムギムギ牧場",C3206="むぎむぎ",C3206="むぎ"),"doi",IF(OR(C3206="阪神",C3206="タイガースファーム"),"han",IF(OR(C3206="健康牧場",C3206="ＯＫ牧場"),"oke",VLOOKUP(C3206,[1]Owner!$A:$B,2,FALSE)))))</f>
        <v>doi</v>
      </c>
    </row>
    <row r="3207" spans="1:24" ht="11.15" customHeight="1" x14ac:dyDescent="0.65">
      <c r="A3207" s="19" t="str">
        <f t="shared" si="254"/>
        <v>2021播磨05</v>
      </c>
      <c r="B3207" s="10" t="s">
        <v>8314</v>
      </c>
      <c r="C3207" s="20" t="s">
        <v>8311</v>
      </c>
      <c r="D3207" s="11">
        <v>5</v>
      </c>
      <c r="E3207" s="20" t="s">
        <v>8252</v>
      </c>
      <c r="F3207" s="10" t="s">
        <v>4478</v>
      </c>
      <c r="G3207" s="10" t="s">
        <v>15</v>
      </c>
      <c r="H3207" s="20" t="s">
        <v>8351</v>
      </c>
      <c r="I3207" s="20" t="s">
        <v>2231</v>
      </c>
      <c r="J3207" s="20" t="s">
        <v>7329</v>
      </c>
      <c r="K3207" s="20" t="s">
        <v>2378</v>
      </c>
      <c r="L3207" s="20" t="s">
        <v>1913</v>
      </c>
      <c r="M3207" s="32">
        <v>9</v>
      </c>
      <c r="N3207" s="22">
        <v>1</v>
      </c>
      <c r="O3207" s="23">
        <v>0</v>
      </c>
      <c r="P3207" s="24">
        <v>0</v>
      </c>
      <c r="Q3207" s="25">
        <v>0.55555555555555558</v>
      </c>
      <c r="R3207" s="12">
        <v>0</v>
      </c>
      <c r="S3207" s="12">
        <v>0</v>
      </c>
      <c r="T3207" s="12">
        <v>0</v>
      </c>
      <c r="U3207" s="18" t="str">
        <f t="shared" si="255"/>
        <v>未勝利</v>
      </c>
      <c r="V3207" s="12" t="s">
        <v>8597</v>
      </c>
      <c r="W3207" s="12" t="s">
        <v>8537</v>
      </c>
      <c r="X3207" s="12" t="str">
        <f>IF(OR(C3207="櫃間牧場",C3207="特捜フジ"),"hit",IF(OR(C3207="土井牧場",C3207="土井ムギムギ牧場",C3207="むぎむぎ",C3207="むぎ"),"doi",IF(OR(C3207="阪神",C3207="タイガースファーム"),"han",IF(OR(C3207="健康牧場",C3207="ＯＫ牧場"),"oke",VLOOKUP(C3207,[1]Owner!$A:$B,2,FALSE)))))</f>
        <v>har</v>
      </c>
    </row>
    <row r="3208" spans="1:24" ht="11.15" customHeight="1" x14ac:dyDescent="0.65">
      <c r="A3208" s="19" t="str">
        <f t="shared" si="254"/>
        <v>2021ＯＫ05</v>
      </c>
      <c r="B3208" s="10" t="s">
        <v>8314</v>
      </c>
      <c r="C3208" s="20" t="s">
        <v>8308</v>
      </c>
      <c r="D3208" s="11">
        <v>5</v>
      </c>
      <c r="E3208" s="20" t="s">
        <v>8183</v>
      </c>
      <c r="F3208" s="10" t="s">
        <v>29</v>
      </c>
      <c r="G3208" s="10" t="s">
        <v>15</v>
      </c>
      <c r="H3208" s="20" t="s">
        <v>8320</v>
      </c>
      <c r="I3208" s="20" t="s">
        <v>2231</v>
      </c>
      <c r="J3208" s="20" t="s">
        <v>8321</v>
      </c>
      <c r="K3208" s="20" t="s">
        <v>3929</v>
      </c>
      <c r="L3208" s="20" t="s">
        <v>4484</v>
      </c>
      <c r="M3208" s="32">
        <v>4</v>
      </c>
      <c r="N3208" s="22">
        <v>1</v>
      </c>
      <c r="O3208" s="23">
        <v>0</v>
      </c>
      <c r="P3208" s="24">
        <v>0</v>
      </c>
      <c r="Q3208" s="25">
        <v>-1.25</v>
      </c>
      <c r="R3208" s="12">
        <v>0</v>
      </c>
      <c r="S3208" s="12">
        <v>0</v>
      </c>
      <c r="T3208" s="12">
        <v>0</v>
      </c>
      <c r="U3208" s="18" t="str">
        <f t="shared" si="255"/>
        <v>未勝利</v>
      </c>
      <c r="V3208" s="12" t="s">
        <v>8607</v>
      </c>
      <c r="W3208" s="12" t="s">
        <v>8467</v>
      </c>
      <c r="X3208" s="12" t="str">
        <f>IF(OR(C3208="櫃間牧場",C3208="特捜フジ"),"hit",IF(OR(C3208="土井牧場",C3208="土井ムギムギ牧場",C3208="むぎむぎ",C3208="むぎ"),"doi",IF(OR(C3208="阪神",C3208="タイガースファーム"),"han",IF(OR(C3208="健康牧場",C3208="ＯＫ牧場"),"oke",VLOOKUP(C3208,[1]Owner!$A:$B,2,FALSE)))))</f>
        <v>oke</v>
      </c>
    </row>
    <row r="3209" spans="1:24" ht="11.15" customHeight="1" x14ac:dyDescent="0.65">
      <c r="A3209" s="19" t="str">
        <f t="shared" si="254"/>
        <v>2021健太04</v>
      </c>
      <c r="B3209" s="10" t="s">
        <v>8314</v>
      </c>
      <c r="C3209" s="20" t="s">
        <v>7654</v>
      </c>
      <c r="D3209" s="11">
        <v>4</v>
      </c>
      <c r="E3209" s="20" t="s">
        <v>8202</v>
      </c>
      <c r="F3209" s="10" t="s">
        <v>4478</v>
      </c>
      <c r="G3209" s="10" t="s">
        <v>15</v>
      </c>
      <c r="H3209" s="20" t="s">
        <v>8347</v>
      </c>
      <c r="I3209" s="20" t="s">
        <v>1755</v>
      </c>
      <c r="J3209" s="20" t="s">
        <v>8348</v>
      </c>
      <c r="K3209" s="20" t="s">
        <v>8349</v>
      </c>
      <c r="L3209" s="20" t="s">
        <v>1913</v>
      </c>
      <c r="M3209" s="32">
        <v>6</v>
      </c>
      <c r="N3209" s="22">
        <v>1</v>
      </c>
      <c r="O3209" s="23">
        <v>0</v>
      </c>
      <c r="P3209" s="24">
        <v>0</v>
      </c>
      <c r="Q3209" s="25">
        <v>0</v>
      </c>
      <c r="R3209" s="12">
        <v>0</v>
      </c>
      <c r="S3209" s="12">
        <v>0</v>
      </c>
      <c r="T3209" s="12">
        <v>0</v>
      </c>
      <c r="U3209" s="18" t="str">
        <f t="shared" si="255"/>
        <v>未勝利</v>
      </c>
      <c r="V3209" s="12" t="s">
        <v>8626</v>
      </c>
      <c r="W3209" s="12" t="s">
        <v>8486</v>
      </c>
      <c r="X3209" s="12" t="str">
        <f>IF(OR(C3209="櫃間牧場",C3209="特捜フジ"),"hit",IF(OR(C3209="土井牧場",C3209="土井ムギムギ牧場",C3209="むぎむぎ",C3209="むぎ"),"doi",IF(OR(C3209="阪神",C3209="タイガースファーム"),"han",IF(OR(C3209="健康牧場",C3209="ＯＫ牧場"),"oke",VLOOKUP(C3209,[1]Owner!$A:$B,2,FALSE)))))</f>
        <v>tke</v>
      </c>
    </row>
    <row r="3210" spans="1:24" ht="11.15" customHeight="1" x14ac:dyDescent="0.65">
      <c r="A3210" s="19" t="str">
        <f t="shared" si="254"/>
        <v>2021小金07</v>
      </c>
      <c r="B3210" s="10" t="s">
        <v>8314</v>
      </c>
      <c r="C3210" s="20" t="s">
        <v>8309</v>
      </c>
      <c r="D3210" s="11">
        <v>7</v>
      </c>
      <c r="E3210" s="20" t="s">
        <v>8215</v>
      </c>
      <c r="F3210" s="10" t="s">
        <v>4478</v>
      </c>
      <c r="G3210" s="10" t="s">
        <v>33</v>
      </c>
      <c r="H3210" s="20" t="s">
        <v>8316</v>
      </c>
      <c r="I3210" s="20" t="s">
        <v>2231</v>
      </c>
      <c r="J3210" s="20" t="s">
        <v>8365</v>
      </c>
      <c r="K3210" s="20" t="s">
        <v>8366</v>
      </c>
      <c r="L3210" s="20" t="s">
        <v>2923</v>
      </c>
      <c r="M3210" s="32">
        <v>4</v>
      </c>
      <c r="N3210" s="22">
        <v>1</v>
      </c>
      <c r="O3210" s="23">
        <v>0</v>
      </c>
      <c r="P3210" s="24">
        <v>0</v>
      </c>
      <c r="Q3210" s="25">
        <v>-4.5</v>
      </c>
      <c r="R3210" s="12">
        <v>0</v>
      </c>
      <c r="S3210" s="12">
        <v>0</v>
      </c>
      <c r="T3210" s="12">
        <v>0</v>
      </c>
      <c r="U3210" s="18" t="str">
        <f t="shared" si="255"/>
        <v>未勝利</v>
      </c>
      <c r="V3210" s="12" t="s">
        <v>8633</v>
      </c>
      <c r="W3210" s="12" t="s">
        <v>8499</v>
      </c>
      <c r="X3210" s="12" t="str">
        <f>IF(OR(C3210="櫃間牧場",C3210="特捜フジ"),"hit",IF(OR(C3210="土井牧場",C3210="土井ムギムギ牧場",C3210="むぎむぎ",C3210="むぎ"),"doi",IF(OR(C3210="阪神",C3210="タイガースファーム"),"han",IF(OR(C3210="健康牧場",C3210="ＯＫ牧場"),"oke",VLOOKUP(C3210,[1]Owner!$A:$B,2,FALSE)))))</f>
        <v>kog</v>
      </c>
    </row>
    <row r="3211" spans="1:24" ht="11.15" customHeight="1" x14ac:dyDescent="0.65">
      <c r="A3211" s="19" t="str">
        <f t="shared" si="254"/>
        <v>2021西原07</v>
      </c>
      <c r="B3211" s="10" t="s">
        <v>8314</v>
      </c>
      <c r="C3211" s="20" t="s">
        <v>4989</v>
      </c>
      <c r="D3211" s="11">
        <v>7</v>
      </c>
      <c r="E3211" s="20" t="s">
        <v>8244</v>
      </c>
      <c r="F3211" s="10" t="s">
        <v>29</v>
      </c>
      <c r="G3211" s="10" t="s">
        <v>15</v>
      </c>
      <c r="H3211" s="20" t="s">
        <v>8319</v>
      </c>
      <c r="I3211" s="20" t="s">
        <v>3819</v>
      </c>
      <c r="J3211" s="20" t="s">
        <v>3522</v>
      </c>
      <c r="K3211" s="20" t="s">
        <v>2378</v>
      </c>
      <c r="L3211" s="20" t="s">
        <v>1913</v>
      </c>
      <c r="M3211" s="32">
        <v>2</v>
      </c>
      <c r="N3211" s="22">
        <v>1</v>
      </c>
      <c r="O3211" s="23">
        <v>0</v>
      </c>
      <c r="P3211" s="24">
        <v>0</v>
      </c>
      <c r="Q3211" s="25">
        <v>0</v>
      </c>
      <c r="R3211" s="12">
        <v>0</v>
      </c>
      <c r="S3211" s="12">
        <v>0</v>
      </c>
      <c r="T3211" s="12">
        <v>0</v>
      </c>
      <c r="U3211" s="18" t="str">
        <f t="shared" si="255"/>
        <v>未勝利</v>
      </c>
      <c r="V3211" s="12" t="s">
        <v>8650</v>
      </c>
      <c r="W3211" s="12" t="s">
        <v>8529</v>
      </c>
      <c r="X3211" s="12" t="str">
        <f>IF(OR(C3211="櫃間牧場",C3211="特捜フジ"),"hit",IF(OR(C3211="土井牧場",C3211="土井ムギムギ牧場",C3211="むぎむぎ",C3211="むぎ"),"doi",IF(OR(C3211="阪神",C3211="タイガースファーム"),"han",IF(OR(C3211="健康牧場",C3211="ＯＫ牧場"),"oke",VLOOKUP(C3211,[1]Owner!$A:$B,2,FALSE)))))</f>
        <v>nis</v>
      </c>
    </row>
    <row r="3212" spans="1:24" ht="11.15" customHeight="1" x14ac:dyDescent="0.65">
      <c r="A3212" s="19" t="str">
        <f t="shared" si="254"/>
        <v>2021阪神10</v>
      </c>
      <c r="B3212" s="10" t="s">
        <v>8314</v>
      </c>
      <c r="C3212" s="20" t="s">
        <v>4398</v>
      </c>
      <c r="D3212" s="11">
        <v>10</v>
      </c>
      <c r="E3212" s="20" t="s">
        <v>8267</v>
      </c>
      <c r="F3212" s="10" t="s">
        <v>4478</v>
      </c>
      <c r="G3212" s="10" t="s">
        <v>33</v>
      </c>
      <c r="H3212" s="20" t="s">
        <v>8316</v>
      </c>
      <c r="I3212" s="20" t="s">
        <v>4547</v>
      </c>
      <c r="J3212" s="20" t="s">
        <v>8417</v>
      </c>
      <c r="K3212" s="20" t="s">
        <v>6743</v>
      </c>
      <c r="L3212" s="20" t="s">
        <v>2558</v>
      </c>
      <c r="M3212" s="32">
        <v>3</v>
      </c>
      <c r="N3212" s="22">
        <v>1</v>
      </c>
      <c r="O3212" s="23">
        <v>0</v>
      </c>
      <c r="P3212" s="24">
        <v>0</v>
      </c>
      <c r="Q3212" s="25">
        <v>-16</v>
      </c>
      <c r="R3212" s="12">
        <v>0</v>
      </c>
      <c r="S3212" s="12">
        <v>0</v>
      </c>
      <c r="T3212" s="12">
        <v>0</v>
      </c>
      <c r="U3212" s="18" t="str">
        <f t="shared" si="255"/>
        <v>未勝利</v>
      </c>
      <c r="V3212" s="12" t="s">
        <v>8663</v>
      </c>
      <c r="W3212" s="12" t="s">
        <v>8552</v>
      </c>
      <c r="X3212" s="12" t="str">
        <f>IF(OR(C3212="櫃間牧場",C3212="特捜フジ"),"hit",IF(OR(C3212="土井牧場",C3212="土井ムギムギ牧場",C3212="むぎむぎ",C3212="むぎ"),"doi",IF(OR(C3212="阪神",C3212="タイガースファーム"),"han",IF(OR(C3212="健康牧場",C3212="ＯＫ牧場"),"oke",VLOOKUP(C3212,[1]Owner!$A:$B,2,FALSE)))))</f>
        <v>han</v>
      </c>
    </row>
    <row r="3213" spans="1:24" ht="11.15" customHeight="1" x14ac:dyDescent="0.65">
      <c r="A3213" s="19" t="str">
        <f t="shared" si="254"/>
        <v>2021福石05</v>
      </c>
      <c r="B3213" s="10" t="s">
        <v>8314</v>
      </c>
      <c r="C3213" s="20" t="s">
        <v>8313</v>
      </c>
      <c r="D3213" s="11">
        <v>5</v>
      </c>
      <c r="E3213" s="20" t="s">
        <v>8282</v>
      </c>
      <c r="F3213" s="10" t="s">
        <v>4478</v>
      </c>
      <c r="G3213" s="10" t="s">
        <v>15</v>
      </c>
      <c r="H3213" s="20" t="s">
        <v>8351</v>
      </c>
      <c r="I3213" s="20" t="s">
        <v>2231</v>
      </c>
      <c r="J3213" s="20" t="s">
        <v>8434</v>
      </c>
      <c r="K3213" s="20" t="s">
        <v>3929</v>
      </c>
      <c r="L3213" s="20" t="s">
        <v>8403</v>
      </c>
      <c r="M3213" s="32">
        <v>4</v>
      </c>
      <c r="N3213" s="22">
        <v>1</v>
      </c>
      <c r="O3213" s="23">
        <v>0</v>
      </c>
      <c r="P3213" s="24">
        <v>0</v>
      </c>
      <c r="Q3213" s="25">
        <v>0</v>
      </c>
      <c r="R3213" s="12">
        <v>0</v>
      </c>
      <c r="S3213" s="12">
        <v>0</v>
      </c>
      <c r="T3213" s="12">
        <v>0</v>
      </c>
      <c r="U3213" s="18" t="str">
        <f t="shared" si="255"/>
        <v>未勝利</v>
      </c>
      <c r="V3213" s="12" t="s">
        <v>8669</v>
      </c>
      <c r="W3213" s="12" t="s">
        <v>8567</v>
      </c>
      <c r="X3213" s="12" t="str">
        <f>IF(OR(C3213="櫃間牧場",C3213="特捜フジ"),"hit",IF(OR(C3213="土井牧場",C3213="土井ムギムギ牧場",C3213="むぎむぎ",C3213="むぎ"),"doi",IF(OR(C3213="阪神",C3213="タイガースファーム"),"han",IF(OR(C3213="健康牧場",C3213="ＯＫ牧場"),"oke",VLOOKUP(C3213,[1]Owner!$A:$B,2,FALSE)))))</f>
        <v>fuk</v>
      </c>
    </row>
    <row r="3214" spans="1:24" ht="11.15" customHeight="1" x14ac:dyDescent="0.65">
      <c r="A3214" s="19" t="str">
        <f t="shared" si="254"/>
        <v>2122高橋08</v>
      </c>
      <c r="B3214" s="10" t="s">
        <v>8826</v>
      </c>
      <c r="C3214" s="20" t="s">
        <v>8745</v>
      </c>
      <c r="D3214" s="11">
        <v>8</v>
      </c>
      <c r="E3214" s="20" t="s">
        <v>8753</v>
      </c>
      <c r="F3214" s="10" t="s">
        <v>29</v>
      </c>
      <c r="G3214" s="10" t="s">
        <v>4421</v>
      </c>
      <c r="H3214" s="20" t="s">
        <v>4531</v>
      </c>
      <c r="I3214" s="20" t="s">
        <v>6718</v>
      </c>
      <c r="J3214" s="20" t="s">
        <v>8461</v>
      </c>
      <c r="K3214" s="20" t="s">
        <v>2378</v>
      </c>
      <c r="L3214" s="20" t="s">
        <v>1913</v>
      </c>
      <c r="M3214" s="32">
        <v>7</v>
      </c>
      <c r="N3214" s="22">
        <v>1</v>
      </c>
      <c r="O3214" s="23">
        <v>0</v>
      </c>
      <c r="P3214" s="24">
        <v>0</v>
      </c>
      <c r="Q3214" s="25">
        <v>-0.7142857142857143</v>
      </c>
      <c r="U3214" s="18" t="str">
        <f t="shared" si="255"/>
        <v>未勝利</v>
      </c>
      <c r="V3214" s="12" t="s">
        <v>8999</v>
      </c>
      <c r="W3214" s="12" t="s">
        <v>9116</v>
      </c>
      <c r="X3214" s="12" t="str">
        <f>IF(OR(C3214="櫃間牧場",C3214="特捜フジ"),"hit",IF(OR(C3214="土井牧場",C3214="土井ムギムギ牧場",C3214="むぎむぎ",C3214="むぎ"),"doi",IF(OR(C3214="阪神",C3214="タイガースファーム"),"han",IF(OR(C3214="健康牧場",C3214="ＯＫ牧場"),"oke",VLOOKUP(C3214,[1]Owner!$A:$B,2,FALSE)))))</f>
        <v>tkh</v>
      </c>
    </row>
    <row r="3215" spans="1:24" ht="11.15" customHeight="1" x14ac:dyDescent="0.65">
      <c r="A3215" s="19" t="str">
        <f t="shared" si="254"/>
        <v>2122西原07</v>
      </c>
      <c r="B3215" s="10" t="s">
        <v>8826</v>
      </c>
      <c r="C3215" s="20" t="s">
        <v>4989</v>
      </c>
      <c r="D3215" s="11">
        <v>7</v>
      </c>
      <c r="E3215" s="20" t="s">
        <v>8762</v>
      </c>
      <c r="F3215" s="10" t="s">
        <v>29</v>
      </c>
      <c r="G3215" s="10" t="s">
        <v>4421</v>
      </c>
      <c r="H3215" s="20" t="s">
        <v>435</v>
      </c>
      <c r="I3215" s="20" t="s">
        <v>6718</v>
      </c>
      <c r="J3215" s="20" t="s">
        <v>5390</v>
      </c>
      <c r="K3215" s="20" t="s">
        <v>5446</v>
      </c>
      <c r="L3215" s="20" t="s">
        <v>1913</v>
      </c>
      <c r="M3215" s="32">
        <v>8</v>
      </c>
      <c r="N3215" s="22">
        <v>1</v>
      </c>
      <c r="O3215" s="23">
        <v>0</v>
      </c>
      <c r="P3215" s="24">
        <v>0</v>
      </c>
      <c r="Q3215" s="25">
        <v>-1.875</v>
      </c>
      <c r="U3215" s="18" t="str">
        <f t="shared" si="255"/>
        <v>未勝利</v>
      </c>
      <c r="V3215" s="12" t="s">
        <v>9008</v>
      </c>
      <c r="W3215" s="12" t="s">
        <v>9125</v>
      </c>
      <c r="X3215" s="12" t="str">
        <f>IF(OR(C3215="櫃間牧場",C3215="特捜フジ"),"hit",IF(OR(C3215="土井牧場",C3215="土井ムギムギ牧場",C3215="むぎむぎ",C3215="むぎ"),"doi",IF(OR(C3215="阪神",C3215="タイガースファーム"),"han",IF(OR(C3215="健康牧場",C3215="ＯＫ牧場"),"oke",VLOOKUP(C3215,[1]Owner!$A:$B,2,FALSE)))))</f>
        <v>nis</v>
      </c>
    </row>
    <row r="3216" spans="1:24" ht="11.15" customHeight="1" x14ac:dyDescent="0.65">
      <c r="A3216" s="19" t="str">
        <f t="shared" si="254"/>
        <v>2122阪神01</v>
      </c>
      <c r="B3216" s="10" t="s">
        <v>8826</v>
      </c>
      <c r="C3216" s="20" t="s">
        <v>4398</v>
      </c>
      <c r="D3216" s="11">
        <v>1</v>
      </c>
      <c r="E3216" s="20" t="s">
        <v>8776</v>
      </c>
      <c r="F3216" s="10" t="s">
        <v>29</v>
      </c>
      <c r="G3216" s="10" t="s">
        <v>4408</v>
      </c>
      <c r="H3216" s="20" t="s">
        <v>1614</v>
      </c>
      <c r="I3216" s="20" t="s">
        <v>6009</v>
      </c>
      <c r="J3216" s="20" t="s">
        <v>6058</v>
      </c>
      <c r="K3216" s="20" t="s">
        <v>4510</v>
      </c>
      <c r="L3216" s="20" t="s">
        <v>6745</v>
      </c>
      <c r="M3216" s="32">
        <v>10</v>
      </c>
      <c r="N3216" s="22">
        <v>1</v>
      </c>
      <c r="O3216" s="23">
        <v>0</v>
      </c>
      <c r="P3216" s="24">
        <v>0</v>
      </c>
      <c r="Q3216" s="25">
        <v>0</v>
      </c>
      <c r="U3216" s="18" t="str">
        <f t="shared" si="255"/>
        <v>未勝利</v>
      </c>
      <c r="V3216" s="12" t="s">
        <v>9022</v>
      </c>
      <c r="W3216" s="12" t="s">
        <v>9137</v>
      </c>
      <c r="X3216" s="12" t="str">
        <f>IF(OR(C3216="櫃間牧場",C3216="特捜フジ"),"hit",IF(OR(C3216="土井牧場",C3216="土井ムギムギ牧場",C3216="むぎむぎ",C3216="むぎ"),"doi",IF(OR(C3216="阪神",C3216="タイガースファーム"),"han",IF(OR(C3216="健康牧場",C3216="ＯＫ牧場"),"oke",VLOOKUP(C3216,[1]Owner!$A:$B,2,FALSE)))))</f>
        <v>han</v>
      </c>
    </row>
    <row r="3217" spans="1:24" ht="11.15" customHeight="1" x14ac:dyDescent="0.65">
      <c r="A3217" s="19" t="str">
        <f t="shared" si="254"/>
        <v>2223小金04</v>
      </c>
      <c r="B3217" s="10" t="s">
        <v>9192</v>
      </c>
      <c r="C3217" s="20" t="s">
        <v>9237</v>
      </c>
      <c r="D3217" s="11">
        <v>4</v>
      </c>
      <c r="E3217" s="20" t="s">
        <v>9241</v>
      </c>
      <c r="F3217" s="10" t="s">
        <v>4407</v>
      </c>
      <c r="G3217" s="10" t="s">
        <v>4408</v>
      </c>
      <c r="H3217" s="20" t="s">
        <v>9343</v>
      </c>
      <c r="I3217" s="20" t="s">
        <v>6718</v>
      </c>
      <c r="J3217" s="20" t="s">
        <v>8933</v>
      </c>
      <c r="K3217" s="20" t="s">
        <v>8876</v>
      </c>
      <c r="L3217" s="20" t="s">
        <v>1913</v>
      </c>
      <c r="M3217" s="32">
        <v>10</v>
      </c>
      <c r="N3217" s="22">
        <v>1</v>
      </c>
      <c r="O3217" s="23">
        <v>0</v>
      </c>
      <c r="P3217" s="24">
        <v>0</v>
      </c>
      <c r="Q3217" s="25">
        <v>0</v>
      </c>
      <c r="U3217" s="18" t="str">
        <f t="shared" si="255"/>
        <v>未勝利</v>
      </c>
      <c r="W3217" s="12" t="s">
        <v>9533</v>
      </c>
      <c r="X3217" s="12" t="str">
        <f>IF(OR(C3217="櫃間牧場",C3217="特捜フジ"),"hit",IF(OR(C3217="土井牧場",C3217="土井ムギムギ牧場",C3217="むぎむぎ",C3217="むぎ"),"doi",IF(OR(C3217="阪神",C3217="タイガースファーム"),"han",IF(OR(C3217="健康牧場",C3217="ＯＫ牧場"),"oke",VLOOKUP(C3217,[1]Owner!$A:$B,2,FALSE)))))</f>
        <v>kog</v>
      </c>
    </row>
    <row r="3218" spans="1:24" ht="11.15" customHeight="1" x14ac:dyDescent="0.65">
      <c r="A3218" s="19" t="str">
        <f t="shared" si="254"/>
        <v>2223寺本09</v>
      </c>
      <c r="B3218" s="10" t="s">
        <v>9192</v>
      </c>
      <c r="C3218" s="20" t="s">
        <v>9269</v>
      </c>
      <c r="D3218" s="11">
        <v>9</v>
      </c>
      <c r="E3218" s="20" t="s">
        <v>9278</v>
      </c>
      <c r="F3218" s="10" t="s">
        <v>4413</v>
      </c>
      <c r="G3218" s="10" t="s">
        <v>4408</v>
      </c>
      <c r="H3218" s="20" t="s">
        <v>9365</v>
      </c>
      <c r="I3218" s="20" t="s">
        <v>8836</v>
      </c>
      <c r="J3218" s="20" t="s">
        <v>9421</v>
      </c>
      <c r="K3218" s="20" t="s">
        <v>1765</v>
      </c>
      <c r="L3218" s="20" t="s">
        <v>9486</v>
      </c>
      <c r="M3218" s="32">
        <v>2</v>
      </c>
      <c r="N3218" s="22">
        <v>1</v>
      </c>
      <c r="O3218" s="23">
        <v>0</v>
      </c>
      <c r="P3218" s="24">
        <v>0</v>
      </c>
      <c r="Q3218" s="25">
        <v>0</v>
      </c>
      <c r="U3218" s="18" t="str">
        <f t="shared" si="255"/>
        <v>未勝利</v>
      </c>
      <c r="V3218" s="12" t="s">
        <v>9695</v>
      </c>
      <c r="W3218" s="12" t="s">
        <v>9567</v>
      </c>
      <c r="X3218" s="12" t="str">
        <f>IF(OR(C3218="櫃間牧場",C3218="特捜フジ"),"hit",IF(OR(C3218="土井牧場",C3218="土井ムギムギ牧場",C3218="むぎむぎ",C3218="むぎ"),"doi",IF(OR(C3218="阪神",C3218="タイガースファーム"),"han",IF(OR(C3218="健康牧場",C3218="ＯＫ牧場"),"oke",VLOOKUP(C3218,[1]Owner!$A:$B,2,FALSE)))))</f>
        <v>ter</v>
      </c>
    </row>
    <row r="3219" spans="1:24" ht="11.15" customHeight="1" x14ac:dyDescent="0.65">
      <c r="A3219" s="19" t="str">
        <f t="shared" si="254"/>
        <v>2324ＯＫ08</v>
      </c>
      <c r="B3219" s="10" t="s">
        <v>9878</v>
      </c>
      <c r="C3219" s="20" t="s">
        <v>9193</v>
      </c>
      <c r="D3219" s="11">
        <v>8</v>
      </c>
      <c r="E3219" s="20" t="s">
        <v>9756</v>
      </c>
      <c r="F3219" s="10" t="s">
        <v>4407</v>
      </c>
      <c r="G3219" s="10" t="s">
        <v>4408</v>
      </c>
      <c r="H3219" s="20" t="s">
        <v>9341</v>
      </c>
      <c r="I3219" s="20" t="s">
        <v>1755</v>
      </c>
      <c r="J3219" s="20" t="s">
        <v>8432</v>
      </c>
      <c r="K3219" s="20" t="s">
        <v>9457</v>
      </c>
      <c r="L3219" s="20" t="s">
        <v>4432</v>
      </c>
      <c r="M3219" s="37">
        <v>5</v>
      </c>
      <c r="N3219" s="22">
        <v>1</v>
      </c>
      <c r="O3219" s="23">
        <v>0</v>
      </c>
      <c r="P3219" s="24">
        <v>0</v>
      </c>
      <c r="Q3219" s="25">
        <f t="shared" ref="Q3219:Q3224" si="256">IF(M3219="","",IF(M3219&lt;=0,P3219/10,P3219/M3219))</f>
        <v>0</v>
      </c>
      <c r="U3219" s="18" t="str">
        <f t="shared" si="255"/>
        <v>未勝利</v>
      </c>
      <c r="V3219" s="12" t="s">
        <v>10009</v>
      </c>
      <c r="W3219" s="12" t="s">
        <v>10048</v>
      </c>
      <c r="X3219" s="12" t="str">
        <f>IF(OR(C3219="櫃間牧場",C3219="特捜フジ"),"hit",IF(OR(C3219="土井牧場",C3219="土井ムギムギ牧場",C3219="むぎむぎ",C3219="むぎ"),"doi",IF(OR(C3219="阪神",C3219="タイガースファーム"),"han",IF(OR(C3219="健康牧場",C3219="ＯＫ牧場"),"oke",VLOOKUP(C3219,[1]Owner!$A:$B,2,FALSE)))))</f>
        <v>oke</v>
      </c>
    </row>
    <row r="3220" spans="1:24" ht="11.15" customHeight="1" x14ac:dyDescent="0.65">
      <c r="A3220" s="19" t="str">
        <f t="shared" si="254"/>
        <v>2324川上01</v>
      </c>
      <c r="B3220" s="10" t="s">
        <v>9878</v>
      </c>
      <c r="C3220" s="20" t="s">
        <v>4672</v>
      </c>
      <c r="D3220" s="11">
        <v>1</v>
      </c>
      <c r="E3220" s="20" t="s">
        <v>9768</v>
      </c>
      <c r="F3220" s="10" t="s">
        <v>4407</v>
      </c>
      <c r="G3220" s="10" t="s">
        <v>4408</v>
      </c>
      <c r="H3220" s="20" t="s">
        <v>9890</v>
      </c>
      <c r="I3220" s="20" t="s">
        <v>6718</v>
      </c>
      <c r="J3220" s="20" t="s">
        <v>8892</v>
      </c>
      <c r="K3220" s="20" t="s">
        <v>3023</v>
      </c>
      <c r="L3220" s="20" t="s">
        <v>1913</v>
      </c>
      <c r="M3220" s="37">
        <v>10</v>
      </c>
      <c r="N3220" s="22">
        <v>1</v>
      </c>
      <c r="O3220" s="23">
        <v>0</v>
      </c>
      <c r="P3220" s="24">
        <v>0</v>
      </c>
      <c r="Q3220" s="25">
        <f t="shared" si="256"/>
        <v>0</v>
      </c>
      <c r="U3220" s="18" t="str">
        <f t="shared" si="255"/>
        <v>未勝利</v>
      </c>
      <c r="V3220" s="12" t="s">
        <v>10022</v>
      </c>
      <c r="W3220" s="12" t="s">
        <v>10059</v>
      </c>
      <c r="X3220" s="12" t="str">
        <f>IF(OR(C3220="櫃間牧場",C3220="特捜フジ"),"hit",IF(OR(C3220="土井牧場",C3220="土井ムギムギ牧場",C3220="むぎむぎ",C3220="むぎ"),"doi",IF(OR(C3220="阪神",C3220="タイガースファーム"),"han",IF(OR(C3220="健康牧場",C3220="ＯＫ牧場"),"oke",VLOOKUP(C3220,[1]Owner!$A:$B,2,FALSE)))))</f>
        <v>kaw</v>
      </c>
    </row>
    <row r="3221" spans="1:24" ht="11.15" customHeight="1" x14ac:dyDescent="0.65">
      <c r="A3221" s="19" t="str">
        <f t="shared" si="254"/>
        <v>2324小金06</v>
      </c>
      <c r="B3221" s="10" t="s">
        <v>9878</v>
      </c>
      <c r="C3221" s="20" t="s">
        <v>9237</v>
      </c>
      <c r="D3221" s="11">
        <v>6</v>
      </c>
      <c r="E3221" s="20" t="s">
        <v>9793</v>
      </c>
      <c r="F3221" s="10" t="s">
        <v>4407</v>
      </c>
      <c r="G3221" s="10" t="s">
        <v>4408</v>
      </c>
      <c r="H3221" s="20" t="s">
        <v>4512</v>
      </c>
      <c r="I3221" s="20" t="s">
        <v>6718</v>
      </c>
      <c r="J3221" s="20" t="s">
        <v>9937</v>
      </c>
      <c r="K3221" s="20" t="s">
        <v>9452</v>
      </c>
      <c r="L3221" s="20" t="s">
        <v>1913</v>
      </c>
      <c r="M3221" s="37">
        <v>8</v>
      </c>
      <c r="N3221" s="22">
        <v>1</v>
      </c>
      <c r="O3221" s="23">
        <v>0</v>
      </c>
      <c r="P3221" s="24">
        <v>0</v>
      </c>
      <c r="Q3221" s="25">
        <f t="shared" si="256"/>
        <v>0</v>
      </c>
      <c r="U3221" s="18" t="str">
        <f t="shared" si="255"/>
        <v>未勝利</v>
      </c>
      <c r="W3221" s="12" t="s">
        <v>10078</v>
      </c>
      <c r="X3221" s="12" t="str">
        <f>IF(OR(C3221="櫃間牧場",C3221="特捜フジ"),"hit",IF(OR(C3221="土井牧場",C3221="土井ムギムギ牧場",C3221="むぎむぎ",C3221="むぎ"),"doi",IF(OR(C3221="阪神",C3221="タイガースファーム"),"han",IF(OR(C3221="健康牧場",C3221="ＯＫ牧場"),"oke",VLOOKUP(C3221,[1]Owner!$A:$B,2,FALSE)))))</f>
        <v>kog</v>
      </c>
    </row>
    <row r="3222" spans="1:24" ht="11.15" customHeight="1" x14ac:dyDescent="0.65">
      <c r="A3222" s="19" t="str">
        <f t="shared" si="254"/>
        <v>2324西原02</v>
      </c>
      <c r="B3222" s="10" t="s">
        <v>9878</v>
      </c>
      <c r="C3222" s="20" t="s">
        <v>4737</v>
      </c>
      <c r="D3222" s="11">
        <v>2</v>
      </c>
      <c r="E3222" s="20" t="s">
        <v>9829</v>
      </c>
      <c r="F3222" s="10" t="s">
        <v>4413</v>
      </c>
      <c r="G3222" s="10" t="s">
        <v>4408</v>
      </c>
      <c r="H3222" s="20" t="s">
        <v>9880</v>
      </c>
      <c r="I3222" s="20" t="s">
        <v>8317</v>
      </c>
      <c r="J3222" s="20" t="s">
        <v>4062</v>
      </c>
      <c r="K3222" s="20" t="s">
        <v>791</v>
      </c>
      <c r="L3222" s="20" t="s">
        <v>1913</v>
      </c>
      <c r="M3222" s="37">
        <v>10</v>
      </c>
      <c r="N3222" s="22">
        <v>1</v>
      </c>
      <c r="O3222" s="23">
        <v>0</v>
      </c>
      <c r="P3222" s="24">
        <v>0</v>
      </c>
      <c r="Q3222" s="25">
        <f t="shared" si="256"/>
        <v>0</v>
      </c>
      <c r="U3222" s="18" t="str">
        <f t="shared" si="255"/>
        <v>未勝利</v>
      </c>
      <c r="V3222" s="12" t="s">
        <v>10179</v>
      </c>
      <c r="W3222" s="12" t="s">
        <v>10109</v>
      </c>
      <c r="X3222" s="12" t="str">
        <f>IF(OR(C3222="櫃間牧場",C3222="特捜フジ"),"hit",IF(OR(C3222="土井牧場",C3222="土井ムギムギ牧場",C3222="むぎむぎ",C3222="むぎ"),"doi",IF(OR(C3222="阪神",C3222="タイガースファーム"),"han",IF(OR(C3222="健康牧場",C3222="ＯＫ牧場"),"oke",VLOOKUP(C3222,[1]Owner!$A:$B,2,FALSE)))))</f>
        <v>nis</v>
      </c>
    </row>
    <row r="3223" spans="1:24" ht="11.15" customHeight="1" x14ac:dyDescent="0.65">
      <c r="A3223" s="19" t="str">
        <f t="shared" si="254"/>
        <v>2324福石07</v>
      </c>
      <c r="B3223" s="10" t="s">
        <v>9878</v>
      </c>
      <c r="C3223" s="20" t="s">
        <v>4741</v>
      </c>
      <c r="D3223" s="11">
        <v>7</v>
      </c>
      <c r="E3223" s="20" t="s">
        <v>9874</v>
      </c>
      <c r="F3223" s="10" t="s">
        <v>4413</v>
      </c>
      <c r="G3223" s="10" t="s">
        <v>4408</v>
      </c>
      <c r="H3223" s="20" t="s">
        <v>8868</v>
      </c>
      <c r="I3223" s="20" t="s">
        <v>5981</v>
      </c>
      <c r="J3223" s="20" t="s">
        <v>9438</v>
      </c>
      <c r="K3223" s="20" t="s">
        <v>9474</v>
      </c>
      <c r="L3223" s="20" t="s">
        <v>1913</v>
      </c>
      <c r="M3223" s="37">
        <v>6</v>
      </c>
      <c r="N3223" s="22">
        <v>1</v>
      </c>
      <c r="O3223" s="23">
        <v>0</v>
      </c>
      <c r="P3223" s="24">
        <v>0</v>
      </c>
      <c r="Q3223" s="25">
        <f t="shared" si="256"/>
        <v>0</v>
      </c>
      <c r="U3223" s="18" t="str">
        <f t="shared" si="255"/>
        <v>未勝利</v>
      </c>
      <c r="V3223" s="12" t="s">
        <v>10215</v>
      </c>
      <c r="W3223" s="12" t="s">
        <v>10144</v>
      </c>
      <c r="X3223" s="12" t="str">
        <f>IF(OR(C3223="櫃間牧場",C3223="特捜フジ"),"hit",IF(OR(C3223="土井牧場",C3223="土井ムギムギ牧場",C3223="むぎむぎ",C3223="むぎ"),"doi",IF(OR(C3223="阪神",C3223="タイガースファーム"),"han",IF(OR(C3223="健康牧場",C3223="ＯＫ牧場"),"oke",VLOOKUP(C3223,[1]Owner!$A:$B,2,FALSE)))))</f>
        <v>fuk</v>
      </c>
    </row>
    <row r="3224" spans="1:24" ht="11.15" customHeight="1" x14ac:dyDescent="0.15">
      <c r="A3224" s="19" t="str">
        <f t="shared" si="254"/>
        <v>1415心平10</v>
      </c>
      <c r="B3224" s="10" t="s">
        <v>5140</v>
      </c>
      <c r="C3224" s="28" t="s">
        <v>4760</v>
      </c>
      <c r="D3224" s="29">
        <v>10</v>
      </c>
      <c r="E3224" s="20" t="s">
        <v>5172</v>
      </c>
      <c r="F3224" s="10" t="s">
        <v>5144</v>
      </c>
      <c r="G3224" s="10" t="s">
        <v>5295</v>
      </c>
      <c r="H3224" s="20" t="s">
        <v>5313</v>
      </c>
      <c r="I3224" s="20" t="s">
        <v>2398</v>
      </c>
      <c r="J3224" s="20" t="s">
        <v>5386</v>
      </c>
      <c r="K3224" s="20" t="s">
        <v>5454</v>
      </c>
      <c r="L3224" s="20" t="s">
        <v>5484</v>
      </c>
      <c r="M3224" s="21">
        <v>50</v>
      </c>
      <c r="N3224" s="22">
        <v>2</v>
      </c>
      <c r="O3224" s="23">
        <v>0</v>
      </c>
      <c r="P3224" s="24">
        <v>0</v>
      </c>
      <c r="Q3224" s="25">
        <f t="shared" si="256"/>
        <v>0</v>
      </c>
      <c r="R3224" s="12">
        <v>0</v>
      </c>
      <c r="S3224" s="12">
        <v>0</v>
      </c>
      <c r="U3224" s="18" t="str">
        <f t="shared" si="255"/>
        <v>未勝利</v>
      </c>
      <c r="V3224" s="12" t="s">
        <v>6407</v>
      </c>
      <c r="W3224" s="27" t="s">
        <v>6266</v>
      </c>
      <c r="X3224" s="12" t="str">
        <f>IF(OR(C3224="櫃間牧場",C3224="特捜フジ"),"hit",IF(OR(C3224="土井牧場",C3224="土井ムギムギ牧場",C3224="むぎむぎ",C3224="むぎ"),"doi",IF(OR(C3224="阪神",C3224="タイガースファーム"),"han",IF(OR(C3224="健康牧場",C3224="ＯＫ牧場"),"oke",VLOOKUP(C3224,[1]Owner!$A:$B,2,FALSE)))))</f>
        <v>hsi</v>
      </c>
    </row>
    <row r="3225" spans="1:24" ht="11.15" customHeight="1" x14ac:dyDescent="0.65">
      <c r="A3225" s="19" t="str">
        <f t="shared" si="254"/>
        <v>1920心平05</v>
      </c>
      <c r="B3225" s="10" t="s">
        <v>7651</v>
      </c>
      <c r="C3225" s="20" t="s">
        <v>4402</v>
      </c>
      <c r="D3225" s="11">
        <v>5</v>
      </c>
      <c r="E3225" s="20" t="s">
        <v>7703</v>
      </c>
      <c r="F3225" s="10" t="s">
        <v>4766</v>
      </c>
      <c r="G3225" s="10" t="s">
        <v>4767</v>
      </c>
      <c r="H3225" s="20" t="s">
        <v>7800</v>
      </c>
      <c r="I3225" s="20" t="s">
        <v>3165</v>
      </c>
      <c r="J3225" s="20" t="s">
        <v>3681</v>
      </c>
      <c r="K3225" s="20" t="s">
        <v>791</v>
      </c>
      <c r="L3225" s="20" t="s">
        <v>1913</v>
      </c>
      <c r="M3225" s="32">
        <v>4</v>
      </c>
      <c r="N3225" s="22">
        <v>2</v>
      </c>
      <c r="O3225" s="23">
        <v>0</v>
      </c>
      <c r="P3225" s="24">
        <v>0</v>
      </c>
      <c r="Q3225" s="25">
        <v>-9.375</v>
      </c>
      <c r="R3225" s="12">
        <v>0</v>
      </c>
      <c r="S3225" s="12">
        <v>0</v>
      </c>
      <c r="T3225" s="12">
        <v>0</v>
      </c>
      <c r="U3225" s="18" t="str">
        <f t="shared" si="255"/>
        <v>未勝利</v>
      </c>
      <c r="V3225" s="12" t="s">
        <v>7960</v>
      </c>
      <c r="W3225" s="12" t="s">
        <v>8081</v>
      </c>
      <c r="X3225" s="12" t="str">
        <f>IF(OR(C3225="櫃間牧場",C3225="特捜フジ"),"hit",IF(OR(C3225="土井牧場",C3225="土井ムギムギ牧場",C3225="むぎむぎ",C3225="むぎ"),"doi",IF(OR(C3225="阪神",C3225="タイガースファーム"),"han",IF(OR(C3225="健康牧場",C3225="ＯＫ牧場"),"oke",VLOOKUP(C3225,[1]Owner!$A:$B,2,FALSE)))))</f>
        <v>hsi</v>
      </c>
    </row>
    <row r="3226" spans="1:24" ht="11.15" customHeight="1" x14ac:dyDescent="0.65">
      <c r="A3226" s="19" t="str">
        <f t="shared" si="254"/>
        <v>1819心平04</v>
      </c>
      <c r="B3226" s="10" t="s">
        <v>7067</v>
      </c>
      <c r="C3226" s="20" t="s">
        <v>4760</v>
      </c>
      <c r="D3226" s="11">
        <v>4</v>
      </c>
      <c r="E3226" s="20" t="s">
        <v>7192</v>
      </c>
      <c r="F3226" s="10" t="s">
        <v>4413</v>
      </c>
      <c r="G3226" s="10" t="s">
        <v>4408</v>
      </c>
      <c r="H3226" s="20" t="s">
        <v>7221</v>
      </c>
      <c r="I3226" s="20" t="s">
        <v>6718</v>
      </c>
      <c r="J3226" s="20" t="s">
        <v>3681</v>
      </c>
      <c r="K3226" s="20" t="s">
        <v>791</v>
      </c>
      <c r="L3226" s="20" t="s">
        <v>1913</v>
      </c>
      <c r="M3226" s="21">
        <v>110</v>
      </c>
      <c r="N3226" s="22">
        <v>2</v>
      </c>
      <c r="O3226" s="23">
        <v>0</v>
      </c>
      <c r="P3226" s="24">
        <v>0</v>
      </c>
      <c r="Q3226" s="25">
        <f t="shared" ref="Q3226:Q3257" si="257">IF(M3226="","",IF(M3226&lt;=0,P3226/10,P3226/M3226))</f>
        <v>0</v>
      </c>
      <c r="R3226" s="12">
        <v>0</v>
      </c>
      <c r="S3226" s="12">
        <v>0</v>
      </c>
      <c r="T3226" s="12">
        <v>0</v>
      </c>
      <c r="U3226" s="18" t="str">
        <f t="shared" si="255"/>
        <v>未勝利</v>
      </c>
      <c r="V3226" s="12" t="s">
        <v>7460</v>
      </c>
      <c r="W3226" s="12" t="s">
        <v>7647</v>
      </c>
      <c r="X3226" s="12" t="str">
        <f>IF(OR(C3226="櫃間牧場",C3226="特捜フジ"),"hit",IF(OR(C3226="土井牧場",C3226="土井ムギムギ牧場",C3226="むぎむぎ",C3226="むぎ"),"doi",IF(OR(C3226="阪神",C3226="タイガースファーム"),"han",IF(OR(C3226="健康牧場",C3226="ＯＫ牧場"),"oke",VLOOKUP(C3226,[1]Owner!$A:$B,2,FALSE)))))</f>
        <v>hsi</v>
      </c>
    </row>
    <row r="3227" spans="1:24" ht="11.15" customHeight="1" x14ac:dyDescent="0.65">
      <c r="A3227" s="19" t="str">
        <f t="shared" si="254"/>
        <v>1718柏倉08</v>
      </c>
      <c r="B3227" s="10" t="s">
        <v>6476</v>
      </c>
      <c r="C3227" s="20" t="s">
        <v>6548</v>
      </c>
      <c r="D3227" s="11">
        <v>8</v>
      </c>
      <c r="E3227" s="20" t="s">
        <v>6556</v>
      </c>
      <c r="F3227" s="10" t="s">
        <v>5144</v>
      </c>
      <c r="G3227" s="10" t="s">
        <v>5293</v>
      </c>
      <c r="H3227" s="20" t="s">
        <v>6633</v>
      </c>
      <c r="I3227" s="20" t="s">
        <v>1755</v>
      </c>
      <c r="J3227" s="20" t="s">
        <v>6749</v>
      </c>
      <c r="K3227" s="20" t="s">
        <v>791</v>
      </c>
      <c r="L3227" s="20" t="s">
        <v>1913</v>
      </c>
      <c r="M3227" s="21">
        <v>120</v>
      </c>
      <c r="N3227" s="22">
        <v>2</v>
      </c>
      <c r="O3227" s="23">
        <v>0</v>
      </c>
      <c r="P3227" s="24">
        <v>0</v>
      </c>
      <c r="Q3227" s="25">
        <f t="shared" si="257"/>
        <v>0</v>
      </c>
      <c r="R3227" s="12">
        <v>0</v>
      </c>
      <c r="S3227" s="12">
        <v>0</v>
      </c>
      <c r="U3227" s="18" t="str">
        <f t="shared" si="255"/>
        <v>未勝利</v>
      </c>
      <c r="V3227" s="12" t="s">
        <v>6985</v>
      </c>
      <c r="W3227" s="12" t="s">
        <v>6843</v>
      </c>
      <c r="X3227" s="12" t="str">
        <f>IF(OR(C3227="櫃間牧場",C3227="特捜フジ"),"hit",IF(OR(C3227="土井牧場",C3227="土井ムギムギ牧場",C3227="むぎむぎ",C3227="むぎ"),"doi",IF(OR(C3227="阪神",C3227="タイガースファーム"),"han",IF(OR(C3227="健康牧場",C3227="ＯＫ牧場"),"oke",VLOOKUP(C3227,[1]Owner!$A:$B,2,FALSE)))))</f>
        <v>kas</v>
      </c>
    </row>
    <row r="3228" spans="1:24" ht="11.15" customHeight="1" x14ac:dyDescent="0.65">
      <c r="A3228" s="19" t="str">
        <f t="shared" si="254"/>
        <v>1819柏倉10</v>
      </c>
      <c r="B3228" s="10" t="s">
        <v>7067</v>
      </c>
      <c r="C3228" s="20" t="s">
        <v>7138</v>
      </c>
      <c r="D3228" s="11">
        <v>10</v>
      </c>
      <c r="E3228" s="20" t="s">
        <v>7148</v>
      </c>
      <c r="F3228" s="10" t="s">
        <v>4407</v>
      </c>
      <c r="G3228" s="10" t="s">
        <v>5335</v>
      </c>
      <c r="H3228" s="20" t="s">
        <v>7244</v>
      </c>
      <c r="I3228" s="20" t="s">
        <v>6718</v>
      </c>
      <c r="J3228" s="20" t="s">
        <v>7323</v>
      </c>
      <c r="K3228" s="20" t="s">
        <v>7324</v>
      </c>
      <c r="L3228" s="20" t="s">
        <v>4416</v>
      </c>
      <c r="M3228" s="21">
        <v>60</v>
      </c>
      <c r="N3228" s="22">
        <v>2</v>
      </c>
      <c r="O3228" s="23">
        <v>0</v>
      </c>
      <c r="P3228" s="24">
        <v>0</v>
      </c>
      <c r="Q3228" s="25">
        <f t="shared" si="257"/>
        <v>0</v>
      </c>
      <c r="R3228" s="12">
        <v>0</v>
      </c>
      <c r="S3228" s="12">
        <v>0</v>
      </c>
      <c r="T3228" s="12">
        <v>0</v>
      </c>
      <c r="U3228" s="18" t="str">
        <f t="shared" si="255"/>
        <v>未勝利</v>
      </c>
      <c r="V3228" s="12" t="s">
        <v>7499</v>
      </c>
      <c r="W3228" s="12" t="s">
        <v>7639</v>
      </c>
      <c r="X3228" s="12" t="str">
        <f>IF(OR(C3228="櫃間牧場",C3228="特捜フジ"),"hit",IF(OR(C3228="土井牧場",C3228="土井ムギムギ牧場",C3228="むぎむぎ",C3228="むぎ"),"doi",IF(OR(C3228="阪神",C3228="タイガースファーム"),"han",IF(OR(C3228="健康牧場",C3228="ＯＫ牧場"),"oke",VLOOKUP(C3228,[1]Owner!$A:$B,2,FALSE)))))</f>
        <v>kas</v>
      </c>
    </row>
    <row r="3229" spans="1:24" ht="11.15" customHeight="1" x14ac:dyDescent="0.65">
      <c r="A3229" s="19" t="str">
        <f t="shared" si="254"/>
        <v>0708心平05</v>
      </c>
      <c r="B3229" s="10" t="s">
        <v>2844</v>
      </c>
      <c r="C3229" s="20" t="s">
        <v>186</v>
      </c>
      <c r="D3229" s="11">
        <v>5</v>
      </c>
      <c r="E3229" s="20" t="s">
        <v>2910</v>
      </c>
      <c r="F3229" s="10" t="s">
        <v>14</v>
      </c>
      <c r="G3229" s="10" t="s">
        <v>520</v>
      </c>
      <c r="H3229" s="20" t="s">
        <v>2401</v>
      </c>
      <c r="I3229" s="20" t="s">
        <v>1044</v>
      </c>
      <c r="J3229" s="20" t="s">
        <v>2651</v>
      </c>
      <c r="K3229" s="20" t="s">
        <v>2598</v>
      </c>
      <c r="L3229" s="20" t="s">
        <v>1913</v>
      </c>
      <c r="M3229" s="21">
        <v>270</v>
      </c>
      <c r="N3229" s="22">
        <v>2</v>
      </c>
      <c r="O3229" s="23">
        <v>0</v>
      </c>
      <c r="P3229" s="24">
        <v>0</v>
      </c>
      <c r="Q3229" s="25">
        <f t="shared" si="257"/>
        <v>0</v>
      </c>
      <c r="R3229" s="12">
        <v>0</v>
      </c>
      <c r="S3229" s="12">
        <v>0</v>
      </c>
      <c r="U3229" s="18" t="str">
        <f t="shared" si="255"/>
        <v>未勝利</v>
      </c>
      <c r="X3229" s="12" t="str">
        <f>IF(OR(C3229="櫃間牧場",C3229="特捜フジ"),"hit",IF(OR(C3229="土井牧場",C3229="土井ムギムギ牧場",C3229="むぎむぎ",C3229="むぎ"),"doi",IF(OR(C3229="阪神",C3229="タイガースファーム"),"han",IF(OR(C3229="健康牧場",C3229="ＯＫ牧場"),"oke",VLOOKUP(C3229,[1]Owner!$A:$B,2,FALSE)))))</f>
        <v>hsi</v>
      </c>
    </row>
    <row r="3230" spans="1:24" ht="11.15" customHeight="1" x14ac:dyDescent="0.15">
      <c r="A3230" s="19" t="str">
        <f t="shared" si="254"/>
        <v>1516心平06</v>
      </c>
      <c r="B3230" s="10" t="s">
        <v>5510</v>
      </c>
      <c r="C3230" s="20" t="s">
        <v>4011</v>
      </c>
      <c r="D3230" s="11">
        <v>6</v>
      </c>
      <c r="E3230" s="20" t="s">
        <v>5530</v>
      </c>
      <c r="F3230" s="10" t="s">
        <v>3910</v>
      </c>
      <c r="G3230" s="10" t="s">
        <v>3906</v>
      </c>
      <c r="H3230" s="20" t="s">
        <v>4015</v>
      </c>
      <c r="I3230" s="20" t="s">
        <v>5368</v>
      </c>
      <c r="J3230" s="20" t="s">
        <v>3256</v>
      </c>
      <c r="K3230" s="20" t="s">
        <v>5785</v>
      </c>
      <c r="L3230" s="20" t="s">
        <v>5820</v>
      </c>
      <c r="M3230" s="21">
        <v>50</v>
      </c>
      <c r="N3230" s="22">
        <v>2</v>
      </c>
      <c r="O3230" s="23">
        <v>0</v>
      </c>
      <c r="P3230" s="24">
        <v>0</v>
      </c>
      <c r="Q3230" s="25">
        <f t="shared" si="257"/>
        <v>0</v>
      </c>
      <c r="R3230" s="12">
        <v>0</v>
      </c>
      <c r="S3230" s="12">
        <v>0</v>
      </c>
      <c r="U3230" s="18" t="str">
        <f t="shared" si="255"/>
        <v>未勝利</v>
      </c>
      <c r="V3230" s="12" t="s">
        <v>6434</v>
      </c>
      <c r="W3230" s="27" t="s">
        <v>6294</v>
      </c>
      <c r="X3230" s="12" t="str">
        <f>IF(OR(C3230="櫃間牧場",C3230="特捜フジ"),"hit",IF(OR(C3230="土井牧場",C3230="土井ムギムギ牧場",C3230="むぎむぎ",C3230="むぎ"),"doi",IF(OR(C3230="阪神",C3230="タイガースファーム"),"han",IF(OR(C3230="健康牧場",C3230="ＯＫ牧場"),"oke",VLOOKUP(C3230,[1]Owner!$A:$B,2,FALSE)))))</f>
        <v>hsi</v>
      </c>
    </row>
    <row r="3231" spans="1:24" ht="11.15" customHeight="1" x14ac:dyDescent="0.65">
      <c r="A3231" s="19" t="str">
        <f t="shared" si="254"/>
        <v>1819心平05</v>
      </c>
      <c r="B3231" s="10" t="s">
        <v>7067</v>
      </c>
      <c r="C3231" s="20" t="s">
        <v>4760</v>
      </c>
      <c r="D3231" s="11">
        <v>5</v>
      </c>
      <c r="E3231" s="20" t="s">
        <v>7193</v>
      </c>
      <c r="F3231" s="10" t="s">
        <v>4413</v>
      </c>
      <c r="G3231" s="10" t="s">
        <v>5335</v>
      </c>
      <c r="H3231" s="20" t="s">
        <v>4463</v>
      </c>
      <c r="I3231" s="20" t="s">
        <v>2276</v>
      </c>
      <c r="J3231" s="20" t="s">
        <v>4642</v>
      </c>
      <c r="K3231" s="20" t="s">
        <v>7358</v>
      </c>
      <c r="L3231" s="20" t="s">
        <v>4644</v>
      </c>
      <c r="M3231" s="21">
        <v>50</v>
      </c>
      <c r="N3231" s="22">
        <v>2</v>
      </c>
      <c r="O3231" s="23">
        <v>0</v>
      </c>
      <c r="P3231" s="24">
        <v>0</v>
      </c>
      <c r="Q3231" s="25">
        <f t="shared" si="257"/>
        <v>0</v>
      </c>
      <c r="R3231" s="12">
        <v>0</v>
      </c>
      <c r="S3231" s="12">
        <v>0</v>
      </c>
      <c r="T3231" s="12">
        <v>0</v>
      </c>
      <c r="U3231" s="18" t="str">
        <f t="shared" si="255"/>
        <v>未勝利</v>
      </c>
      <c r="V3231" s="12" t="s">
        <v>7460</v>
      </c>
      <c r="W3231" s="12" t="s">
        <v>7648</v>
      </c>
      <c r="X3231" s="12" t="str">
        <f>IF(OR(C3231="櫃間牧場",C3231="特捜フジ"),"hit",IF(OR(C3231="土井牧場",C3231="土井ムギムギ牧場",C3231="むぎむぎ",C3231="むぎ"),"doi",IF(OR(C3231="阪神",C3231="タイガースファーム"),"han",IF(OR(C3231="健康牧場",C3231="ＯＫ牧場"),"oke",VLOOKUP(C3231,[1]Owner!$A:$B,2,FALSE)))))</f>
        <v>hsi</v>
      </c>
    </row>
    <row r="3232" spans="1:24" ht="11.15" customHeight="1" x14ac:dyDescent="0.65">
      <c r="A3232" s="19" t="str">
        <f t="shared" si="254"/>
        <v>0809心平10</v>
      </c>
      <c r="B3232" s="10" t="s">
        <v>3162</v>
      </c>
      <c r="C3232" s="20" t="s">
        <v>2649</v>
      </c>
      <c r="D3232" s="11">
        <v>10</v>
      </c>
      <c r="E3232" s="20" t="s">
        <v>3272</v>
      </c>
      <c r="F3232" s="10" t="s">
        <v>14</v>
      </c>
      <c r="G3232" s="10" t="s">
        <v>520</v>
      </c>
      <c r="H3232" s="20" t="s">
        <v>860</v>
      </c>
      <c r="I3232" s="20" t="s">
        <v>3273</v>
      </c>
      <c r="J3232" s="20" t="s">
        <v>3274</v>
      </c>
      <c r="K3232" s="20" t="s">
        <v>2718</v>
      </c>
      <c r="L3232" s="20" t="s">
        <v>3275</v>
      </c>
      <c r="M3232" s="21">
        <v>50</v>
      </c>
      <c r="N3232" s="22">
        <v>2</v>
      </c>
      <c r="O3232" s="23">
        <v>0</v>
      </c>
      <c r="P3232" s="24">
        <v>0</v>
      </c>
      <c r="Q3232" s="25">
        <f t="shared" si="257"/>
        <v>0</v>
      </c>
      <c r="R3232" s="12">
        <v>0</v>
      </c>
      <c r="S3232" s="12">
        <v>0</v>
      </c>
      <c r="U3232" s="18" t="str">
        <f t="shared" si="255"/>
        <v>未勝利</v>
      </c>
      <c r="X3232" s="12" t="str">
        <f>IF(OR(C3232="櫃間牧場",C3232="特捜フジ"),"hit",IF(OR(C3232="土井牧場",C3232="土井ムギムギ牧場",C3232="むぎむぎ",C3232="むぎ"),"doi",IF(OR(C3232="阪神",C3232="タイガースファーム"),"han",IF(OR(C3232="健康牧場",C3232="ＯＫ牧場"),"oke",VLOOKUP(C3232,[1]Owner!$A:$B,2,FALSE)))))</f>
        <v>hsi</v>
      </c>
    </row>
    <row r="3233" spans="1:24" ht="11.15" customHeight="1" x14ac:dyDescent="0.65">
      <c r="A3233" s="19" t="str">
        <f t="shared" si="254"/>
        <v>9900心平07</v>
      </c>
      <c r="B3233" s="10" t="s">
        <v>683</v>
      </c>
      <c r="C3233" s="20" t="s">
        <v>186</v>
      </c>
      <c r="D3233" s="31">
        <v>7</v>
      </c>
      <c r="E3233" s="20" t="s">
        <v>809</v>
      </c>
      <c r="F3233" s="10" t="s">
        <v>14</v>
      </c>
      <c r="G3233" s="10" t="s">
        <v>33</v>
      </c>
      <c r="H3233" s="20" t="s">
        <v>724</v>
      </c>
      <c r="I3233" s="20" t="s">
        <v>17</v>
      </c>
      <c r="J3233" s="20" t="s">
        <v>810</v>
      </c>
      <c r="N3233" s="22">
        <v>2</v>
      </c>
      <c r="O3233" s="23">
        <v>0</v>
      </c>
      <c r="P3233" s="24">
        <v>0</v>
      </c>
      <c r="Q3233" s="25" t="str">
        <f t="shared" si="257"/>
        <v/>
      </c>
      <c r="R3233" s="12">
        <v>0</v>
      </c>
      <c r="S3233" s="12">
        <v>0</v>
      </c>
      <c r="U3233" s="18" t="str">
        <f t="shared" si="255"/>
        <v>未勝利</v>
      </c>
      <c r="X3233" s="12" t="str">
        <f>IF(OR(C3233="櫃間牧場",C3233="特捜フジ"),"hit",IF(OR(C3233="土井牧場",C3233="土井ムギムギ牧場",C3233="むぎむぎ",C3233="むぎ"),"doi",IF(OR(C3233="阪神",C3233="タイガースファーム"),"han",IF(OR(C3233="健康牧場",C3233="ＯＫ牧場"),"oke",VLOOKUP(C3233,[1]Owner!$A:$B,2,FALSE)))))</f>
        <v>hsi</v>
      </c>
    </row>
    <row r="3234" spans="1:24" ht="11.15" customHeight="1" x14ac:dyDescent="0.15">
      <c r="A3234" s="19" t="str">
        <f t="shared" si="254"/>
        <v>1314心平05</v>
      </c>
      <c r="B3234" s="10" t="s">
        <v>5133</v>
      </c>
      <c r="C3234" s="20" t="s">
        <v>4402</v>
      </c>
      <c r="D3234" s="11">
        <v>5</v>
      </c>
      <c r="E3234" s="20" t="s">
        <v>5109</v>
      </c>
      <c r="F3234" s="10" t="s">
        <v>4766</v>
      </c>
      <c r="G3234" s="10" t="s">
        <v>4767</v>
      </c>
      <c r="H3234" s="20" t="s">
        <v>5110</v>
      </c>
      <c r="I3234" s="20" t="s">
        <v>436</v>
      </c>
      <c r="J3234" s="20" t="s">
        <v>2862</v>
      </c>
      <c r="K3234" s="20" t="s">
        <v>2863</v>
      </c>
      <c r="L3234" s="20" t="s">
        <v>5111</v>
      </c>
      <c r="M3234" s="21">
        <v>30</v>
      </c>
      <c r="N3234" s="22">
        <v>2</v>
      </c>
      <c r="O3234" s="23">
        <v>0</v>
      </c>
      <c r="P3234" s="24">
        <v>0</v>
      </c>
      <c r="Q3234" s="25">
        <f t="shared" si="257"/>
        <v>0</v>
      </c>
      <c r="R3234" s="12">
        <v>0</v>
      </c>
      <c r="S3234" s="12">
        <v>0</v>
      </c>
      <c r="U3234" s="18" t="str">
        <f t="shared" si="255"/>
        <v>未勝利</v>
      </c>
      <c r="V3234" s="12" t="s">
        <v>6388</v>
      </c>
      <c r="W3234" s="27" t="s">
        <v>6238</v>
      </c>
      <c r="X3234" s="12" t="str">
        <f>IF(OR(C3234="櫃間牧場",C3234="特捜フジ"),"hit",IF(OR(C3234="土井牧場",C3234="土井ムギムギ牧場",C3234="むぎむぎ",C3234="むぎ"),"doi",IF(OR(C3234="阪神",C3234="タイガースファーム"),"han",IF(OR(C3234="健康牧場",C3234="ＯＫ牧場"),"oke",VLOOKUP(C3234,[1]Owner!$A:$B,2,FALSE)))))</f>
        <v>hsi</v>
      </c>
    </row>
    <row r="3235" spans="1:24" ht="11.15" customHeight="1" x14ac:dyDescent="0.15">
      <c r="A3235" s="19" t="str">
        <f t="shared" si="254"/>
        <v>1617心平08</v>
      </c>
      <c r="B3235" s="10" t="s">
        <v>5840</v>
      </c>
      <c r="C3235" s="20" t="s">
        <v>4760</v>
      </c>
      <c r="D3235" s="11">
        <v>8</v>
      </c>
      <c r="E3235" s="20" t="s">
        <v>5863</v>
      </c>
      <c r="F3235" s="10" t="s">
        <v>5845</v>
      </c>
      <c r="G3235" s="10" t="s">
        <v>6012</v>
      </c>
      <c r="H3235" s="20" t="s">
        <v>6017</v>
      </c>
      <c r="I3235" s="20" t="s">
        <v>1832</v>
      </c>
      <c r="J3235" s="20" t="s">
        <v>5776</v>
      </c>
      <c r="K3235" s="20" t="s">
        <v>5815</v>
      </c>
      <c r="L3235" s="20" t="s">
        <v>6132</v>
      </c>
      <c r="M3235" s="21">
        <v>40</v>
      </c>
      <c r="N3235" s="22">
        <v>2</v>
      </c>
      <c r="O3235" s="23">
        <v>0</v>
      </c>
      <c r="P3235" s="24">
        <v>0</v>
      </c>
      <c r="Q3235" s="25">
        <f t="shared" si="257"/>
        <v>0</v>
      </c>
      <c r="R3235" s="12">
        <v>0</v>
      </c>
      <c r="S3235" s="12">
        <v>0</v>
      </c>
      <c r="U3235" s="18" t="str">
        <f t="shared" si="255"/>
        <v>未勝利</v>
      </c>
      <c r="V3235" s="12" t="s">
        <v>6449</v>
      </c>
      <c r="W3235" s="27" t="s">
        <v>6318</v>
      </c>
      <c r="X3235" s="12" t="str">
        <f>IF(OR(C3235="櫃間牧場",C3235="特捜フジ"),"hit",IF(OR(C3235="土井牧場",C3235="土井ムギムギ牧場",C3235="むぎむぎ",C3235="むぎ"),"doi",IF(OR(C3235="阪神",C3235="タイガースファーム"),"han",IF(OR(C3235="健康牧場",C3235="ＯＫ牧場"),"oke",VLOOKUP(C3235,[1]Owner!$A:$B,2,FALSE)))))</f>
        <v>hsi</v>
      </c>
    </row>
    <row r="3236" spans="1:24" ht="11.15" customHeight="1" x14ac:dyDescent="0.65">
      <c r="A3236" s="19" t="str">
        <f t="shared" si="254"/>
        <v>9900心平10</v>
      </c>
      <c r="B3236" s="10" t="s">
        <v>683</v>
      </c>
      <c r="C3236" s="20" t="s">
        <v>186</v>
      </c>
      <c r="D3236" s="31">
        <v>10</v>
      </c>
      <c r="E3236" s="20" t="s">
        <v>814</v>
      </c>
      <c r="F3236" s="10" t="s">
        <v>14</v>
      </c>
      <c r="G3236" s="10" t="s">
        <v>33</v>
      </c>
      <c r="H3236" s="20" t="s">
        <v>815</v>
      </c>
      <c r="I3236" s="20" t="s">
        <v>816</v>
      </c>
      <c r="J3236" s="20" t="s">
        <v>387</v>
      </c>
      <c r="N3236" s="22">
        <v>2</v>
      </c>
      <c r="O3236" s="23">
        <v>0</v>
      </c>
      <c r="P3236" s="24">
        <v>0</v>
      </c>
      <c r="Q3236" s="25" t="str">
        <f t="shared" si="257"/>
        <v/>
      </c>
      <c r="R3236" s="12">
        <v>0</v>
      </c>
      <c r="S3236" s="12">
        <v>0</v>
      </c>
      <c r="U3236" s="18" t="str">
        <f t="shared" si="255"/>
        <v>未勝利</v>
      </c>
      <c r="X3236" s="12" t="str">
        <f>IF(OR(C3236="櫃間牧場",C3236="特捜フジ"),"hit",IF(OR(C3236="土井牧場",C3236="土井ムギムギ牧場",C3236="むぎむぎ",C3236="むぎ"),"doi",IF(OR(C3236="阪神",C3236="タイガースファーム"),"han",IF(OR(C3236="健康牧場",C3236="ＯＫ牧場"),"oke",VLOOKUP(C3236,[1]Owner!$A:$B,2,FALSE)))))</f>
        <v>hsi</v>
      </c>
    </row>
    <row r="3237" spans="1:24" ht="11.15" customHeight="1" x14ac:dyDescent="0.65">
      <c r="A3237" s="19" t="str">
        <f t="shared" si="254"/>
        <v>9899心平09</v>
      </c>
      <c r="B3237" s="10" t="s">
        <v>377</v>
      </c>
      <c r="C3237" s="20" t="s">
        <v>186</v>
      </c>
      <c r="D3237" s="31">
        <v>9</v>
      </c>
      <c r="E3237" s="20" t="s">
        <v>544</v>
      </c>
      <c r="F3237" s="10" t="s">
        <v>14</v>
      </c>
      <c r="G3237" s="10" t="s">
        <v>33</v>
      </c>
      <c r="H3237" s="20" t="s">
        <v>65</v>
      </c>
      <c r="I3237" s="20" t="s">
        <v>123</v>
      </c>
      <c r="J3237" s="20" t="s">
        <v>545</v>
      </c>
      <c r="N3237" s="22">
        <v>2</v>
      </c>
      <c r="O3237" s="23">
        <v>0</v>
      </c>
      <c r="P3237" s="24">
        <v>0</v>
      </c>
      <c r="Q3237" s="25" t="str">
        <f t="shared" si="257"/>
        <v/>
      </c>
      <c r="R3237" s="12">
        <v>0</v>
      </c>
      <c r="S3237" s="12">
        <v>0</v>
      </c>
      <c r="U3237" s="18" t="str">
        <f t="shared" si="255"/>
        <v>未勝利</v>
      </c>
      <c r="X3237" s="12" t="str">
        <f>IF(OR(C3237="櫃間牧場",C3237="特捜フジ"),"hit",IF(OR(C3237="土井牧場",C3237="土井ムギムギ牧場",C3237="むぎむぎ",C3237="むぎ"),"doi",IF(OR(C3237="阪神",C3237="タイガースファーム"),"han",IF(OR(C3237="健康牧場",C3237="ＯＫ牧場"),"oke",VLOOKUP(C3237,[1]Owner!$A:$B,2,FALSE)))))</f>
        <v>hsi</v>
      </c>
    </row>
    <row r="3238" spans="1:24" ht="11.15" customHeight="1" x14ac:dyDescent="0.65">
      <c r="A3238" s="19" t="str">
        <f t="shared" si="254"/>
        <v>9798板谷05</v>
      </c>
      <c r="B3238" s="10" t="s">
        <v>11</v>
      </c>
      <c r="C3238" s="20" t="s">
        <v>53</v>
      </c>
      <c r="D3238" s="31">
        <v>5</v>
      </c>
      <c r="E3238" s="20" t="s">
        <v>67</v>
      </c>
      <c r="F3238" s="10" t="s">
        <v>29</v>
      </c>
      <c r="G3238" s="10" t="s">
        <v>33</v>
      </c>
      <c r="H3238" s="20" t="s">
        <v>68</v>
      </c>
      <c r="I3238" s="20" t="s">
        <v>69</v>
      </c>
      <c r="J3238" s="20" t="s">
        <v>70</v>
      </c>
      <c r="N3238" s="22">
        <v>2</v>
      </c>
      <c r="O3238" s="23">
        <v>0</v>
      </c>
      <c r="P3238" s="24">
        <v>0</v>
      </c>
      <c r="Q3238" s="25" t="str">
        <f t="shared" si="257"/>
        <v/>
      </c>
      <c r="R3238" s="12">
        <v>0</v>
      </c>
      <c r="S3238" s="12">
        <v>0</v>
      </c>
      <c r="U3238" s="18" t="str">
        <f t="shared" si="255"/>
        <v>未勝利</v>
      </c>
      <c r="X3238" s="12" t="str">
        <f>IF(OR(C3238="櫃間牧場",C3238="特捜フジ"),"hit",IF(OR(C3238="土井牧場",C3238="土井ムギムギ牧場",C3238="むぎむぎ",C3238="むぎ"),"doi",IF(OR(C3238="阪神",C3238="タイガースファーム"),"han",IF(OR(C3238="健康牧場",C3238="ＯＫ牧場"),"oke",VLOOKUP(C3238,[1]Owner!$A:$B,2,FALSE)))))</f>
        <v>ita</v>
      </c>
    </row>
    <row r="3239" spans="1:24" ht="11.15" customHeight="1" x14ac:dyDescent="0.65">
      <c r="A3239" s="19" t="str">
        <f t="shared" si="254"/>
        <v>9798岡田03</v>
      </c>
      <c r="B3239" s="10" t="s">
        <v>11</v>
      </c>
      <c r="C3239" s="20" t="s">
        <v>125</v>
      </c>
      <c r="D3239" s="31">
        <v>3</v>
      </c>
      <c r="E3239" s="20" t="s">
        <v>132</v>
      </c>
      <c r="F3239" s="10" t="s">
        <v>14</v>
      </c>
      <c r="G3239" s="10" t="s">
        <v>15</v>
      </c>
      <c r="H3239" s="20" t="s">
        <v>133</v>
      </c>
      <c r="I3239" s="20" t="s">
        <v>38</v>
      </c>
      <c r="J3239" s="20" t="s">
        <v>134</v>
      </c>
      <c r="N3239" s="22">
        <v>2</v>
      </c>
      <c r="O3239" s="23">
        <v>0</v>
      </c>
      <c r="P3239" s="24">
        <v>0</v>
      </c>
      <c r="Q3239" s="25" t="str">
        <f t="shared" si="257"/>
        <v/>
      </c>
      <c r="R3239" s="12">
        <v>0</v>
      </c>
      <c r="S3239" s="12">
        <v>0</v>
      </c>
      <c r="U3239" s="18" t="str">
        <f t="shared" si="255"/>
        <v>未勝利</v>
      </c>
      <c r="X3239" s="12" t="str">
        <f>IF(OR(C3239="櫃間牧場",C3239="特捜フジ"),"hit",IF(OR(C3239="土井牧場",C3239="土井ムギムギ牧場",C3239="むぎむぎ",C3239="むぎ"),"doi",IF(OR(C3239="阪神",C3239="タイガースファーム"),"han",IF(OR(C3239="健康牧場",C3239="ＯＫ牧場"),"oke",VLOOKUP(C3239,[1]Owner!$A:$B,2,FALSE)))))</f>
        <v>oka</v>
      </c>
    </row>
    <row r="3240" spans="1:24" ht="11.15" customHeight="1" x14ac:dyDescent="0.65">
      <c r="A3240" s="19" t="str">
        <f t="shared" si="254"/>
        <v>9798岡田06</v>
      </c>
      <c r="B3240" s="10" t="s">
        <v>11</v>
      </c>
      <c r="C3240" s="20" t="s">
        <v>125</v>
      </c>
      <c r="D3240" s="31">
        <v>6</v>
      </c>
      <c r="E3240" s="20" t="s">
        <v>140</v>
      </c>
      <c r="F3240" s="10" t="s">
        <v>14</v>
      </c>
      <c r="G3240" s="10" t="s">
        <v>15</v>
      </c>
      <c r="H3240" s="20" t="s">
        <v>141</v>
      </c>
      <c r="I3240" s="20" t="s">
        <v>17</v>
      </c>
      <c r="J3240" s="20" t="s">
        <v>142</v>
      </c>
      <c r="N3240" s="22">
        <v>2</v>
      </c>
      <c r="O3240" s="23">
        <v>0</v>
      </c>
      <c r="P3240" s="24">
        <v>0</v>
      </c>
      <c r="Q3240" s="25" t="str">
        <f t="shared" si="257"/>
        <v/>
      </c>
      <c r="R3240" s="12">
        <v>0</v>
      </c>
      <c r="S3240" s="12">
        <v>0</v>
      </c>
      <c r="U3240" s="18" t="str">
        <f t="shared" si="255"/>
        <v>未勝利</v>
      </c>
      <c r="X3240" s="12" t="str">
        <f>IF(OR(C3240="櫃間牧場",C3240="特捜フジ"),"hit",IF(OR(C3240="土井牧場",C3240="土井ムギムギ牧場",C3240="むぎむぎ",C3240="むぎ"),"doi",IF(OR(C3240="阪神",C3240="タイガースファーム"),"han",IF(OR(C3240="健康牧場",C3240="ＯＫ牧場"),"oke",VLOOKUP(C3240,[1]Owner!$A:$B,2,FALSE)))))</f>
        <v>oka</v>
      </c>
    </row>
    <row r="3241" spans="1:24" ht="11.15" customHeight="1" x14ac:dyDescent="0.65">
      <c r="A3241" s="19" t="str">
        <f t="shared" si="254"/>
        <v>9798戸田08</v>
      </c>
      <c r="B3241" s="10" t="s">
        <v>11</v>
      </c>
      <c r="C3241" s="20" t="s">
        <v>320</v>
      </c>
      <c r="D3241" s="31">
        <v>8</v>
      </c>
      <c r="E3241" s="20" t="s">
        <v>339</v>
      </c>
      <c r="F3241" s="10" t="s">
        <v>29</v>
      </c>
      <c r="G3241" s="10" t="s">
        <v>15</v>
      </c>
      <c r="H3241" s="20" t="s">
        <v>96</v>
      </c>
      <c r="I3241" s="20" t="s">
        <v>17</v>
      </c>
      <c r="J3241" s="20" t="s">
        <v>340</v>
      </c>
      <c r="N3241" s="22">
        <v>2</v>
      </c>
      <c r="O3241" s="23">
        <v>0</v>
      </c>
      <c r="P3241" s="24">
        <v>0</v>
      </c>
      <c r="Q3241" s="25" t="str">
        <f t="shared" si="257"/>
        <v/>
      </c>
      <c r="R3241" s="12">
        <v>0</v>
      </c>
      <c r="S3241" s="12">
        <v>0</v>
      </c>
      <c r="U3241" s="18" t="str">
        <f t="shared" si="255"/>
        <v>未勝利</v>
      </c>
      <c r="X3241" s="12" t="str">
        <f>IF(OR(C3241="櫃間牧場",C3241="特捜フジ"),"hit",IF(OR(C3241="土井牧場",C3241="土井ムギムギ牧場",C3241="むぎむぎ",C3241="むぎ"),"doi",IF(OR(C3241="阪神",C3241="タイガースファーム"),"han",IF(OR(C3241="健康牧場",C3241="ＯＫ牧場"),"oke",VLOOKUP(C3241,[1]Owner!$A:$B,2,FALSE)))))</f>
        <v>tod</v>
      </c>
    </row>
    <row r="3242" spans="1:24" ht="11.15" customHeight="1" x14ac:dyDescent="0.65">
      <c r="A3242" s="19" t="str">
        <f t="shared" si="254"/>
        <v>9798戸田09</v>
      </c>
      <c r="B3242" s="10" t="s">
        <v>11</v>
      </c>
      <c r="C3242" s="20" t="s">
        <v>320</v>
      </c>
      <c r="D3242" s="31">
        <v>9</v>
      </c>
      <c r="E3242" s="20" t="s">
        <v>341</v>
      </c>
      <c r="F3242" s="10" t="s">
        <v>14</v>
      </c>
      <c r="G3242" s="10" t="s">
        <v>15</v>
      </c>
      <c r="H3242" s="20" t="s">
        <v>232</v>
      </c>
      <c r="I3242" s="20" t="s">
        <v>179</v>
      </c>
      <c r="J3242" s="20" t="s">
        <v>342</v>
      </c>
      <c r="N3242" s="22">
        <v>2</v>
      </c>
      <c r="O3242" s="23">
        <v>0</v>
      </c>
      <c r="P3242" s="24">
        <v>0</v>
      </c>
      <c r="Q3242" s="25" t="str">
        <f t="shared" si="257"/>
        <v/>
      </c>
      <c r="R3242" s="12">
        <v>0</v>
      </c>
      <c r="S3242" s="12">
        <v>0</v>
      </c>
      <c r="U3242" s="18" t="str">
        <f t="shared" si="255"/>
        <v>未勝利</v>
      </c>
      <c r="X3242" s="12" t="str">
        <f>IF(OR(C3242="櫃間牧場",C3242="特捜フジ"),"hit",IF(OR(C3242="土井牧場",C3242="土井ムギムギ牧場",C3242="むぎむぎ",C3242="むぎ"),"doi",IF(OR(C3242="阪神",C3242="タイガースファーム"),"han",IF(OR(C3242="健康牧場",C3242="ＯＫ牧場"),"oke",VLOOKUP(C3242,[1]Owner!$A:$B,2,FALSE)))))</f>
        <v>tod</v>
      </c>
    </row>
    <row r="3243" spans="1:24" ht="11.15" customHeight="1" x14ac:dyDescent="0.65">
      <c r="A3243" s="19" t="str">
        <f t="shared" si="254"/>
        <v>9798真下10</v>
      </c>
      <c r="B3243" s="10" t="s">
        <v>11</v>
      </c>
      <c r="C3243" s="20" t="s">
        <v>346</v>
      </c>
      <c r="D3243" s="31">
        <v>10</v>
      </c>
      <c r="E3243" s="20" t="s">
        <v>373</v>
      </c>
      <c r="F3243" s="10" t="s">
        <v>14</v>
      </c>
      <c r="G3243" s="10" t="s">
        <v>15</v>
      </c>
      <c r="H3243" s="20" t="s">
        <v>374</v>
      </c>
      <c r="I3243" s="20" t="s">
        <v>375</v>
      </c>
      <c r="J3243" s="20" t="s">
        <v>376</v>
      </c>
      <c r="N3243" s="22">
        <v>2</v>
      </c>
      <c r="O3243" s="23">
        <v>0</v>
      </c>
      <c r="P3243" s="24">
        <v>0</v>
      </c>
      <c r="Q3243" s="25" t="str">
        <f t="shared" si="257"/>
        <v/>
      </c>
      <c r="R3243" s="12">
        <v>0</v>
      </c>
      <c r="S3243" s="12">
        <v>0</v>
      </c>
      <c r="U3243" s="18" t="str">
        <f t="shared" si="255"/>
        <v>未勝利</v>
      </c>
      <c r="X3243" s="12" t="str">
        <f>IF(OR(C3243="櫃間牧場",C3243="特捜フジ"),"hit",IF(OR(C3243="土井牧場",C3243="土井ムギムギ牧場",C3243="むぎむぎ",C3243="むぎ"),"doi",IF(OR(C3243="阪神",C3243="タイガースファーム"),"han",IF(OR(C3243="健康牧場",C3243="ＯＫ牧場"),"oke",VLOOKUP(C3243,[1]Owner!$A:$B,2,FALSE)))))</f>
        <v>mas</v>
      </c>
    </row>
    <row r="3244" spans="1:24" ht="11.15" customHeight="1" x14ac:dyDescent="0.65">
      <c r="A3244" s="19" t="str">
        <f t="shared" si="254"/>
        <v>9899大類03</v>
      </c>
      <c r="B3244" s="10" t="s">
        <v>377</v>
      </c>
      <c r="C3244" s="20" t="s">
        <v>91</v>
      </c>
      <c r="D3244" s="31">
        <v>3</v>
      </c>
      <c r="E3244" s="20" t="s">
        <v>411</v>
      </c>
      <c r="F3244" s="10" t="s">
        <v>14</v>
      </c>
      <c r="G3244" s="10" t="s">
        <v>15</v>
      </c>
      <c r="H3244" s="20" t="s">
        <v>334</v>
      </c>
      <c r="I3244" s="20" t="s">
        <v>412</v>
      </c>
      <c r="J3244" s="20" t="s">
        <v>413</v>
      </c>
      <c r="N3244" s="22">
        <v>2</v>
      </c>
      <c r="O3244" s="23">
        <v>0</v>
      </c>
      <c r="P3244" s="24">
        <v>0</v>
      </c>
      <c r="Q3244" s="25" t="str">
        <f t="shared" si="257"/>
        <v/>
      </c>
      <c r="R3244" s="12">
        <v>0</v>
      </c>
      <c r="S3244" s="12">
        <v>0</v>
      </c>
      <c r="U3244" s="18" t="str">
        <f t="shared" si="255"/>
        <v>未勝利</v>
      </c>
      <c r="X3244" s="12" t="str">
        <f>IF(OR(C3244="櫃間牧場",C3244="特捜フジ"),"hit",IF(OR(C3244="土井牧場",C3244="土井ムギムギ牧場",C3244="むぎむぎ",C3244="むぎ"),"doi",IF(OR(C3244="阪神",C3244="タイガースファーム"),"han",IF(OR(C3244="健康牧場",C3244="ＯＫ牧場"),"oke",VLOOKUP(C3244,[1]Owner!$A:$B,2,FALSE)))))</f>
        <v>oru</v>
      </c>
    </row>
    <row r="3245" spans="1:24" ht="11.15" customHeight="1" x14ac:dyDescent="0.65">
      <c r="A3245" s="19" t="str">
        <f t="shared" si="254"/>
        <v>9899竹島05</v>
      </c>
      <c r="B3245" s="10" t="s">
        <v>377</v>
      </c>
      <c r="C3245" s="20" t="s">
        <v>251</v>
      </c>
      <c r="D3245" s="31">
        <v>5</v>
      </c>
      <c r="E3245" s="20" t="s">
        <v>583</v>
      </c>
      <c r="F3245" s="10" t="s">
        <v>14</v>
      </c>
      <c r="G3245" s="10" t="s">
        <v>33</v>
      </c>
      <c r="H3245" s="20" t="s">
        <v>259</v>
      </c>
      <c r="I3245" s="20" t="s">
        <v>485</v>
      </c>
      <c r="J3245" s="20" t="s">
        <v>584</v>
      </c>
      <c r="N3245" s="22">
        <v>2</v>
      </c>
      <c r="O3245" s="23">
        <v>0</v>
      </c>
      <c r="P3245" s="24">
        <v>0</v>
      </c>
      <c r="Q3245" s="25" t="str">
        <f t="shared" si="257"/>
        <v/>
      </c>
      <c r="R3245" s="12">
        <v>0</v>
      </c>
      <c r="S3245" s="12">
        <v>0</v>
      </c>
      <c r="U3245" s="18" t="str">
        <f t="shared" si="255"/>
        <v>未勝利</v>
      </c>
      <c r="X3245" s="12" t="str">
        <f>IF(OR(C3245="櫃間牧場",C3245="特捜フジ"),"hit",IF(OR(C3245="土井牧場",C3245="土井ムギムギ牧場",C3245="むぎむぎ",C3245="むぎ"),"doi",IF(OR(C3245="阪神",C3245="タイガースファーム"),"han",IF(OR(C3245="健康牧場",C3245="ＯＫ牧場"),"oke",VLOOKUP(C3245,[1]Owner!$A:$B,2,FALSE)))))</f>
        <v>tak</v>
      </c>
    </row>
    <row r="3246" spans="1:24" ht="11.15" customHeight="1" x14ac:dyDescent="0.65">
      <c r="A3246" s="19" t="str">
        <f t="shared" si="254"/>
        <v>9900健太05</v>
      </c>
      <c r="B3246" s="10" t="s">
        <v>683</v>
      </c>
      <c r="C3246" s="20" t="s">
        <v>156</v>
      </c>
      <c r="D3246" s="31">
        <v>5</v>
      </c>
      <c r="E3246" s="20" t="s">
        <v>753</v>
      </c>
      <c r="F3246" s="10" t="s">
        <v>14</v>
      </c>
      <c r="G3246" s="10" t="s">
        <v>33</v>
      </c>
      <c r="H3246" s="20" t="s">
        <v>754</v>
      </c>
      <c r="I3246" s="20" t="s">
        <v>38</v>
      </c>
      <c r="J3246" s="20" t="s">
        <v>601</v>
      </c>
      <c r="N3246" s="22">
        <v>2</v>
      </c>
      <c r="O3246" s="23">
        <v>0</v>
      </c>
      <c r="P3246" s="24">
        <v>0</v>
      </c>
      <c r="Q3246" s="25" t="str">
        <f t="shared" si="257"/>
        <v/>
      </c>
      <c r="R3246" s="12">
        <v>0</v>
      </c>
      <c r="S3246" s="12">
        <v>0</v>
      </c>
      <c r="U3246" s="18" t="str">
        <f t="shared" si="255"/>
        <v>未勝利</v>
      </c>
      <c r="X3246" s="12" t="str">
        <f>IF(OR(C3246="櫃間牧場",C3246="特捜フジ"),"hit",IF(OR(C3246="土井牧場",C3246="土井ムギムギ牧場",C3246="むぎむぎ",C3246="むぎ"),"doi",IF(OR(C3246="阪神",C3246="タイガースファーム"),"han",IF(OR(C3246="健康牧場",C3246="ＯＫ牧場"),"oke",VLOOKUP(C3246,[1]Owner!$A:$B,2,FALSE)))))</f>
        <v>tke</v>
      </c>
    </row>
    <row r="3247" spans="1:24" ht="11.15" customHeight="1" x14ac:dyDescent="0.65">
      <c r="A3247" s="19" t="str">
        <f t="shared" si="254"/>
        <v>9900竹島05</v>
      </c>
      <c r="B3247" s="10" t="s">
        <v>683</v>
      </c>
      <c r="C3247" s="20" t="s">
        <v>251</v>
      </c>
      <c r="D3247" s="31">
        <v>5</v>
      </c>
      <c r="E3247" s="20" t="s">
        <v>852</v>
      </c>
      <c r="F3247" s="10" t="s">
        <v>29</v>
      </c>
      <c r="G3247" s="10" t="s">
        <v>15</v>
      </c>
      <c r="H3247" s="20" t="s">
        <v>842</v>
      </c>
      <c r="I3247" s="20" t="s">
        <v>833</v>
      </c>
      <c r="J3247" s="20" t="s">
        <v>853</v>
      </c>
      <c r="N3247" s="22">
        <v>2</v>
      </c>
      <c r="O3247" s="23">
        <v>0</v>
      </c>
      <c r="P3247" s="24">
        <v>0</v>
      </c>
      <c r="Q3247" s="25" t="str">
        <f t="shared" si="257"/>
        <v/>
      </c>
      <c r="R3247" s="12">
        <v>0</v>
      </c>
      <c r="S3247" s="12">
        <v>0</v>
      </c>
      <c r="U3247" s="18" t="str">
        <f t="shared" si="255"/>
        <v>未勝利</v>
      </c>
      <c r="X3247" s="12" t="str">
        <f>IF(OR(C3247="櫃間牧場",C3247="特捜フジ"),"hit",IF(OR(C3247="土井牧場",C3247="土井ムギムギ牧場",C3247="むぎむぎ",C3247="むぎ"),"doi",IF(OR(C3247="阪神",C3247="タイガースファーム"),"han",IF(OR(C3247="健康牧場",C3247="ＯＫ牧場"),"oke",VLOOKUP(C3247,[1]Owner!$A:$B,2,FALSE)))))</f>
        <v>tak</v>
      </c>
    </row>
    <row r="3248" spans="1:24" ht="11.15" customHeight="1" x14ac:dyDescent="0.65">
      <c r="A3248" s="19" t="str">
        <f t="shared" si="254"/>
        <v>9900福石06</v>
      </c>
      <c r="B3248" s="10" t="s">
        <v>683</v>
      </c>
      <c r="C3248" s="20" t="s">
        <v>913</v>
      </c>
      <c r="D3248" s="31">
        <v>6</v>
      </c>
      <c r="E3248" s="20" t="s">
        <v>925</v>
      </c>
      <c r="F3248" s="10" t="s">
        <v>29</v>
      </c>
      <c r="G3248" s="10" t="s">
        <v>15</v>
      </c>
      <c r="H3248" s="20" t="s">
        <v>926</v>
      </c>
      <c r="I3248" s="20" t="s">
        <v>38</v>
      </c>
      <c r="J3248" s="20" t="s">
        <v>927</v>
      </c>
      <c r="N3248" s="22">
        <v>2</v>
      </c>
      <c r="O3248" s="23">
        <v>0</v>
      </c>
      <c r="P3248" s="24">
        <v>0</v>
      </c>
      <c r="Q3248" s="25" t="str">
        <f t="shared" si="257"/>
        <v/>
      </c>
      <c r="R3248" s="12">
        <v>0</v>
      </c>
      <c r="S3248" s="12">
        <v>0</v>
      </c>
      <c r="U3248" s="18" t="str">
        <f t="shared" si="255"/>
        <v>未勝利</v>
      </c>
      <c r="X3248" s="12" t="str">
        <f>IF(OR(C3248="櫃間牧場",C3248="特捜フジ"),"hit",IF(OR(C3248="土井牧場",C3248="土井ムギムギ牧場",C3248="むぎむぎ",C3248="むぎ"),"doi",IF(OR(C3248="阪神",C3248="タイガースファーム"),"han",IF(OR(C3248="健康牧場",C3248="ＯＫ牧場"),"oke",VLOOKUP(C3248,[1]Owner!$A:$B,2,FALSE)))))</f>
        <v>fuk</v>
      </c>
    </row>
    <row r="3249" spans="1:24" ht="11.15" customHeight="1" x14ac:dyDescent="0.65">
      <c r="A3249" s="19" t="str">
        <f t="shared" si="254"/>
        <v>9900播磨04</v>
      </c>
      <c r="B3249" s="10" t="s">
        <v>683</v>
      </c>
      <c r="C3249" s="20" t="s">
        <v>626</v>
      </c>
      <c r="D3249" s="31">
        <v>4</v>
      </c>
      <c r="E3249" s="20" t="s">
        <v>896</v>
      </c>
      <c r="F3249" s="10" t="s">
        <v>14</v>
      </c>
      <c r="G3249" s="10" t="s">
        <v>15</v>
      </c>
      <c r="H3249" s="20" t="s">
        <v>897</v>
      </c>
      <c r="I3249" s="20" t="s">
        <v>103</v>
      </c>
      <c r="J3249" s="20" t="s">
        <v>548</v>
      </c>
      <c r="N3249" s="22">
        <v>2</v>
      </c>
      <c r="O3249" s="23">
        <v>0</v>
      </c>
      <c r="P3249" s="24">
        <v>0</v>
      </c>
      <c r="Q3249" s="25" t="str">
        <f t="shared" si="257"/>
        <v/>
      </c>
      <c r="R3249" s="12">
        <v>0</v>
      </c>
      <c r="S3249" s="12">
        <v>0</v>
      </c>
      <c r="U3249" s="18" t="str">
        <f t="shared" si="255"/>
        <v>未勝利</v>
      </c>
      <c r="X3249" s="12" t="str">
        <f>IF(OR(C3249="櫃間牧場",C3249="特捜フジ"),"hit",IF(OR(C3249="土井牧場",C3249="土井ムギムギ牧場",C3249="むぎむぎ",C3249="むぎ"),"doi",IF(OR(C3249="阪神",C3249="タイガースファーム"),"han",IF(OR(C3249="健康牧場",C3249="ＯＫ牧場"),"oke",VLOOKUP(C3249,[1]Owner!$A:$B,2,FALSE)))))</f>
        <v>har</v>
      </c>
    </row>
    <row r="3250" spans="1:24" ht="11.15" customHeight="1" x14ac:dyDescent="0.65">
      <c r="A3250" s="19" t="str">
        <f t="shared" si="254"/>
        <v>0001大類07</v>
      </c>
      <c r="B3250" s="10" t="s">
        <v>963</v>
      </c>
      <c r="C3250" s="20" t="s">
        <v>91</v>
      </c>
      <c r="D3250" s="31">
        <v>7</v>
      </c>
      <c r="E3250" s="20" t="s">
        <v>1008</v>
      </c>
      <c r="F3250" s="10" t="s">
        <v>29</v>
      </c>
      <c r="G3250" s="10" t="s">
        <v>15</v>
      </c>
      <c r="H3250" s="20" t="s">
        <v>948</v>
      </c>
      <c r="I3250" s="20" t="s">
        <v>833</v>
      </c>
      <c r="J3250" s="20" t="s">
        <v>1009</v>
      </c>
      <c r="N3250" s="22">
        <v>2</v>
      </c>
      <c r="O3250" s="23">
        <v>0</v>
      </c>
      <c r="P3250" s="24">
        <v>0</v>
      </c>
      <c r="Q3250" s="25" t="str">
        <f t="shared" si="257"/>
        <v/>
      </c>
      <c r="R3250" s="12">
        <v>0</v>
      </c>
      <c r="S3250" s="12">
        <v>0</v>
      </c>
      <c r="U3250" s="18" t="str">
        <f t="shared" si="255"/>
        <v>未勝利</v>
      </c>
      <c r="X3250" s="12" t="str">
        <f>IF(OR(C3250="櫃間牧場",C3250="特捜フジ"),"hit",IF(OR(C3250="土井牧場",C3250="土井ムギムギ牧場",C3250="むぎむぎ",C3250="むぎ"),"doi",IF(OR(C3250="阪神",C3250="タイガースファーム"),"han",IF(OR(C3250="健康牧場",C3250="ＯＫ牧場"),"oke",VLOOKUP(C3250,[1]Owner!$A:$B,2,FALSE)))))</f>
        <v>oru</v>
      </c>
    </row>
    <row r="3251" spans="1:24" ht="11.15" customHeight="1" x14ac:dyDescent="0.65">
      <c r="A3251" s="19" t="str">
        <f t="shared" si="254"/>
        <v>0001貴仁06</v>
      </c>
      <c r="B3251" s="10" t="s">
        <v>963</v>
      </c>
      <c r="C3251" s="20" t="s">
        <v>216</v>
      </c>
      <c r="D3251" s="31">
        <v>6</v>
      </c>
      <c r="E3251" s="20" t="s">
        <v>1086</v>
      </c>
      <c r="F3251" s="10" t="s">
        <v>29</v>
      </c>
      <c r="G3251" s="10" t="s">
        <v>15</v>
      </c>
      <c r="H3251" s="20" t="s">
        <v>1018</v>
      </c>
      <c r="I3251" s="20" t="s">
        <v>38</v>
      </c>
      <c r="J3251" s="20" t="s">
        <v>1087</v>
      </c>
      <c r="N3251" s="22">
        <v>2</v>
      </c>
      <c r="O3251" s="23">
        <v>0</v>
      </c>
      <c r="P3251" s="24">
        <v>0</v>
      </c>
      <c r="Q3251" s="25" t="str">
        <f t="shared" si="257"/>
        <v/>
      </c>
      <c r="R3251" s="12">
        <v>0</v>
      </c>
      <c r="S3251" s="12">
        <v>0</v>
      </c>
      <c r="U3251" s="18" t="str">
        <f t="shared" si="255"/>
        <v>未勝利</v>
      </c>
      <c r="X3251" s="12" t="str">
        <f>IF(OR(C3251="櫃間牧場",C3251="特捜フジ"),"hit",IF(OR(C3251="土井牧場",C3251="土井ムギムギ牧場",C3251="むぎむぎ",C3251="むぎ"),"doi",IF(OR(C3251="阪神",C3251="タイガースファーム"),"han",IF(OR(C3251="健康牧場",C3251="ＯＫ牧場"),"oke",VLOOKUP(C3251,[1]Owner!$A:$B,2,FALSE)))))</f>
        <v>hta</v>
      </c>
    </row>
    <row r="3252" spans="1:24" ht="11.15" customHeight="1" x14ac:dyDescent="0.65">
      <c r="A3252" s="19" t="str">
        <f t="shared" si="254"/>
        <v>0001貴仁07</v>
      </c>
      <c r="B3252" s="10" t="s">
        <v>963</v>
      </c>
      <c r="C3252" s="20" t="s">
        <v>216</v>
      </c>
      <c r="D3252" s="31">
        <v>7</v>
      </c>
      <c r="E3252" s="20" t="s">
        <v>1088</v>
      </c>
      <c r="F3252" s="10" t="s">
        <v>29</v>
      </c>
      <c r="G3252" s="10" t="s">
        <v>15</v>
      </c>
      <c r="H3252" s="20" t="s">
        <v>600</v>
      </c>
      <c r="I3252" s="20" t="s">
        <v>774</v>
      </c>
      <c r="J3252" s="20" t="s">
        <v>1089</v>
      </c>
      <c r="N3252" s="22">
        <v>2</v>
      </c>
      <c r="O3252" s="23">
        <v>0</v>
      </c>
      <c r="P3252" s="24">
        <v>0</v>
      </c>
      <c r="Q3252" s="25" t="str">
        <f t="shared" si="257"/>
        <v/>
      </c>
      <c r="R3252" s="12">
        <v>0</v>
      </c>
      <c r="S3252" s="12">
        <v>0</v>
      </c>
      <c r="U3252" s="18" t="str">
        <f t="shared" si="255"/>
        <v>未勝利</v>
      </c>
      <c r="X3252" s="12" t="str">
        <f>IF(OR(C3252="櫃間牧場",C3252="特捜フジ"),"hit",IF(OR(C3252="土井牧場",C3252="土井ムギムギ牧場",C3252="むぎむぎ",C3252="むぎ"),"doi",IF(OR(C3252="阪神",C3252="タイガースファーム"),"han",IF(OR(C3252="健康牧場",C3252="ＯＫ牧場"),"oke",VLOOKUP(C3252,[1]Owner!$A:$B,2,FALSE)))))</f>
        <v>hta</v>
      </c>
    </row>
    <row r="3253" spans="1:24" ht="11.15" customHeight="1" x14ac:dyDescent="0.65">
      <c r="A3253" s="19" t="str">
        <f t="shared" si="254"/>
        <v>0001戸田06</v>
      </c>
      <c r="B3253" s="10" t="s">
        <v>963</v>
      </c>
      <c r="C3253" s="20" t="s">
        <v>320</v>
      </c>
      <c r="D3253" s="31">
        <v>6</v>
      </c>
      <c r="E3253" s="20" t="s">
        <v>1105</v>
      </c>
      <c r="F3253" s="10" t="s">
        <v>29</v>
      </c>
      <c r="G3253" s="10" t="s">
        <v>15</v>
      </c>
      <c r="H3253" s="20" t="s">
        <v>715</v>
      </c>
      <c r="I3253" s="20" t="s">
        <v>451</v>
      </c>
      <c r="J3253" s="20" t="s">
        <v>1106</v>
      </c>
      <c r="N3253" s="22">
        <v>2</v>
      </c>
      <c r="O3253" s="23">
        <v>0</v>
      </c>
      <c r="P3253" s="24">
        <v>0</v>
      </c>
      <c r="Q3253" s="25" t="str">
        <f t="shared" si="257"/>
        <v/>
      </c>
      <c r="R3253" s="12">
        <v>0</v>
      </c>
      <c r="S3253" s="12">
        <v>0</v>
      </c>
      <c r="U3253" s="18" t="str">
        <f t="shared" si="255"/>
        <v>未勝利</v>
      </c>
      <c r="X3253" s="12" t="str">
        <f>IF(OR(C3253="櫃間牧場",C3253="特捜フジ"),"hit",IF(OR(C3253="土井牧場",C3253="土井ムギムギ牧場",C3253="むぎむぎ",C3253="むぎ"),"doi",IF(OR(C3253="阪神",C3253="タイガースファーム"),"han",IF(OR(C3253="健康牧場",C3253="ＯＫ牧場"),"oke",VLOOKUP(C3253,[1]Owner!$A:$B,2,FALSE)))))</f>
        <v>tod</v>
      </c>
    </row>
    <row r="3254" spans="1:24" ht="11.15" customHeight="1" x14ac:dyDescent="0.65">
      <c r="A3254" s="19" t="str">
        <f t="shared" si="254"/>
        <v>0102大室07</v>
      </c>
      <c r="B3254" s="10" t="s">
        <v>1206</v>
      </c>
      <c r="C3254" s="20" t="s">
        <v>1207</v>
      </c>
      <c r="D3254" s="31">
        <v>7</v>
      </c>
      <c r="E3254" s="20" t="s">
        <v>1219</v>
      </c>
      <c r="F3254" s="10" t="s">
        <v>14</v>
      </c>
      <c r="G3254" s="10" t="s">
        <v>33</v>
      </c>
      <c r="H3254" s="20" t="s">
        <v>836</v>
      </c>
      <c r="I3254" s="20" t="s">
        <v>17</v>
      </c>
      <c r="J3254" s="20" t="s">
        <v>1220</v>
      </c>
      <c r="N3254" s="22">
        <v>2</v>
      </c>
      <c r="O3254" s="23">
        <v>0</v>
      </c>
      <c r="P3254" s="24">
        <v>0</v>
      </c>
      <c r="Q3254" s="25" t="str">
        <f t="shared" si="257"/>
        <v/>
      </c>
      <c r="R3254" s="12">
        <v>0</v>
      </c>
      <c r="S3254" s="12">
        <v>0</v>
      </c>
      <c r="U3254" s="18" t="str">
        <f t="shared" si="255"/>
        <v>未勝利</v>
      </c>
      <c r="X3254" s="12" t="str">
        <f>IF(OR(C3254="櫃間牧場",C3254="特捜フジ"),"hit",IF(OR(C3254="土井牧場",C3254="土井ムギムギ牧場",C3254="むぎむぎ",C3254="むぎ"),"doi",IF(OR(C3254="阪神",C3254="タイガースファーム"),"han",IF(OR(C3254="健康牧場",C3254="ＯＫ牧場"),"oke",VLOOKUP(C3254,[1]Owner!$A:$B,2,FALSE)))))</f>
        <v>omu</v>
      </c>
    </row>
    <row r="3255" spans="1:24" ht="11.15" customHeight="1" x14ac:dyDescent="0.65">
      <c r="A3255" s="19" t="str">
        <f t="shared" si="254"/>
        <v>0102大類02</v>
      </c>
      <c r="B3255" s="10" t="s">
        <v>1206</v>
      </c>
      <c r="C3255" s="20" t="s">
        <v>91</v>
      </c>
      <c r="D3255" s="31">
        <v>2</v>
      </c>
      <c r="E3255" s="20" t="s">
        <v>1259</v>
      </c>
      <c r="F3255" s="10" t="s">
        <v>14</v>
      </c>
      <c r="G3255" s="10" t="s">
        <v>33</v>
      </c>
      <c r="H3255" s="20" t="s">
        <v>596</v>
      </c>
      <c r="I3255" s="20" t="s">
        <v>38</v>
      </c>
      <c r="J3255" s="20" t="s">
        <v>193</v>
      </c>
      <c r="N3255" s="22">
        <v>2</v>
      </c>
      <c r="O3255" s="23">
        <v>0</v>
      </c>
      <c r="P3255" s="24">
        <v>0</v>
      </c>
      <c r="Q3255" s="25" t="str">
        <f t="shared" si="257"/>
        <v/>
      </c>
      <c r="R3255" s="12">
        <v>0</v>
      </c>
      <c r="S3255" s="12">
        <v>0</v>
      </c>
      <c r="U3255" s="18" t="str">
        <f t="shared" si="255"/>
        <v>未勝利</v>
      </c>
      <c r="X3255" s="12" t="str">
        <f>IF(OR(C3255="櫃間牧場",C3255="特捜フジ"),"hit",IF(OR(C3255="土井牧場",C3255="土井ムギムギ牧場",C3255="むぎむぎ",C3255="むぎ"),"doi",IF(OR(C3255="阪神",C3255="タイガースファーム"),"han",IF(OR(C3255="健康牧場",C3255="ＯＫ牧場"),"oke",VLOOKUP(C3255,[1]Owner!$A:$B,2,FALSE)))))</f>
        <v>oru</v>
      </c>
    </row>
    <row r="3256" spans="1:24" ht="11.15" customHeight="1" x14ac:dyDescent="0.65">
      <c r="A3256" s="19" t="str">
        <f t="shared" si="254"/>
        <v>0102貴仁08</v>
      </c>
      <c r="B3256" s="10" t="s">
        <v>1206</v>
      </c>
      <c r="C3256" s="20" t="s">
        <v>216</v>
      </c>
      <c r="D3256" s="31">
        <v>8</v>
      </c>
      <c r="E3256" s="20" t="s">
        <v>1368</v>
      </c>
      <c r="F3256" s="10" t="s">
        <v>29</v>
      </c>
      <c r="G3256" s="10" t="s">
        <v>15</v>
      </c>
      <c r="H3256" s="20" t="s">
        <v>600</v>
      </c>
      <c r="I3256" s="20" t="s">
        <v>1369</v>
      </c>
      <c r="J3256" s="20" t="s">
        <v>1370</v>
      </c>
      <c r="N3256" s="22">
        <v>2</v>
      </c>
      <c r="O3256" s="23">
        <v>0</v>
      </c>
      <c r="P3256" s="24">
        <v>0</v>
      </c>
      <c r="Q3256" s="25" t="str">
        <f t="shared" si="257"/>
        <v/>
      </c>
      <c r="R3256" s="12">
        <v>0</v>
      </c>
      <c r="S3256" s="12">
        <v>0</v>
      </c>
      <c r="U3256" s="18" t="str">
        <f t="shared" si="255"/>
        <v>未勝利</v>
      </c>
      <c r="X3256" s="12" t="str">
        <f>IF(OR(C3256="櫃間牧場",C3256="特捜フジ"),"hit",IF(OR(C3256="土井牧場",C3256="土井ムギムギ牧場",C3256="むぎむぎ",C3256="むぎ"),"doi",IF(OR(C3256="阪神",C3256="タイガースファーム"),"han",IF(OR(C3256="健康牧場",C3256="ＯＫ牧場"),"oke",VLOOKUP(C3256,[1]Owner!$A:$B,2,FALSE)))))</f>
        <v>hta</v>
      </c>
    </row>
    <row r="3257" spans="1:24" ht="11.15" customHeight="1" x14ac:dyDescent="0.65">
      <c r="A3257" s="19" t="str">
        <f t="shared" si="254"/>
        <v>0203大類07</v>
      </c>
      <c r="B3257" s="10" t="s">
        <v>1480</v>
      </c>
      <c r="C3257" s="20" t="s">
        <v>91</v>
      </c>
      <c r="D3257" s="31">
        <v>7</v>
      </c>
      <c r="E3257" s="20" t="s">
        <v>1533</v>
      </c>
      <c r="F3257" s="10" t="s">
        <v>14</v>
      </c>
      <c r="G3257" s="10" t="s">
        <v>520</v>
      </c>
      <c r="H3257" s="20" t="s">
        <v>221</v>
      </c>
      <c r="I3257" s="20" t="s">
        <v>17</v>
      </c>
      <c r="J3257" s="20" t="s">
        <v>368</v>
      </c>
      <c r="N3257" s="22">
        <v>2</v>
      </c>
      <c r="O3257" s="23">
        <v>0</v>
      </c>
      <c r="P3257" s="24">
        <v>0</v>
      </c>
      <c r="Q3257" s="25" t="str">
        <f t="shared" si="257"/>
        <v/>
      </c>
      <c r="R3257" s="12">
        <v>0</v>
      </c>
      <c r="S3257" s="12">
        <v>0</v>
      </c>
      <c r="U3257" s="18" t="str">
        <f t="shared" si="255"/>
        <v>未勝利</v>
      </c>
      <c r="X3257" s="12" t="str">
        <f>IF(OR(C3257="櫃間牧場",C3257="特捜フジ"),"hit",IF(OR(C3257="土井牧場",C3257="土井ムギムギ牧場",C3257="むぎむぎ",C3257="むぎ"),"doi",IF(OR(C3257="阪神",C3257="タイガースファーム"),"han",IF(OR(C3257="健康牧場",C3257="ＯＫ牧場"),"oke",VLOOKUP(C3257,[1]Owner!$A:$B,2,FALSE)))))</f>
        <v>oru</v>
      </c>
    </row>
    <row r="3258" spans="1:24" ht="11.15" customHeight="1" x14ac:dyDescent="0.65">
      <c r="A3258" s="19" t="str">
        <f t="shared" si="254"/>
        <v>0203土井07</v>
      </c>
      <c r="B3258" s="10" t="s">
        <v>1480</v>
      </c>
      <c r="C3258" s="20" t="s">
        <v>1601</v>
      </c>
      <c r="D3258" s="31">
        <v>7</v>
      </c>
      <c r="E3258" s="20" t="s">
        <v>1613</v>
      </c>
      <c r="F3258" s="10" t="s">
        <v>14</v>
      </c>
      <c r="G3258" s="10" t="s">
        <v>520</v>
      </c>
      <c r="H3258" s="20" t="s">
        <v>1614</v>
      </c>
      <c r="I3258" s="20" t="s">
        <v>17</v>
      </c>
      <c r="J3258" s="20" t="s">
        <v>1615</v>
      </c>
      <c r="N3258" s="22">
        <v>2</v>
      </c>
      <c r="O3258" s="23">
        <v>0</v>
      </c>
      <c r="P3258" s="24">
        <v>0</v>
      </c>
      <c r="Q3258" s="25" t="str">
        <f t="shared" ref="Q3258:Q3289" si="258">IF(M3258="","",IF(M3258&lt;=0,P3258/10,P3258/M3258))</f>
        <v/>
      </c>
      <c r="R3258" s="12">
        <v>0</v>
      </c>
      <c r="S3258" s="12">
        <v>0</v>
      </c>
      <c r="U3258" s="18" t="str">
        <f t="shared" si="255"/>
        <v>未勝利</v>
      </c>
      <c r="X3258" s="12" t="str">
        <f>IF(OR(C3258="櫃間牧場",C3258="特捜フジ"),"hit",IF(OR(C3258="土井牧場",C3258="土井ムギムギ牧場",C3258="むぎむぎ",C3258="むぎ"),"doi",IF(OR(C3258="阪神",C3258="タイガースファーム"),"han",IF(OR(C3258="健康牧場",C3258="ＯＫ牧場"),"oke",VLOOKUP(C3258,[1]Owner!$A:$B,2,FALSE)))))</f>
        <v>doi</v>
      </c>
    </row>
    <row r="3259" spans="1:24" ht="11.15" customHeight="1" x14ac:dyDescent="0.65">
      <c r="A3259" s="19" t="str">
        <f t="shared" si="254"/>
        <v>0203特捜05</v>
      </c>
      <c r="B3259" s="10" t="s">
        <v>1480</v>
      </c>
      <c r="C3259" s="20" t="s">
        <v>1376</v>
      </c>
      <c r="D3259" s="31">
        <v>5</v>
      </c>
      <c r="E3259" s="20" t="s">
        <v>1628</v>
      </c>
      <c r="F3259" s="10" t="s">
        <v>14</v>
      </c>
      <c r="G3259" s="10" t="s">
        <v>15</v>
      </c>
      <c r="H3259" s="20" t="s">
        <v>334</v>
      </c>
      <c r="I3259" s="20" t="s">
        <v>17</v>
      </c>
      <c r="J3259" s="20" t="s">
        <v>336</v>
      </c>
      <c r="N3259" s="22">
        <v>2</v>
      </c>
      <c r="O3259" s="23">
        <v>0</v>
      </c>
      <c r="P3259" s="24">
        <v>0</v>
      </c>
      <c r="Q3259" s="25" t="str">
        <f t="shared" si="258"/>
        <v/>
      </c>
      <c r="R3259" s="12">
        <v>0</v>
      </c>
      <c r="S3259" s="12">
        <v>0</v>
      </c>
      <c r="U3259" s="18" t="str">
        <f t="shared" si="255"/>
        <v>未勝利</v>
      </c>
      <c r="X3259" s="12" t="str">
        <f>IF(OR(C3259="櫃間牧場",C3259="特捜フジ"),"hit",IF(OR(C3259="土井牧場",C3259="土井ムギムギ牧場",C3259="むぎむぎ",C3259="むぎ"),"doi",IF(OR(C3259="阪神",C3259="タイガースファーム"),"han",IF(OR(C3259="健康牧場",C3259="ＯＫ牧場"),"oke",VLOOKUP(C3259,[1]Owner!$A:$B,2,FALSE)))))</f>
        <v>hit</v>
      </c>
    </row>
    <row r="3260" spans="1:24" ht="11.15" customHeight="1" x14ac:dyDescent="0.65">
      <c r="A3260" s="19" t="str">
        <f t="shared" si="254"/>
        <v>0203戸田03</v>
      </c>
      <c r="B3260" s="10" t="s">
        <v>1480</v>
      </c>
      <c r="C3260" s="20" t="s">
        <v>320</v>
      </c>
      <c r="D3260" s="31">
        <v>3</v>
      </c>
      <c r="E3260" s="20" t="s">
        <v>1648</v>
      </c>
      <c r="F3260" s="10" t="s">
        <v>14</v>
      </c>
      <c r="G3260" s="10" t="s">
        <v>510</v>
      </c>
      <c r="H3260" s="20" t="s">
        <v>1558</v>
      </c>
      <c r="I3260" s="20" t="s">
        <v>706</v>
      </c>
      <c r="J3260" s="20" t="s">
        <v>1649</v>
      </c>
      <c r="N3260" s="22">
        <v>2</v>
      </c>
      <c r="O3260" s="23">
        <v>0</v>
      </c>
      <c r="P3260" s="24">
        <v>0</v>
      </c>
      <c r="Q3260" s="25" t="str">
        <f t="shared" si="258"/>
        <v/>
      </c>
      <c r="R3260" s="12">
        <v>0</v>
      </c>
      <c r="S3260" s="12">
        <v>0</v>
      </c>
      <c r="U3260" s="18" t="str">
        <f t="shared" si="255"/>
        <v>未勝利</v>
      </c>
      <c r="X3260" s="12" t="str">
        <f>IF(OR(C3260="櫃間牧場",C3260="特捜フジ"),"hit",IF(OR(C3260="土井牧場",C3260="土井ムギムギ牧場",C3260="むぎむぎ",C3260="むぎ"),"doi",IF(OR(C3260="阪神",C3260="タイガースファーム"),"han",IF(OR(C3260="健康牧場",C3260="ＯＫ牧場"),"oke",VLOOKUP(C3260,[1]Owner!$A:$B,2,FALSE)))))</f>
        <v>tod</v>
      </c>
    </row>
    <row r="3261" spans="1:24" ht="11.15" customHeight="1" x14ac:dyDescent="0.65">
      <c r="A3261" s="19" t="str">
        <f t="shared" si="254"/>
        <v>0304福石03</v>
      </c>
      <c r="B3261" s="10" t="s">
        <v>1713</v>
      </c>
      <c r="C3261" s="20" t="s">
        <v>913</v>
      </c>
      <c r="D3261" s="31">
        <v>3</v>
      </c>
      <c r="E3261" s="20" t="s">
        <v>1916</v>
      </c>
      <c r="F3261" s="10" t="s">
        <v>29</v>
      </c>
      <c r="G3261" s="10" t="s">
        <v>15</v>
      </c>
      <c r="H3261" s="20" t="s">
        <v>1853</v>
      </c>
      <c r="I3261" s="20" t="s">
        <v>38</v>
      </c>
      <c r="J3261" s="20" t="s">
        <v>1917</v>
      </c>
      <c r="M3261" s="21">
        <v>0</v>
      </c>
      <c r="N3261" s="22">
        <v>2</v>
      </c>
      <c r="O3261" s="23">
        <v>0</v>
      </c>
      <c r="P3261" s="24">
        <v>0</v>
      </c>
      <c r="Q3261" s="25">
        <f t="shared" si="258"/>
        <v>0</v>
      </c>
      <c r="R3261" s="12">
        <v>0</v>
      </c>
      <c r="S3261" s="12">
        <v>0</v>
      </c>
      <c r="U3261" s="18" t="str">
        <f t="shared" si="255"/>
        <v>未勝利</v>
      </c>
      <c r="X3261" s="12" t="str">
        <f>IF(OR(C3261="櫃間牧場",C3261="特捜フジ"),"hit",IF(OR(C3261="土井牧場",C3261="土井ムギムギ牧場",C3261="むぎむぎ",C3261="むぎ"),"doi",IF(OR(C3261="阪神",C3261="タイガースファーム"),"han",IF(OR(C3261="健康牧場",C3261="ＯＫ牧場"),"oke",VLOOKUP(C3261,[1]Owner!$A:$B,2,FALSE)))))</f>
        <v>fuk</v>
      </c>
    </row>
    <row r="3262" spans="1:24" ht="11.15" customHeight="1" x14ac:dyDescent="0.65">
      <c r="A3262" s="19" t="str">
        <f t="shared" si="254"/>
        <v>0304本木09</v>
      </c>
      <c r="B3262" s="10" t="s">
        <v>1713</v>
      </c>
      <c r="C3262" s="20" t="s">
        <v>1161</v>
      </c>
      <c r="D3262" s="31">
        <v>9</v>
      </c>
      <c r="E3262" s="20" t="s">
        <v>1947</v>
      </c>
      <c r="F3262" s="10" t="s">
        <v>14</v>
      </c>
      <c r="G3262" s="10" t="s">
        <v>33</v>
      </c>
      <c r="H3262" s="20" t="s">
        <v>1948</v>
      </c>
      <c r="I3262" s="20" t="s">
        <v>1258</v>
      </c>
      <c r="J3262" s="20" t="s">
        <v>686</v>
      </c>
      <c r="M3262" s="21">
        <v>0</v>
      </c>
      <c r="N3262" s="22">
        <v>2</v>
      </c>
      <c r="O3262" s="23">
        <v>0</v>
      </c>
      <c r="P3262" s="24">
        <v>0</v>
      </c>
      <c r="Q3262" s="25">
        <f t="shared" si="258"/>
        <v>0</v>
      </c>
      <c r="R3262" s="12">
        <v>0</v>
      </c>
      <c r="S3262" s="12">
        <v>0</v>
      </c>
      <c r="U3262" s="18" t="str">
        <f t="shared" si="255"/>
        <v>未勝利</v>
      </c>
      <c r="X3262" s="12" t="str">
        <f>IF(OR(C3262="櫃間牧場",C3262="特捜フジ"),"hit",IF(OR(C3262="土井牧場",C3262="土井ムギムギ牧場",C3262="むぎむぎ",C3262="むぎ"),"doi",IF(OR(C3262="阪神",C3262="タイガースファーム"),"han",IF(OR(C3262="健康牧場",C3262="ＯＫ牧場"),"oke",VLOOKUP(C3262,[1]Owner!$A:$B,2,FALSE)))))</f>
        <v>mot</v>
      </c>
    </row>
    <row r="3263" spans="1:24" ht="11.15" customHeight="1" x14ac:dyDescent="0.65">
      <c r="A3263" s="19" t="str">
        <f t="shared" si="254"/>
        <v>0304伸吾08</v>
      </c>
      <c r="B3263" s="10" t="s">
        <v>1713</v>
      </c>
      <c r="C3263" s="20" t="s">
        <v>768</v>
      </c>
      <c r="D3263" s="31">
        <v>8</v>
      </c>
      <c r="E3263" s="20" t="s">
        <v>1784</v>
      </c>
      <c r="F3263" s="10" t="s">
        <v>14</v>
      </c>
      <c r="G3263" s="10" t="s">
        <v>15</v>
      </c>
      <c r="H3263" s="20" t="s">
        <v>669</v>
      </c>
      <c r="I3263" s="20" t="s">
        <v>38</v>
      </c>
      <c r="J3263" s="20" t="s">
        <v>1785</v>
      </c>
      <c r="M3263" s="21">
        <v>0</v>
      </c>
      <c r="N3263" s="22">
        <v>2</v>
      </c>
      <c r="O3263" s="23">
        <v>0</v>
      </c>
      <c r="P3263" s="24">
        <v>0</v>
      </c>
      <c r="Q3263" s="25">
        <f t="shared" si="258"/>
        <v>0</v>
      </c>
      <c r="R3263" s="12">
        <v>0</v>
      </c>
      <c r="S3263" s="12">
        <v>0</v>
      </c>
      <c r="U3263" s="18" t="str">
        <f t="shared" si="255"/>
        <v>未勝利</v>
      </c>
      <c r="X3263" s="12" t="str">
        <f>IF(OR(C3263="櫃間牧場",C3263="特捜フジ"),"hit",IF(OR(C3263="土井牧場",C3263="土井ムギムギ牧場",C3263="むぎむぎ",C3263="むぎ"),"doi",IF(OR(C3263="阪神",C3263="タイガースファーム"),"han",IF(OR(C3263="健康牧場",C3263="ＯＫ牧場"),"oke",VLOOKUP(C3263,[1]Owner!$A:$B,2,FALSE)))))</f>
        <v>tsi</v>
      </c>
    </row>
    <row r="3264" spans="1:24" ht="11.15" customHeight="1" x14ac:dyDescent="0.65">
      <c r="A3264" s="19" t="str">
        <f t="shared" si="254"/>
        <v>0405大熊04</v>
      </c>
      <c r="B3264" s="10" t="s">
        <v>1951</v>
      </c>
      <c r="C3264" s="20" t="s">
        <v>1481</v>
      </c>
      <c r="D3264" s="31">
        <v>4</v>
      </c>
      <c r="E3264" s="20" t="s">
        <v>1962</v>
      </c>
      <c r="F3264" s="10" t="s">
        <v>29</v>
      </c>
      <c r="G3264" s="10" t="s">
        <v>520</v>
      </c>
      <c r="H3264" s="20" t="s">
        <v>1362</v>
      </c>
      <c r="I3264" s="20" t="s">
        <v>38</v>
      </c>
      <c r="J3264" s="20" t="s">
        <v>1963</v>
      </c>
      <c r="K3264" s="20" t="s">
        <v>1964</v>
      </c>
      <c r="L3264" s="20" t="s">
        <v>1965</v>
      </c>
      <c r="M3264" s="21">
        <v>70</v>
      </c>
      <c r="N3264" s="22">
        <v>2</v>
      </c>
      <c r="O3264" s="23">
        <v>0</v>
      </c>
      <c r="P3264" s="24">
        <v>0</v>
      </c>
      <c r="Q3264" s="25">
        <f t="shared" si="258"/>
        <v>0</v>
      </c>
      <c r="R3264" s="12">
        <v>0</v>
      </c>
      <c r="S3264" s="12">
        <v>0</v>
      </c>
      <c r="U3264" s="18" t="str">
        <f t="shared" si="255"/>
        <v>未勝利</v>
      </c>
      <c r="X3264" s="12" t="str">
        <f>IF(OR(C3264="櫃間牧場",C3264="特捜フジ"),"hit",IF(OR(C3264="土井牧場",C3264="土井ムギムギ牧場",C3264="むぎむぎ",C3264="むぎ"),"doi",IF(OR(C3264="阪神",C3264="タイガースファーム"),"han",IF(OR(C3264="健康牧場",C3264="ＯＫ牧場"),"oke",VLOOKUP(C3264,[1]Owner!$A:$B,2,FALSE)))))</f>
        <v>oku</v>
      </c>
    </row>
    <row r="3265" spans="1:24" ht="11.15" customHeight="1" x14ac:dyDescent="0.65">
      <c r="A3265" s="19" t="str">
        <f t="shared" si="254"/>
        <v>0405伸吾08</v>
      </c>
      <c r="B3265" s="10" t="s">
        <v>1951</v>
      </c>
      <c r="C3265" s="20" t="s">
        <v>768</v>
      </c>
      <c r="D3265" s="31">
        <v>8</v>
      </c>
      <c r="E3265" s="20" t="s">
        <v>2076</v>
      </c>
      <c r="F3265" s="10" t="s">
        <v>29</v>
      </c>
      <c r="G3265" s="10" t="s">
        <v>520</v>
      </c>
      <c r="H3265" s="20" t="s">
        <v>2077</v>
      </c>
      <c r="I3265" s="20" t="s">
        <v>26</v>
      </c>
      <c r="J3265" s="20" t="s">
        <v>2078</v>
      </c>
      <c r="K3265" s="20" t="s">
        <v>2079</v>
      </c>
      <c r="L3265" s="20" t="s">
        <v>1954</v>
      </c>
      <c r="M3265" s="21">
        <v>30</v>
      </c>
      <c r="N3265" s="22">
        <v>2</v>
      </c>
      <c r="O3265" s="23">
        <v>0</v>
      </c>
      <c r="P3265" s="24">
        <v>0</v>
      </c>
      <c r="Q3265" s="25">
        <f t="shared" si="258"/>
        <v>0</v>
      </c>
      <c r="R3265" s="12">
        <v>0</v>
      </c>
      <c r="S3265" s="12">
        <v>0</v>
      </c>
      <c r="U3265" s="18" t="str">
        <f t="shared" si="255"/>
        <v>未勝利</v>
      </c>
      <c r="X3265" s="12" t="str">
        <f>IF(OR(C3265="櫃間牧場",C3265="特捜フジ"),"hit",IF(OR(C3265="土井牧場",C3265="土井ムギムギ牧場",C3265="むぎむぎ",C3265="むぎ"),"doi",IF(OR(C3265="阪神",C3265="タイガースファーム"),"han",IF(OR(C3265="健康牧場",C3265="ＯＫ牧場"),"oke",VLOOKUP(C3265,[1]Owner!$A:$B,2,FALSE)))))</f>
        <v>tsi</v>
      </c>
    </row>
    <row r="3266" spans="1:24" ht="11.15" customHeight="1" x14ac:dyDescent="0.65">
      <c r="A3266" s="19" t="str">
        <f t="shared" ref="A3266:A3329" si="259">MID(B3266,3,2)&amp;MID(B3266,8,2)&amp;MID(C3266,1,2)&amp;TEXT(D3266,"00")</f>
        <v>0405戸田08</v>
      </c>
      <c r="B3266" s="10" t="s">
        <v>1951</v>
      </c>
      <c r="C3266" s="20" t="s">
        <v>320</v>
      </c>
      <c r="D3266" s="31">
        <v>8</v>
      </c>
      <c r="E3266" s="20" t="s">
        <v>2165</v>
      </c>
      <c r="F3266" s="10" t="s">
        <v>29</v>
      </c>
      <c r="G3266" s="10" t="s">
        <v>520</v>
      </c>
      <c r="H3266" s="20" t="s">
        <v>2047</v>
      </c>
      <c r="I3266" s="20" t="s">
        <v>38</v>
      </c>
      <c r="J3266" s="20" t="s">
        <v>2166</v>
      </c>
      <c r="K3266" s="20" t="s">
        <v>846</v>
      </c>
      <c r="L3266" s="20" t="s">
        <v>515</v>
      </c>
      <c r="M3266" s="21">
        <v>70</v>
      </c>
      <c r="N3266" s="22">
        <v>2</v>
      </c>
      <c r="O3266" s="23">
        <v>0</v>
      </c>
      <c r="P3266" s="24">
        <v>0</v>
      </c>
      <c r="Q3266" s="25">
        <f t="shared" si="258"/>
        <v>0</v>
      </c>
      <c r="R3266" s="12">
        <v>0</v>
      </c>
      <c r="S3266" s="12">
        <v>0</v>
      </c>
      <c r="U3266" s="18" t="str">
        <f t="shared" ref="U3266:U3329" si="260">IF(S3266&gt;=1,"G1",IF(R3266&gt;=1,"重賞",IF(O3266&gt;=2,"二勝",IF(O3266=1,"一勝",IF(AND(O3266=0,N3266&gt;=1),"未勝利","未出走")))))</f>
        <v>未勝利</v>
      </c>
      <c r="X3266" s="12" t="str">
        <f>IF(OR(C3266="櫃間牧場",C3266="特捜フジ"),"hit",IF(OR(C3266="土井牧場",C3266="土井ムギムギ牧場",C3266="むぎむぎ",C3266="むぎ"),"doi",IF(OR(C3266="阪神",C3266="タイガースファーム"),"han",IF(OR(C3266="健康牧場",C3266="ＯＫ牧場"),"oke",VLOOKUP(C3266,[1]Owner!$A:$B,2,FALSE)))))</f>
        <v>tod</v>
      </c>
    </row>
    <row r="3267" spans="1:24" ht="11.15" customHeight="1" x14ac:dyDescent="0.65">
      <c r="A3267" s="19" t="str">
        <f t="shared" si="259"/>
        <v>0405本木08</v>
      </c>
      <c r="B3267" s="10" t="s">
        <v>1951</v>
      </c>
      <c r="C3267" s="20" t="s">
        <v>1161</v>
      </c>
      <c r="D3267" s="31">
        <v>8</v>
      </c>
      <c r="E3267" s="20" t="s">
        <v>2266</v>
      </c>
      <c r="F3267" s="10" t="s">
        <v>29</v>
      </c>
      <c r="G3267" s="10" t="s">
        <v>510</v>
      </c>
      <c r="H3267" s="20" t="s">
        <v>2267</v>
      </c>
      <c r="I3267" s="20" t="s">
        <v>1995</v>
      </c>
      <c r="J3267" s="20" t="s">
        <v>78</v>
      </c>
      <c r="K3267" s="20" t="s">
        <v>81</v>
      </c>
      <c r="L3267" s="20" t="s">
        <v>82</v>
      </c>
      <c r="M3267" s="21">
        <v>0</v>
      </c>
      <c r="N3267" s="22">
        <v>2</v>
      </c>
      <c r="O3267" s="23">
        <v>0</v>
      </c>
      <c r="P3267" s="24">
        <v>0</v>
      </c>
      <c r="Q3267" s="25">
        <f t="shared" si="258"/>
        <v>0</v>
      </c>
      <c r="R3267" s="12">
        <v>0</v>
      </c>
      <c r="S3267" s="12">
        <v>0</v>
      </c>
      <c r="U3267" s="18" t="str">
        <f t="shared" si="260"/>
        <v>未勝利</v>
      </c>
      <c r="X3267" s="12" t="str">
        <f>IF(OR(C3267="櫃間牧場",C3267="特捜フジ"),"hit",IF(OR(C3267="土井牧場",C3267="土井ムギムギ牧場",C3267="むぎむぎ",C3267="むぎ"),"doi",IF(OR(C3267="阪神",C3267="タイガースファーム"),"han",IF(OR(C3267="健康牧場",C3267="ＯＫ牧場"),"oke",VLOOKUP(C3267,[1]Owner!$A:$B,2,FALSE)))))</f>
        <v>mot</v>
      </c>
    </row>
    <row r="3268" spans="1:24" ht="11.15" customHeight="1" x14ac:dyDescent="0.65">
      <c r="A3268" s="19" t="str">
        <f t="shared" si="259"/>
        <v>0506西原06</v>
      </c>
      <c r="B3268" s="10" t="s">
        <v>2274</v>
      </c>
      <c r="C3268" s="20" t="s">
        <v>2175</v>
      </c>
      <c r="D3268" s="11">
        <v>6</v>
      </c>
      <c r="E3268" s="20" t="s">
        <v>2467</v>
      </c>
      <c r="F3268" s="10" t="s">
        <v>14</v>
      </c>
      <c r="G3268" s="10" t="s">
        <v>510</v>
      </c>
      <c r="H3268" s="20" t="s">
        <v>2468</v>
      </c>
      <c r="I3268" s="20" t="s">
        <v>2469</v>
      </c>
      <c r="J3268" s="20" t="s">
        <v>2470</v>
      </c>
      <c r="K3268" s="20" t="s">
        <v>2471</v>
      </c>
      <c r="L3268" s="20" t="s">
        <v>2472</v>
      </c>
      <c r="M3268" s="21">
        <v>0</v>
      </c>
      <c r="N3268" s="22">
        <v>2</v>
      </c>
      <c r="O3268" s="23">
        <v>0</v>
      </c>
      <c r="P3268" s="24">
        <v>0</v>
      </c>
      <c r="Q3268" s="25">
        <f t="shared" si="258"/>
        <v>0</v>
      </c>
      <c r="R3268" s="12">
        <v>0</v>
      </c>
      <c r="S3268" s="12">
        <v>0</v>
      </c>
      <c r="U3268" s="18" t="str">
        <f t="shared" si="260"/>
        <v>未勝利</v>
      </c>
      <c r="X3268" s="12" t="str">
        <f>IF(OR(C3268="櫃間牧場",C3268="特捜フジ"),"hit",IF(OR(C3268="土井牧場",C3268="土井ムギムギ牧場",C3268="むぎむぎ",C3268="むぎ"),"doi",IF(OR(C3268="阪神",C3268="タイガースファーム"),"han",IF(OR(C3268="健康牧場",C3268="ＯＫ牧場"),"oke",VLOOKUP(C3268,[1]Owner!$A:$B,2,FALSE)))))</f>
        <v>nis</v>
      </c>
    </row>
    <row r="3269" spans="1:24" ht="11.15" customHeight="1" x14ac:dyDescent="0.65">
      <c r="A3269" s="19" t="str">
        <f t="shared" si="259"/>
        <v>0506本木09</v>
      </c>
      <c r="B3269" s="10" t="s">
        <v>2274</v>
      </c>
      <c r="C3269" s="20" t="s">
        <v>1161</v>
      </c>
      <c r="D3269" s="11">
        <v>9</v>
      </c>
      <c r="E3269" s="20" t="s">
        <v>2573</v>
      </c>
      <c r="F3269" s="10" t="s">
        <v>14</v>
      </c>
      <c r="G3269" s="10" t="s">
        <v>520</v>
      </c>
      <c r="H3269" s="20" t="s">
        <v>2052</v>
      </c>
      <c r="I3269" s="20" t="s">
        <v>218</v>
      </c>
      <c r="J3269" s="20" t="s">
        <v>2574</v>
      </c>
      <c r="K3269" s="20" t="s">
        <v>2453</v>
      </c>
      <c r="L3269" s="20" t="s">
        <v>2575</v>
      </c>
      <c r="M3269" s="21">
        <v>30</v>
      </c>
      <c r="N3269" s="22">
        <v>2</v>
      </c>
      <c r="O3269" s="23">
        <v>0</v>
      </c>
      <c r="P3269" s="24">
        <v>0</v>
      </c>
      <c r="Q3269" s="25">
        <f t="shared" si="258"/>
        <v>0</v>
      </c>
      <c r="R3269" s="12">
        <v>0</v>
      </c>
      <c r="S3269" s="12">
        <v>0</v>
      </c>
      <c r="U3269" s="18" t="str">
        <f t="shared" si="260"/>
        <v>未勝利</v>
      </c>
      <c r="X3269" s="12" t="str">
        <f>IF(OR(C3269="櫃間牧場",C3269="特捜フジ"),"hit",IF(OR(C3269="土井牧場",C3269="土井ムギムギ牧場",C3269="むぎむぎ",C3269="むぎ"),"doi",IF(OR(C3269="阪神",C3269="タイガースファーム"),"han",IF(OR(C3269="健康牧場",C3269="ＯＫ牧場"),"oke",VLOOKUP(C3269,[1]Owner!$A:$B,2,FALSE)))))</f>
        <v>mot</v>
      </c>
    </row>
    <row r="3270" spans="1:24" ht="11.15" customHeight="1" x14ac:dyDescent="0.65">
      <c r="A3270" s="19" t="str">
        <f t="shared" si="259"/>
        <v>0506播磨06</v>
      </c>
      <c r="B3270" s="10" t="s">
        <v>2274</v>
      </c>
      <c r="C3270" s="20" t="s">
        <v>626</v>
      </c>
      <c r="D3270" s="11">
        <v>6</v>
      </c>
      <c r="E3270" s="20" t="s">
        <v>2519</v>
      </c>
      <c r="F3270" s="10" t="s">
        <v>14</v>
      </c>
      <c r="G3270" s="10" t="s">
        <v>510</v>
      </c>
      <c r="H3270" s="20" t="s">
        <v>2520</v>
      </c>
      <c r="I3270" s="20" t="s">
        <v>2038</v>
      </c>
      <c r="J3270" s="20" t="s">
        <v>2521</v>
      </c>
      <c r="K3270" s="20" t="s">
        <v>2011</v>
      </c>
      <c r="L3270" s="20" t="s">
        <v>2522</v>
      </c>
      <c r="M3270" s="21">
        <v>10</v>
      </c>
      <c r="N3270" s="22">
        <v>2</v>
      </c>
      <c r="O3270" s="23">
        <v>0</v>
      </c>
      <c r="P3270" s="24">
        <v>0</v>
      </c>
      <c r="Q3270" s="25">
        <f t="shared" si="258"/>
        <v>0</v>
      </c>
      <c r="R3270" s="12">
        <v>0</v>
      </c>
      <c r="S3270" s="12">
        <v>0</v>
      </c>
      <c r="U3270" s="18" t="str">
        <f t="shared" si="260"/>
        <v>未勝利</v>
      </c>
      <c r="X3270" s="12" t="str">
        <f>IF(OR(C3270="櫃間牧場",C3270="特捜フジ"),"hit",IF(OR(C3270="土井牧場",C3270="土井ムギムギ牧場",C3270="むぎむぎ",C3270="むぎ"),"doi",IF(OR(C3270="阪神",C3270="タイガースファーム"),"han",IF(OR(C3270="健康牧場",C3270="ＯＫ牧場"),"oke",VLOOKUP(C3270,[1]Owner!$A:$B,2,FALSE)))))</f>
        <v>har</v>
      </c>
    </row>
    <row r="3271" spans="1:24" ht="11.15" customHeight="1" x14ac:dyDescent="0.65">
      <c r="A3271" s="19" t="str">
        <f t="shared" si="259"/>
        <v>0607大熊06</v>
      </c>
      <c r="B3271" s="10" t="s">
        <v>2579</v>
      </c>
      <c r="C3271" s="20" t="s">
        <v>2694</v>
      </c>
      <c r="D3271" s="11">
        <v>6</v>
      </c>
      <c r="E3271" s="20" t="s">
        <v>2701</v>
      </c>
      <c r="F3271" s="10" t="s">
        <v>2279</v>
      </c>
      <c r="G3271" s="10" t="s">
        <v>520</v>
      </c>
      <c r="H3271" s="21" t="s">
        <v>1956</v>
      </c>
      <c r="I3271" s="20" t="s">
        <v>1044</v>
      </c>
      <c r="J3271" s="20" t="s">
        <v>1957</v>
      </c>
      <c r="K3271" s="20" t="s">
        <v>2702</v>
      </c>
      <c r="L3271" s="20" t="s">
        <v>1959</v>
      </c>
      <c r="M3271" s="21">
        <v>20</v>
      </c>
      <c r="N3271" s="22">
        <v>2</v>
      </c>
      <c r="O3271" s="23">
        <v>0</v>
      </c>
      <c r="P3271" s="24">
        <v>0</v>
      </c>
      <c r="Q3271" s="25">
        <f t="shared" si="258"/>
        <v>0</v>
      </c>
      <c r="R3271" s="12">
        <v>0</v>
      </c>
      <c r="S3271" s="12">
        <v>0</v>
      </c>
      <c r="U3271" s="18" t="str">
        <f t="shared" si="260"/>
        <v>未勝利</v>
      </c>
      <c r="X3271" s="12" t="str">
        <f>IF(OR(C3271="櫃間牧場",C3271="特捜フジ"),"hit",IF(OR(C3271="土井牧場",C3271="土井ムギムギ牧場",C3271="むぎむぎ",C3271="むぎ"),"doi",IF(OR(C3271="阪神",C3271="タイガースファーム"),"han",IF(OR(C3271="健康牧場",C3271="ＯＫ牧場"),"oke",VLOOKUP(C3271,[1]Owner!$A:$B,2,FALSE)))))</f>
        <v>oku</v>
      </c>
    </row>
    <row r="3272" spans="1:24" ht="11.15" customHeight="1" x14ac:dyDescent="0.65">
      <c r="A3272" s="19" t="str">
        <f t="shared" si="259"/>
        <v>0607特捜05</v>
      </c>
      <c r="B3272" s="10" t="s">
        <v>2579</v>
      </c>
      <c r="C3272" s="20" t="s">
        <v>2740</v>
      </c>
      <c r="D3272" s="11">
        <v>5</v>
      </c>
      <c r="E3272" s="20" t="s">
        <v>2751</v>
      </c>
      <c r="F3272" s="10" t="s">
        <v>2279</v>
      </c>
      <c r="G3272" s="10" t="s">
        <v>520</v>
      </c>
      <c r="H3272" s="21" t="s">
        <v>842</v>
      </c>
      <c r="I3272" s="20" t="s">
        <v>2592</v>
      </c>
      <c r="J3272" s="20" t="s">
        <v>1866</v>
      </c>
      <c r="K3272" s="20" t="s">
        <v>1261</v>
      </c>
      <c r="L3272" s="20" t="s">
        <v>2151</v>
      </c>
      <c r="M3272" s="21">
        <v>30</v>
      </c>
      <c r="N3272" s="22">
        <v>2</v>
      </c>
      <c r="O3272" s="23">
        <v>0</v>
      </c>
      <c r="P3272" s="24">
        <v>0</v>
      </c>
      <c r="Q3272" s="25">
        <f t="shared" si="258"/>
        <v>0</v>
      </c>
      <c r="R3272" s="12">
        <v>0</v>
      </c>
      <c r="S3272" s="12">
        <v>0</v>
      </c>
      <c r="U3272" s="18" t="str">
        <f t="shared" si="260"/>
        <v>未勝利</v>
      </c>
      <c r="X3272" s="12" t="str">
        <f>IF(OR(C3272="櫃間牧場",C3272="特捜フジ"),"hit",IF(OR(C3272="土井牧場",C3272="土井ムギムギ牧場",C3272="むぎむぎ",C3272="むぎ"),"doi",IF(OR(C3272="阪神",C3272="タイガースファーム"),"han",IF(OR(C3272="健康牧場",C3272="ＯＫ牧場"),"oke",VLOOKUP(C3272,[1]Owner!$A:$B,2,FALSE)))))</f>
        <v>hit</v>
      </c>
    </row>
    <row r="3273" spans="1:24" ht="11.15" customHeight="1" x14ac:dyDescent="0.65">
      <c r="A3273" s="19" t="str">
        <f t="shared" si="259"/>
        <v>0607務牧02</v>
      </c>
      <c r="B3273" s="10" t="s">
        <v>2579</v>
      </c>
      <c r="C3273" s="20" t="s">
        <v>2816</v>
      </c>
      <c r="D3273" s="11">
        <v>2</v>
      </c>
      <c r="E3273" s="20" t="s">
        <v>2819</v>
      </c>
      <c r="F3273" s="10" t="s">
        <v>2818</v>
      </c>
      <c r="G3273" s="10" t="s">
        <v>520</v>
      </c>
      <c r="H3273" s="21" t="s">
        <v>1321</v>
      </c>
      <c r="I3273" s="20" t="s">
        <v>1995</v>
      </c>
      <c r="J3273" s="20" t="s">
        <v>2820</v>
      </c>
      <c r="K3273" s="20" t="s">
        <v>750</v>
      </c>
      <c r="L3273" s="20" t="s">
        <v>515</v>
      </c>
      <c r="M3273" s="21">
        <v>60</v>
      </c>
      <c r="N3273" s="22">
        <v>2</v>
      </c>
      <c r="O3273" s="23">
        <v>0</v>
      </c>
      <c r="P3273" s="24">
        <v>0</v>
      </c>
      <c r="Q3273" s="25">
        <f t="shared" si="258"/>
        <v>0</v>
      </c>
      <c r="R3273" s="12">
        <v>0</v>
      </c>
      <c r="S3273" s="12">
        <v>0</v>
      </c>
      <c r="U3273" s="18" t="str">
        <f t="shared" si="260"/>
        <v>未勝利</v>
      </c>
      <c r="X3273" s="12" t="str">
        <f>IF(OR(C3273="櫃間牧場",C3273="特捜フジ"),"hit",IF(OR(C3273="土井牧場",C3273="土井ムギムギ牧場",C3273="むぎむぎ",C3273="むぎ"),"doi",IF(OR(C3273="阪神",C3273="タイガースファーム"),"han",IF(OR(C3273="健康牧場",C3273="ＯＫ牧場"),"oke",VLOOKUP(C3273,[1]Owner!$A:$B,2,FALSE)))))</f>
        <v>ytu</v>
      </c>
    </row>
    <row r="3274" spans="1:24" ht="11.15" customHeight="1" x14ac:dyDescent="0.65">
      <c r="A3274" s="19" t="str">
        <f t="shared" si="259"/>
        <v>0607播磨04</v>
      </c>
      <c r="B3274" s="10" t="s">
        <v>2579</v>
      </c>
      <c r="C3274" s="20" t="s">
        <v>2767</v>
      </c>
      <c r="D3274" s="11">
        <v>4</v>
      </c>
      <c r="E3274" s="20" t="s">
        <v>2772</v>
      </c>
      <c r="F3274" s="10" t="s">
        <v>14</v>
      </c>
      <c r="G3274" s="10" t="s">
        <v>510</v>
      </c>
      <c r="H3274" s="21" t="s">
        <v>1291</v>
      </c>
      <c r="I3274" s="20" t="s">
        <v>26</v>
      </c>
      <c r="J3274" s="20" t="s">
        <v>1603</v>
      </c>
      <c r="K3274" s="20" t="s">
        <v>2773</v>
      </c>
      <c r="L3274" s="20" t="s">
        <v>2075</v>
      </c>
      <c r="M3274" s="21">
        <v>40</v>
      </c>
      <c r="N3274" s="22">
        <v>2</v>
      </c>
      <c r="O3274" s="23">
        <v>0</v>
      </c>
      <c r="P3274" s="24">
        <v>0</v>
      </c>
      <c r="Q3274" s="25">
        <f t="shared" si="258"/>
        <v>0</v>
      </c>
      <c r="R3274" s="12">
        <v>0</v>
      </c>
      <c r="S3274" s="12">
        <v>0</v>
      </c>
      <c r="U3274" s="18" t="str">
        <f t="shared" si="260"/>
        <v>未勝利</v>
      </c>
      <c r="X3274" s="12" t="str">
        <f>IF(OR(C3274="櫃間牧場",C3274="特捜フジ"),"hit",IF(OR(C3274="土井牧場",C3274="土井ムギムギ牧場",C3274="むぎむぎ",C3274="むぎ"),"doi",IF(OR(C3274="阪神",C3274="タイガースファーム"),"han",IF(OR(C3274="健康牧場",C3274="ＯＫ牧場"),"oke",VLOOKUP(C3274,[1]Owner!$A:$B,2,FALSE)))))</f>
        <v>har</v>
      </c>
    </row>
    <row r="3275" spans="1:24" ht="11.15" customHeight="1" x14ac:dyDescent="0.65">
      <c r="A3275" s="19" t="str">
        <f t="shared" si="259"/>
        <v>0708羽田03</v>
      </c>
      <c r="B3275" s="10" t="s">
        <v>2844</v>
      </c>
      <c r="C3275" s="20" t="s">
        <v>2482</v>
      </c>
      <c r="D3275" s="11">
        <v>3</v>
      </c>
      <c r="E3275" s="20" t="s">
        <v>3036</v>
      </c>
      <c r="F3275" s="10" t="s">
        <v>2279</v>
      </c>
      <c r="G3275" s="10" t="s">
        <v>520</v>
      </c>
      <c r="H3275" s="20" t="s">
        <v>3037</v>
      </c>
      <c r="I3275" s="20" t="s">
        <v>3038</v>
      </c>
      <c r="J3275" s="20" t="s">
        <v>3039</v>
      </c>
      <c r="K3275" s="20" t="s">
        <v>3040</v>
      </c>
      <c r="L3275" s="20" t="s">
        <v>1959</v>
      </c>
      <c r="M3275" s="21">
        <v>50</v>
      </c>
      <c r="N3275" s="22">
        <v>2</v>
      </c>
      <c r="O3275" s="23">
        <v>0</v>
      </c>
      <c r="P3275" s="24">
        <v>0</v>
      </c>
      <c r="Q3275" s="25">
        <f t="shared" si="258"/>
        <v>0</v>
      </c>
      <c r="R3275" s="12">
        <v>0</v>
      </c>
      <c r="S3275" s="12">
        <v>0</v>
      </c>
      <c r="U3275" s="18" t="str">
        <f t="shared" si="260"/>
        <v>未勝利</v>
      </c>
      <c r="X3275" s="12" t="str">
        <f>IF(OR(C3275="櫃間牧場",C3275="特捜フジ"),"hit",IF(OR(C3275="土井牧場",C3275="土井ムギムギ牧場",C3275="むぎむぎ",C3275="むぎ"),"doi",IF(OR(C3275="阪神",C3275="タイガースファーム"),"han",IF(OR(C3275="健康牧場",C3275="ＯＫ牧場"),"oke",VLOOKUP(C3275,[1]Owner!$A:$B,2,FALSE)))))</f>
        <v>had</v>
      </c>
    </row>
    <row r="3276" spans="1:24" ht="11.15" customHeight="1" x14ac:dyDescent="0.65">
      <c r="A3276" s="19" t="str">
        <f t="shared" si="259"/>
        <v>0809特捜04</v>
      </c>
      <c r="B3276" s="10" t="s">
        <v>3162</v>
      </c>
      <c r="C3276" s="20" t="s">
        <v>2740</v>
      </c>
      <c r="D3276" s="11">
        <v>4</v>
      </c>
      <c r="E3276" s="20" t="s">
        <v>3379</v>
      </c>
      <c r="F3276" s="10" t="s">
        <v>2319</v>
      </c>
      <c r="G3276" s="10" t="s">
        <v>520</v>
      </c>
      <c r="H3276" s="20" t="s">
        <v>2123</v>
      </c>
      <c r="I3276" s="20" t="s">
        <v>2280</v>
      </c>
      <c r="J3276" s="20" t="s">
        <v>3380</v>
      </c>
      <c r="K3276" s="20" t="s">
        <v>3023</v>
      </c>
      <c r="L3276" s="20" t="s">
        <v>1774</v>
      </c>
      <c r="M3276" s="21">
        <v>50</v>
      </c>
      <c r="N3276" s="22">
        <v>2</v>
      </c>
      <c r="O3276" s="23">
        <v>0</v>
      </c>
      <c r="P3276" s="24">
        <v>0</v>
      </c>
      <c r="Q3276" s="25">
        <f t="shared" si="258"/>
        <v>0</v>
      </c>
      <c r="R3276" s="12">
        <v>0</v>
      </c>
      <c r="S3276" s="12">
        <v>0</v>
      </c>
      <c r="U3276" s="18" t="str">
        <f t="shared" si="260"/>
        <v>未勝利</v>
      </c>
      <c r="X3276" s="12" t="str">
        <f>IF(OR(C3276="櫃間牧場",C3276="特捜フジ"),"hit",IF(OR(C3276="土井牧場",C3276="土井ムギムギ牧場",C3276="むぎむぎ",C3276="むぎ"),"doi",IF(OR(C3276="阪神",C3276="タイガースファーム"),"han",IF(OR(C3276="健康牧場",C3276="ＯＫ牧場"),"oke",VLOOKUP(C3276,[1]Owner!$A:$B,2,FALSE)))))</f>
        <v>hit</v>
      </c>
    </row>
    <row r="3277" spans="1:24" ht="11.15" customHeight="1" x14ac:dyDescent="0.65">
      <c r="A3277" s="19" t="str">
        <f t="shared" si="259"/>
        <v>0809福石05</v>
      </c>
      <c r="B3277" s="10" t="s">
        <v>3162</v>
      </c>
      <c r="C3277" s="20" t="s">
        <v>2791</v>
      </c>
      <c r="D3277" s="11">
        <v>5</v>
      </c>
      <c r="E3277" s="20" t="s">
        <v>3398</v>
      </c>
      <c r="F3277" s="10" t="s">
        <v>2279</v>
      </c>
      <c r="G3277" s="10" t="s">
        <v>520</v>
      </c>
      <c r="H3277" s="20" t="s">
        <v>2401</v>
      </c>
      <c r="I3277" s="20" t="s">
        <v>1044</v>
      </c>
      <c r="J3277" s="20" t="s">
        <v>1912</v>
      </c>
      <c r="K3277" s="20" t="s">
        <v>791</v>
      </c>
      <c r="L3277" s="20" t="s">
        <v>1913</v>
      </c>
      <c r="M3277" s="21">
        <v>180</v>
      </c>
      <c r="N3277" s="22">
        <v>2</v>
      </c>
      <c r="O3277" s="23">
        <v>0</v>
      </c>
      <c r="P3277" s="24">
        <v>0</v>
      </c>
      <c r="Q3277" s="25">
        <f t="shared" si="258"/>
        <v>0</v>
      </c>
      <c r="R3277" s="12">
        <v>0</v>
      </c>
      <c r="S3277" s="12">
        <v>0</v>
      </c>
      <c r="U3277" s="18" t="str">
        <f t="shared" si="260"/>
        <v>未勝利</v>
      </c>
      <c r="X3277" s="12" t="str">
        <f>IF(OR(C3277="櫃間牧場",C3277="特捜フジ"),"hit",IF(OR(C3277="土井牧場",C3277="土井ムギムギ牧場",C3277="むぎむぎ",C3277="むぎ"),"doi",IF(OR(C3277="阪神",C3277="タイガースファーム"),"han",IF(OR(C3277="健康牧場",C3277="ＯＫ牧場"),"oke",VLOOKUP(C3277,[1]Owner!$A:$B,2,FALSE)))))</f>
        <v>fuk</v>
      </c>
    </row>
    <row r="3278" spans="1:24" ht="11.15" customHeight="1" x14ac:dyDescent="0.65">
      <c r="A3278" s="19" t="str">
        <f t="shared" si="259"/>
        <v>0910阪神10</v>
      </c>
      <c r="B3278" s="10" t="s">
        <v>3418</v>
      </c>
      <c r="C3278" s="20" t="s">
        <v>3460</v>
      </c>
      <c r="D3278" s="11">
        <v>10</v>
      </c>
      <c r="E3278" s="20" t="s">
        <v>3479</v>
      </c>
      <c r="F3278" s="10" t="s">
        <v>14</v>
      </c>
      <c r="G3278" s="10" t="s">
        <v>510</v>
      </c>
      <c r="H3278" s="20" t="s">
        <v>2866</v>
      </c>
      <c r="I3278" s="20" t="s">
        <v>3165</v>
      </c>
      <c r="J3278" s="20" t="s">
        <v>3480</v>
      </c>
      <c r="K3278" s="20" t="s">
        <v>3481</v>
      </c>
      <c r="L3278" s="20" t="s">
        <v>1913</v>
      </c>
      <c r="M3278" s="21">
        <v>120</v>
      </c>
      <c r="N3278" s="22">
        <v>2</v>
      </c>
      <c r="O3278" s="23">
        <v>0</v>
      </c>
      <c r="P3278" s="24">
        <v>0</v>
      </c>
      <c r="Q3278" s="25">
        <f t="shared" si="258"/>
        <v>0</v>
      </c>
      <c r="R3278" s="12">
        <v>0</v>
      </c>
      <c r="S3278" s="12">
        <v>0</v>
      </c>
      <c r="U3278" s="18" t="str">
        <f t="shared" si="260"/>
        <v>未勝利</v>
      </c>
      <c r="X3278" s="12" t="str">
        <f>IF(OR(C3278="櫃間牧場",C3278="特捜フジ"),"hit",IF(OR(C3278="土井牧場",C3278="土井ムギムギ牧場",C3278="むぎむぎ",C3278="むぎ"),"doi",IF(OR(C3278="阪神",C3278="タイガースファーム"),"han",IF(OR(C3278="健康牧場",C3278="ＯＫ牧場"),"oke",VLOOKUP(C3278,[1]Owner!$A:$B,2,FALSE)))))</f>
        <v>han</v>
      </c>
    </row>
    <row r="3279" spans="1:24" ht="11.15" customHeight="1" x14ac:dyDescent="0.65">
      <c r="A3279" s="19" t="str">
        <f t="shared" si="259"/>
        <v>0910大熊08</v>
      </c>
      <c r="B3279" s="10" t="s">
        <v>3418</v>
      </c>
      <c r="C3279" s="20" t="s">
        <v>2694</v>
      </c>
      <c r="D3279" s="11">
        <v>8</v>
      </c>
      <c r="E3279" s="20" t="s">
        <v>3547</v>
      </c>
      <c r="F3279" s="10" t="s">
        <v>2279</v>
      </c>
      <c r="G3279" s="10" t="s">
        <v>520</v>
      </c>
      <c r="H3279" s="20" t="s">
        <v>2745</v>
      </c>
      <c r="I3279" s="20" t="s">
        <v>3165</v>
      </c>
      <c r="J3279" s="20" t="s">
        <v>414</v>
      </c>
      <c r="K3279" s="20" t="s">
        <v>846</v>
      </c>
      <c r="L3279" s="20" t="s">
        <v>515</v>
      </c>
      <c r="M3279" s="21">
        <v>130</v>
      </c>
      <c r="N3279" s="22">
        <v>2</v>
      </c>
      <c r="O3279" s="23">
        <v>0</v>
      </c>
      <c r="P3279" s="24">
        <v>0</v>
      </c>
      <c r="Q3279" s="25">
        <f t="shared" si="258"/>
        <v>0</v>
      </c>
      <c r="R3279" s="12">
        <v>0</v>
      </c>
      <c r="S3279" s="12">
        <v>0</v>
      </c>
      <c r="U3279" s="18" t="str">
        <f t="shared" si="260"/>
        <v>未勝利</v>
      </c>
      <c r="X3279" s="12" t="str">
        <f>IF(OR(C3279="櫃間牧場",C3279="特捜フジ"),"hit",IF(OR(C3279="土井牧場",C3279="土井ムギムギ牧場",C3279="むぎむぎ",C3279="むぎ"),"doi",IF(OR(C3279="阪神",C3279="タイガースファーム"),"han",IF(OR(C3279="健康牧場",C3279="ＯＫ牧場"),"oke",VLOOKUP(C3279,[1]Owner!$A:$B,2,FALSE)))))</f>
        <v>oku</v>
      </c>
    </row>
    <row r="3280" spans="1:24" ht="11.15" customHeight="1" x14ac:dyDescent="0.65">
      <c r="A3280" s="19" t="str">
        <f t="shared" si="259"/>
        <v>0910藤田01</v>
      </c>
      <c r="B3280" s="10" t="s">
        <v>3418</v>
      </c>
      <c r="C3280" s="20" t="s">
        <v>3353</v>
      </c>
      <c r="D3280" s="11">
        <v>1</v>
      </c>
      <c r="E3280" s="20" t="s">
        <v>3570</v>
      </c>
      <c r="F3280" s="10" t="s">
        <v>14</v>
      </c>
      <c r="G3280" s="10" t="s">
        <v>520</v>
      </c>
      <c r="H3280" s="20" t="s">
        <v>860</v>
      </c>
      <c r="I3280" s="20" t="s">
        <v>3280</v>
      </c>
      <c r="J3280" s="20" t="s">
        <v>2971</v>
      </c>
      <c r="K3280" s="20" t="s">
        <v>846</v>
      </c>
      <c r="L3280" s="20" t="s">
        <v>515</v>
      </c>
      <c r="M3280" s="21">
        <v>150</v>
      </c>
      <c r="N3280" s="22">
        <v>2</v>
      </c>
      <c r="O3280" s="23">
        <v>0</v>
      </c>
      <c r="P3280" s="24">
        <v>0</v>
      </c>
      <c r="Q3280" s="25">
        <f t="shared" si="258"/>
        <v>0</v>
      </c>
      <c r="R3280" s="12">
        <v>0</v>
      </c>
      <c r="S3280" s="12">
        <v>0</v>
      </c>
      <c r="U3280" s="18" t="str">
        <f t="shared" si="260"/>
        <v>未勝利</v>
      </c>
      <c r="X3280" s="12" t="str">
        <f>IF(OR(C3280="櫃間牧場",C3280="特捜フジ"),"hit",IF(OR(C3280="土井牧場",C3280="土井ムギムギ牧場",C3280="むぎむぎ",C3280="むぎ"),"doi",IF(OR(C3280="阪神",C3280="タイガースファーム"),"han",IF(OR(C3280="健康牧場",C3280="ＯＫ牧場"),"oke",VLOOKUP(C3280,[1]Owner!$A:$B,2,FALSE)))))</f>
        <v>fut</v>
      </c>
    </row>
    <row r="3281" spans="1:24" ht="11.15" customHeight="1" x14ac:dyDescent="0.65">
      <c r="A3281" s="19" t="str">
        <f t="shared" si="259"/>
        <v>0910松山09</v>
      </c>
      <c r="B3281" s="10" t="s">
        <v>3418</v>
      </c>
      <c r="C3281" s="20" t="s">
        <v>3226</v>
      </c>
      <c r="D3281" s="11">
        <v>9</v>
      </c>
      <c r="E3281" s="20" t="s">
        <v>3499</v>
      </c>
      <c r="F3281" s="10" t="s">
        <v>14</v>
      </c>
      <c r="G3281" s="10" t="s">
        <v>520</v>
      </c>
      <c r="H3281" s="20" t="s">
        <v>2571</v>
      </c>
      <c r="I3281" s="20" t="s">
        <v>1044</v>
      </c>
      <c r="J3281" s="20" t="s">
        <v>2794</v>
      </c>
      <c r="K3281" s="20" t="s">
        <v>2378</v>
      </c>
      <c r="L3281" s="20" t="s">
        <v>1913</v>
      </c>
      <c r="M3281" s="21">
        <v>160</v>
      </c>
      <c r="N3281" s="22">
        <v>2</v>
      </c>
      <c r="O3281" s="23">
        <v>0</v>
      </c>
      <c r="P3281" s="24">
        <v>0</v>
      </c>
      <c r="Q3281" s="25">
        <f t="shared" si="258"/>
        <v>0</v>
      </c>
      <c r="R3281" s="12">
        <v>0</v>
      </c>
      <c r="S3281" s="12">
        <v>0</v>
      </c>
      <c r="U3281" s="18" t="str">
        <f t="shared" si="260"/>
        <v>未勝利</v>
      </c>
      <c r="X3281" s="12" t="str">
        <f>IF(OR(C3281="櫃間牧場",C3281="特捜フジ"),"hit",IF(OR(C3281="土井牧場",C3281="土井ムギムギ牧場",C3281="むぎむぎ",C3281="むぎ"),"doi",IF(OR(C3281="阪神",C3281="タイガースファーム"),"han",IF(OR(C3281="健康牧場",C3281="ＯＫ牧場"),"oke",VLOOKUP(C3281,[1]Owner!$A:$B,2,FALSE)))))</f>
        <v>mat</v>
      </c>
    </row>
    <row r="3282" spans="1:24" ht="11.15" customHeight="1" x14ac:dyDescent="0.65">
      <c r="A3282" s="19" t="str">
        <f t="shared" si="259"/>
        <v>0910福石03</v>
      </c>
      <c r="B3282" s="10" t="s">
        <v>3418</v>
      </c>
      <c r="C3282" s="20" t="s">
        <v>2791</v>
      </c>
      <c r="D3282" s="11">
        <v>3</v>
      </c>
      <c r="E3282" s="20" t="s">
        <v>3613</v>
      </c>
      <c r="F3282" s="10" t="s">
        <v>14</v>
      </c>
      <c r="G3282" s="10" t="s">
        <v>520</v>
      </c>
      <c r="H3282" s="20" t="s">
        <v>3188</v>
      </c>
      <c r="I3282" s="20" t="s">
        <v>2814</v>
      </c>
      <c r="J3282" s="20" t="s">
        <v>3614</v>
      </c>
      <c r="K3282" s="20" t="s">
        <v>791</v>
      </c>
      <c r="L3282" s="20" t="s">
        <v>1913</v>
      </c>
      <c r="M3282" s="21">
        <v>120</v>
      </c>
      <c r="N3282" s="22">
        <v>2</v>
      </c>
      <c r="O3282" s="23">
        <v>0</v>
      </c>
      <c r="P3282" s="24">
        <v>0</v>
      </c>
      <c r="Q3282" s="25">
        <f t="shared" si="258"/>
        <v>0</v>
      </c>
      <c r="R3282" s="12">
        <v>0</v>
      </c>
      <c r="S3282" s="12">
        <v>0</v>
      </c>
      <c r="U3282" s="18" t="str">
        <f t="shared" si="260"/>
        <v>未勝利</v>
      </c>
      <c r="X3282" s="12" t="str">
        <f>IF(OR(C3282="櫃間牧場",C3282="特捜フジ"),"hit",IF(OR(C3282="土井牧場",C3282="土井ムギムギ牧場",C3282="むぎむぎ",C3282="むぎ"),"doi",IF(OR(C3282="阪神",C3282="タイガースファーム"),"han",IF(OR(C3282="健康牧場",C3282="ＯＫ牧場"),"oke",VLOOKUP(C3282,[1]Owner!$A:$B,2,FALSE)))))</f>
        <v>fuk</v>
      </c>
    </row>
    <row r="3283" spans="1:24" ht="11.15" customHeight="1" x14ac:dyDescent="0.65">
      <c r="A3283" s="19" t="str">
        <f t="shared" si="259"/>
        <v>1011大類08</v>
      </c>
      <c r="B3283" s="10" t="s">
        <v>3649</v>
      </c>
      <c r="C3283" s="20" t="s">
        <v>91</v>
      </c>
      <c r="D3283" s="11">
        <v>8</v>
      </c>
      <c r="E3283" s="20" t="s">
        <v>3662</v>
      </c>
      <c r="F3283" s="10" t="s">
        <v>2279</v>
      </c>
      <c r="G3283" s="10" t="s">
        <v>520</v>
      </c>
      <c r="H3283" s="20" t="s">
        <v>860</v>
      </c>
      <c r="I3283" s="20" t="s">
        <v>26</v>
      </c>
      <c r="J3283" s="20" t="s">
        <v>1915</v>
      </c>
      <c r="K3283" s="20" t="s">
        <v>2355</v>
      </c>
      <c r="L3283" s="20" t="s">
        <v>1913</v>
      </c>
      <c r="M3283" s="21">
        <v>35</v>
      </c>
      <c r="N3283" s="22">
        <v>2</v>
      </c>
      <c r="O3283" s="23">
        <v>0</v>
      </c>
      <c r="P3283" s="24">
        <v>0</v>
      </c>
      <c r="Q3283" s="25">
        <f t="shared" si="258"/>
        <v>0</v>
      </c>
      <c r="R3283" s="12">
        <v>0</v>
      </c>
      <c r="S3283" s="12">
        <v>0</v>
      </c>
      <c r="U3283" s="18" t="str">
        <f t="shared" si="260"/>
        <v>未勝利</v>
      </c>
      <c r="X3283" s="12" t="str">
        <f>IF(OR(C3283="櫃間牧場",C3283="特捜フジ"),"hit",IF(OR(C3283="土井牧場",C3283="土井ムギムギ牧場",C3283="むぎむぎ",C3283="むぎ"),"doi",IF(OR(C3283="阪神",C3283="タイガースファーム"),"han",IF(OR(C3283="健康牧場",C3283="ＯＫ牧場"),"oke",VLOOKUP(C3283,[1]Owner!$A:$B,2,FALSE)))))</f>
        <v>oru</v>
      </c>
    </row>
    <row r="3284" spans="1:24" ht="11.15" customHeight="1" x14ac:dyDescent="0.65">
      <c r="A3284" s="19" t="str">
        <f t="shared" si="259"/>
        <v>1011光生03</v>
      </c>
      <c r="B3284" s="10" t="s">
        <v>3649</v>
      </c>
      <c r="C3284" s="20" t="s">
        <v>3144</v>
      </c>
      <c r="D3284" s="11">
        <v>3</v>
      </c>
      <c r="E3284" s="20" t="s">
        <v>3844</v>
      </c>
      <c r="F3284" s="10" t="s">
        <v>14</v>
      </c>
      <c r="G3284" s="10" t="s">
        <v>510</v>
      </c>
      <c r="H3284" s="20" t="s">
        <v>3845</v>
      </c>
      <c r="I3284" s="20" t="s">
        <v>2612</v>
      </c>
      <c r="J3284" s="20" t="s">
        <v>3846</v>
      </c>
      <c r="K3284" s="20" t="s">
        <v>3847</v>
      </c>
      <c r="L3284" s="20" t="s">
        <v>3701</v>
      </c>
      <c r="M3284" s="21">
        <v>15</v>
      </c>
      <c r="N3284" s="22">
        <v>2</v>
      </c>
      <c r="O3284" s="23">
        <v>0</v>
      </c>
      <c r="P3284" s="24">
        <v>0</v>
      </c>
      <c r="Q3284" s="25">
        <f t="shared" si="258"/>
        <v>0</v>
      </c>
      <c r="R3284" s="12">
        <v>0</v>
      </c>
      <c r="S3284" s="12">
        <v>0</v>
      </c>
      <c r="U3284" s="18" t="str">
        <f t="shared" si="260"/>
        <v>未勝利</v>
      </c>
      <c r="X3284" s="12" t="str">
        <f>IF(OR(C3284="櫃間牧場",C3284="特捜フジ"),"hit",IF(OR(C3284="土井牧場",C3284="土井ムギムギ牧場",C3284="むぎむぎ",C3284="むぎ"),"doi",IF(OR(C3284="阪神",C3284="タイガースファーム"),"han",IF(OR(C3284="健康牧場",C3284="ＯＫ牧場"),"oke",VLOOKUP(C3284,[1]Owner!$A:$B,2,FALSE)))))</f>
        <v>ymi</v>
      </c>
    </row>
    <row r="3285" spans="1:24" ht="11.15" customHeight="1" x14ac:dyDescent="0.65">
      <c r="A3285" s="19" t="str">
        <f t="shared" si="259"/>
        <v>1011村山10</v>
      </c>
      <c r="B3285" s="10" t="s">
        <v>3649</v>
      </c>
      <c r="C3285" s="20" t="s">
        <v>3866</v>
      </c>
      <c r="D3285" s="11">
        <v>10</v>
      </c>
      <c r="E3285" s="20" t="s">
        <v>3882</v>
      </c>
      <c r="F3285" s="10" t="s">
        <v>2279</v>
      </c>
      <c r="G3285" s="10" t="s">
        <v>520</v>
      </c>
      <c r="H3285" s="20" t="s">
        <v>3883</v>
      </c>
      <c r="I3285" s="20" t="s">
        <v>1551</v>
      </c>
      <c r="J3285" s="20" t="s">
        <v>3884</v>
      </c>
      <c r="K3285" s="20" t="s">
        <v>3885</v>
      </c>
      <c r="L3285" s="20" t="s">
        <v>3886</v>
      </c>
      <c r="M3285" s="21">
        <v>25</v>
      </c>
      <c r="N3285" s="22">
        <v>2</v>
      </c>
      <c r="O3285" s="23">
        <v>0</v>
      </c>
      <c r="P3285" s="24">
        <v>0</v>
      </c>
      <c r="Q3285" s="25">
        <f t="shared" si="258"/>
        <v>0</v>
      </c>
      <c r="R3285" s="12">
        <v>0</v>
      </c>
      <c r="S3285" s="12">
        <v>0</v>
      </c>
      <c r="U3285" s="18" t="str">
        <f t="shared" si="260"/>
        <v>未勝利</v>
      </c>
      <c r="X3285" s="12" t="str">
        <f>IF(OR(C3285="櫃間牧場",C3285="特捜フジ"),"hit",IF(OR(C3285="土井牧場",C3285="土井ムギムギ牧場",C3285="むぎむぎ",C3285="むぎ"),"doi",IF(OR(C3285="阪神",C3285="タイガースファーム"),"han",IF(OR(C3285="健康牧場",C3285="ＯＫ牧場"),"oke",VLOOKUP(C3285,[1]Owner!$A:$B,2,FALSE)))))</f>
        <v>mur</v>
      </c>
    </row>
    <row r="3286" spans="1:24" ht="11.15" customHeight="1" x14ac:dyDescent="0.65">
      <c r="A3286" s="19" t="str">
        <f t="shared" si="259"/>
        <v>1011土井06</v>
      </c>
      <c r="B3286" s="10" t="s">
        <v>3649</v>
      </c>
      <c r="C3286" s="20" t="s">
        <v>3887</v>
      </c>
      <c r="D3286" s="11">
        <v>6</v>
      </c>
      <c r="E3286" s="20" t="s">
        <v>3895</v>
      </c>
      <c r="F3286" s="10" t="s">
        <v>2279</v>
      </c>
      <c r="G3286" s="10" t="s">
        <v>510</v>
      </c>
      <c r="H3286" s="20" t="s">
        <v>621</v>
      </c>
      <c r="I3286" s="20" t="s">
        <v>2814</v>
      </c>
      <c r="J3286" s="20" t="s">
        <v>3896</v>
      </c>
      <c r="K3286" s="20" t="s">
        <v>2378</v>
      </c>
      <c r="L3286" s="20" t="s">
        <v>1913</v>
      </c>
      <c r="M3286" s="21">
        <v>25</v>
      </c>
      <c r="N3286" s="22">
        <v>2</v>
      </c>
      <c r="O3286" s="23">
        <v>0</v>
      </c>
      <c r="P3286" s="24">
        <v>0</v>
      </c>
      <c r="Q3286" s="25">
        <f t="shared" si="258"/>
        <v>0</v>
      </c>
      <c r="R3286" s="12">
        <v>0</v>
      </c>
      <c r="S3286" s="12">
        <v>0</v>
      </c>
      <c r="U3286" s="18" t="str">
        <f t="shared" si="260"/>
        <v>未勝利</v>
      </c>
      <c r="X3286" s="12" t="str">
        <f>IF(OR(C3286="櫃間牧場",C3286="特捜フジ"),"hit",IF(OR(C3286="土井牧場",C3286="土井ムギムギ牧場",C3286="むぎむぎ",C3286="むぎ"),"doi",IF(OR(C3286="阪神",C3286="タイガースファーム"),"han",IF(OR(C3286="健康牧場",C3286="ＯＫ牧場"),"oke",VLOOKUP(C3286,[1]Owner!$A:$B,2,FALSE)))))</f>
        <v>doi</v>
      </c>
    </row>
    <row r="3287" spans="1:24" ht="11.15" customHeight="1" x14ac:dyDescent="0.65">
      <c r="A3287" s="19" t="str">
        <f t="shared" si="259"/>
        <v>1112大熊04</v>
      </c>
      <c r="B3287" s="10" t="s">
        <v>4369</v>
      </c>
      <c r="C3287" s="20" t="s">
        <v>3903</v>
      </c>
      <c r="D3287" s="11">
        <v>4</v>
      </c>
      <c r="E3287" s="20" t="s">
        <v>3919</v>
      </c>
      <c r="F3287" s="10" t="s">
        <v>3910</v>
      </c>
      <c r="G3287" s="10" t="s">
        <v>3911</v>
      </c>
      <c r="H3287" s="20" t="s">
        <v>3920</v>
      </c>
      <c r="I3287" s="20" t="s">
        <v>436</v>
      </c>
      <c r="J3287" s="20" t="s">
        <v>3498</v>
      </c>
      <c r="K3287" s="20" t="s">
        <v>3921</v>
      </c>
      <c r="L3287" s="20" t="s">
        <v>3922</v>
      </c>
      <c r="M3287" s="21">
        <v>30</v>
      </c>
      <c r="N3287" s="22">
        <v>2</v>
      </c>
      <c r="O3287" s="23">
        <v>0</v>
      </c>
      <c r="P3287" s="24">
        <v>0</v>
      </c>
      <c r="Q3287" s="25">
        <f t="shared" si="258"/>
        <v>0</v>
      </c>
      <c r="R3287" s="12">
        <v>0</v>
      </c>
      <c r="S3287" s="12">
        <v>0</v>
      </c>
      <c r="U3287" s="18" t="str">
        <f t="shared" si="260"/>
        <v>未勝利</v>
      </c>
      <c r="X3287" s="12" t="str">
        <f>IF(OR(C3287="櫃間牧場",C3287="特捜フジ"),"hit",IF(OR(C3287="土井牧場",C3287="土井ムギムギ牧場",C3287="むぎむぎ",C3287="むぎ"),"doi",IF(OR(C3287="阪神",C3287="タイガースファーム"),"han",IF(OR(C3287="健康牧場",C3287="ＯＫ牧場"),"oke",VLOOKUP(C3287,[1]Owner!$A:$B,2,FALSE)))))</f>
        <v>oku</v>
      </c>
    </row>
    <row r="3288" spans="1:24" ht="11.15" customHeight="1" x14ac:dyDescent="0.65">
      <c r="A3288" s="19" t="str">
        <f t="shared" si="259"/>
        <v>1112大熊09</v>
      </c>
      <c r="B3288" s="10" t="s">
        <v>4369</v>
      </c>
      <c r="C3288" s="20" t="s">
        <v>3903</v>
      </c>
      <c r="D3288" s="11">
        <v>9</v>
      </c>
      <c r="E3288" s="20" t="s">
        <v>3940</v>
      </c>
      <c r="F3288" s="10" t="s">
        <v>3905</v>
      </c>
      <c r="G3288" s="10" t="s">
        <v>3911</v>
      </c>
      <c r="H3288" s="20" t="s">
        <v>3941</v>
      </c>
      <c r="I3288" s="20" t="s">
        <v>1044</v>
      </c>
      <c r="J3288" s="20" t="s">
        <v>3942</v>
      </c>
      <c r="K3288" s="20" t="s">
        <v>3938</v>
      </c>
      <c r="L3288" s="20" t="s">
        <v>3943</v>
      </c>
      <c r="M3288" s="21">
        <v>10</v>
      </c>
      <c r="N3288" s="22">
        <v>2</v>
      </c>
      <c r="O3288" s="23">
        <v>0</v>
      </c>
      <c r="P3288" s="24">
        <v>0</v>
      </c>
      <c r="Q3288" s="25">
        <f t="shared" si="258"/>
        <v>0</v>
      </c>
      <c r="R3288" s="12">
        <v>0</v>
      </c>
      <c r="S3288" s="12">
        <v>0</v>
      </c>
      <c r="U3288" s="18" t="str">
        <f t="shared" si="260"/>
        <v>未勝利</v>
      </c>
      <c r="X3288" s="12" t="str">
        <f>IF(OR(C3288="櫃間牧場",C3288="特捜フジ"),"hit",IF(OR(C3288="土井牧場",C3288="土井ムギムギ牧場",C3288="むぎむぎ",C3288="むぎ"),"doi",IF(OR(C3288="阪神",C3288="タイガースファーム"),"han",IF(OR(C3288="健康牧場",C3288="ＯＫ牧場"),"oke",VLOOKUP(C3288,[1]Owner!$A:$B,2,FALSE)))))</f>
        <v>oku</v>
      </c>
    </row>
    <row r="3289" spans="1:24" ht="11.15" customHeight="1" x14ac:dyDescent="0.15">
      <c r="A3289" s="19" t="str">
        <f t="shared" si="259"/>
        <v>1112光生07</v>
      </c>
      <c r="B3289" s="10" t="s">
        <v>4369</v>
      </c>
      <c r="C3289" s="20" t="s">
        <v>4264</v>
      </c>
      <c r="D3289" s="11">
        <v>7</v>
      </c>
      <c r="E3289" s="20" t="s">
        <v>4277</v>
      </c>
      <c r="F3289" s="10" t="s">
        <v>3910</v>
      </c>
      <c r="G3289" s="10" t="s">
        <v>3906</v>
      </c>
      <c r="H3289" s="20" t="s">
        <v>4278</v>
      </c>
      <c r="I3289" s="20" t="s">
        <v>3081</v>
      </c>
      <c r="J3289" s="20" t="s">
        <v>4279</v>
      </c>
      <c r="K3289" s="20" t="s">
        <v>3938</v>
      </c>
      <c r="L3289" s="20" t="s">
        <v>4281</v>
      </c>
      <c r="M3289" s="21">
        <v>20</v>
      </c>
      <c r="N3289" s="22">
        <v>2</v>
      </c>
      <c r="O3289" s="23">
        <v>0</v>
      </c>
      <c r="P3289" s="24">
        <v>0</v>
      </c>
      <c r="Q3289" s="25">
        <f t="shared" si="258"/>
        <v>0</v>
      </c>
      <c r="R3289" s="12">
        <v>0</v>
      </c>
      <c r="S3289" s="12">
        <v>0</v>
      </c>
      <c r="U3289" s="18" t="str">
        <f t="shared" si="260"/>
        <v>未勝利</v>
      </c>
      <c r="V3289" s="12" t="s">
        <v>6356</v>
      </c>
      <c r="W3289" s="27" t="s">
        <v>6206</v>
      </c>
      <c r="X3289" s="12" t="str">
        <f>IF(OR(C3289="櫃間牧場",C3289="特捜フジ"),"hit",IF(OR(C3289="土井牧場",C3289="土井ムギムギ牧場",C3289="むぎむぎ",C3289="むぎ"),"doi",IF(OR(C3289="阪神",C3289="タイガースファーム"),"han",IF(OR(C3289="健康牧場",C3289="ＯＫ牧場"),"oke",VLOOKUP(C3289,[1]Owner!$A:$B,2,FALSE)))))</f>
        <v>ymi</v>
      </c>
    </row>
    <row r="3290" spans="1:24" ht="11.15" customHeight="1" x14ac:dyDescent="0.65">
      <c r="A3290" s="19" t="str">
        <f t="shared" si="259"/>
        <v>1112大類02</v>
      </c>
      <c r="B3290" s="10" t="s">
        <v>4369</v>
      </c>
      <c r="C3290" s="20" t="s">
        <v>3948</v>
      </c>
      <c r="D3290" s="11">
        <v>2</v>
      </c>
      <c r="E3290" s="20" t="s">
        <v>3952</v>
      </c>
      <c r="F3290" s="10" t="s">
        <v>3905</v>
      </c>
      <c r="G3290" s="10" t="s">
        <v>3953</v>
      </c>
      <c r="H3290" s="20" t="s">
        <v>3954</v>
      </c>
      <c r="I3290" s="20" t="s">
        <v>2231</v>
      </c>
      <c r="J3290" s="20" t="s">
        <v>1915</v>
      </c>
      <c r="K3290" s="20" t="s">
        <v>3955</v>
      </c>
      <c r="L3290" s="20" t="s">
        <v>1913</v>
      </c>
      <c r="M3290" s="21">
        <v>60</v>
      </c>
      <c r="N3290" s="22">
        <v>2</v>
      </c>
      <c r="O3290" s="23">
        <v>0</v>
      </c>
      <c r="P3290" s="24">
        <v>0</v>
      </c>
      <c r="Q3290" s="25">
        <f t="shared" ref="Q3290:Q3321" si="261">IF(M3290="","",IF(M3290&lt;=0,P3290/10,P3290/M3290))</f>
        <v>0</v>
      </c>
      <c r="R3290" s="12">
        <v>0</v>
      </c>
      <c r="S3290" s="12">
        <v>0</v>
      </c>
      <c r="U3290" s="18" t="str">
        <f t="shared" si="260"/>
        <v>未勝利</v>
      </c>
      <c r="X3290" s="12" t="str">
        <f>IF(OR(C3290="櫃間牧場",C3290="特捜フジ"),"hit",IF(OR(C3290="土井牧場",C3290="土井ムギムギ牧場",C3290="むぎむぎ",C3290="むぎ"),"doi",IF(OR(C3290="阪神",C3290="タイガースファーム"),"han",IF(OR(C3290="健康牧場",C3290="ＯＫ牧場"),"oke",VLOOKUP(C3290,[1]Owner!$A:$B,2,FALSE)))))</f>
        <v>oru</v>
      </c>
    </row>
    <row r="3291" spans="1:24" ht="11.15" customHeight="1" x14ac:dyDescent="0.15">
      <c r="A3291" s="19" t="str">
        <f t="shared" si="259"/>
        <v>1213西原07</v>
      </c>
      <c r="B3291" s="10" t="s">
        <v>4405</v>
      </c>
      <c r="C3291" s="20" t="s">
        <v>4737</v>
      </c>
      <c r="D3291" s="11">
        <v>7</v>
      </c>
      <c r="E3291" s="20" t="s">
        <v>4645</v>
      </c>
      <c r="F3291" s="10" t="s">
        <v>4407</v>
      </c>
      <c r="G3291" s="10" t="s">
        <v>4408</v>
      </c>
      <c r="H3291" s="20" t="s">
        <v>344</v>
      </c>
      <c r="I3291" s="20" t="s">
        <v>2950</v>
      </c>
      <c r="J3291" s="20" t="s">
        <v>3010</v>
      </c>
      <c r="K3291" s="20" t="s">
        <v>4588</v>
      </c>
      <c r="L3291" s="20" t="s">
        <v>3011</v>
      </c>
      <c r="M3291" s="21">
        <v>40</v>
      </c>
      <c r="N3291" s="22">
        <v>2</v>
      </c>
      <c r="O3291" s="23">
        <v>0</v>
      </c>
      <c r="P3291" s="24">
        <v>0</v>
      </c>
      <c r="Q3291" s="25">
        <f t="shared" si="261"/>
        <v>0</v>
      </c>
      <c r="R3291" s="12">
        <v>0</v>
      </c>
      <c r="S3291" s="12">
        <v>0</v>
      </c>
      <c r="U3291" s="18" t="str">
        <f t="shared" si="260"/>
        <v>未勝利</v>
      </c>
      <c r="V3291" s="12" t="s">
        <v>6365</v>
      </c>
      <c r="W3291" s="27" t="s">
        <v>6215</v>
      </c>
      <c r="X3291" s="12" t="str">
        <f>IF(OR(C3291="櫃間牧場",C3291="特捜フジ"),"hit",IF(OR(C3291="土井牧場",C3291="土井ムギムギ牧場",C3291="むぎむぎ",C3291="むぎ"),"doi",IF(OR(C3291="阪神",C3291="タイガースファーム"),"han",IF(OR(C3291="健康牧場",C3291="ＯＫ牧場"),"oke",VLOOKUP(C3291,[1]Owner!$A:$B,2,FALSE)))))</f>
        <v>nis</v>
      </c>
    </row>
    <row r="3292" spans="1:24" ht="11.15" customHeight="1" x14ac:dyDescent="0.15">
      <c r="A3292" s="19" t="str">
        <f t="shared" si="259"/>
        <v>1213藤田02</v>
      </c>
      <c r="B3292" s="10" t="s">
        <v>4405</v>
      </c>
      <c r="C3292" s="20" t="s">
        <v>4739</v>
      </c>
      <c r="D3292" s="11">
        <v>2</v>
      </c>
      <c r="E3292" s="20" t="s">
        <v>4674</v>
      </c>
      <c r="F3292" s="10" t="s">
        <v>4407</v>
      </c>
      <c r="G3292" s="10" t="s">
        <v>4408</v>
      </c>
      <c r="H3292" s="20" t="s">
        <v>4428</v>
      </c>
      <c r="I3292" s="20" t="s">
        <v>2231</v>
      </c>
      <c r="J3292" s="20" t="s">
        <v>2619</v>
      </c>
      <c r="K3292" s="20" t="s">
        <v>4440</v>
      </c>
      <c r="L3292" s="20" t="s">
        <v>1913</v>
      </c>
      <c r="M3292" s="21">
        <v>30</v>
      </c>
      <c r="N3292" s="22">
        <v>2</v>
      </c>
      <c r="O3292" s="23">
        <v>0</v>
      </c>
      <c r="P3292" s="24">
        <v>0</v>
      </c>
      <c r="Q3292" s="25">
        <f t="shared" si="261"/>
        <v>0</v>
      </c>
      <c r="R3292" s="12">
        <v>0</v>
      </c>
      <c r="S3292" s="12">
        <v>0</v>
      </c>
      <c r="U3292" s="18" t="str">
        <f t="shared" si="260"/>
        <v>未勝利</v>
      </c>
      <c r="V3292" s="12" t="s">
        <v>6369</v>
      </c>
      <c r="W3292" s="27" t="s">
        <v>6219</v>
      </c>
      <c r="X3292" s="12" t="str">
        <f>IF(OR(C3292="櫃間牧場",C3292="特捜フジ"),"hit",IF(OR(C3292="土井牧場",C3292="土井ムギムギ牧場",C3292="むぎむぎ",C3292="むぎ"),"doi",IF(OR(C3292="阪神",C3292="タイガースファーム"),"han",IF(OR(C3292="健康牧場",C3292="ＯＫ牧場"),"oke",VLOOKUP(C3292,[1]Owner!$A:$B,2,FALSE)))))</f>
        <v>fut</v>
      </c>
    </row>
    <row r="3293" spans="1:24" ht="11.15" customHeight="1" x14ac:dyDescent="0.15">
      <c r="A3293" s="19" t="str">
        <f t="shared" si="259"/>
        <v>1213みど02</v>
      </c>
      <c r="B3293" s="10" t="s">
        <v>4405</v>
      </c>
      <c r="C3293" s="20" t="s">
        <v>4730</v>
      </c>
      <c r="D3293" s="11">
        <v>2</v>
      </c>
      <c r="E3293" s="20" t="s">
        <v>4412</v>
      </c>
      <c r="F3293" s="10" t="s">
        <v>4413</v>
      </c>
      <c r="G3293" s="10" t="s">
        <v>4408</v>
      </c>
      <c r="H3293" s="20" t="s">
        <v>4414</v>
      </c>
      <c r="I3293" s="20" t="s">
        <v>1755</v>
      </c>
      <c r="J3293" s="20" t="s">
        <v>3656</v>
      </c>
      <c r="K3293" s="20" t="s">
        <v>4415</v>
      </c>
      <c r="L3293" s="20" t="s">
        <v>4416</v>
      </c>
      <c r="M3293" s="21">
        <v>60</v>
      </c>
      <c r="N3293" s="22">
        <v>2</v>
      </c>
      <c r="O3293" s="23">
        <v>0</v>
      </c>
      <c r="P3293" s="24">
        <v>0</v>
      </c>
      <c r="Q3293" s="25">
        <f t="shared" si="261"/>
        <v>0</v>
      </c>
      <c r="R3293" s="12">
        <v>0</v>
      </c>
      <c r="S3293" s="12">
        <v>0</v>
      </c>
      <c r="U3293" s="18" t="str">
        <f t="shared" si="260"/>
        <v>未勝利</v>
      </c>
      <c r="V3293" s="12" t="s">
        <v>6379</v>
      </c>
      <c r="W3293" s="27" t="s">
        <v>6229</v>
      </c>
      <c r="X3293" s="12" t="str">
        <f>IF(OR(C3293="櫃間牧場",C3293="特捜フジ"),"hit",IF(OR(C3293="土井牧場",C3293="土井ムギムギ牧場",C3293="むぎむぎ",C3293="むぎ"),"doi",IF(OR(C3293="阪神",C3293="タイガースファーム"),"han",IF(OR(C3293="健康牧場",C3293="ＯＫ牧場"),"oke",VLOOKUP(C3293,[1]Owner!$A:$B,2,FALSE)))))</f>
        <v>mid</v>
      </c>
    </row>
    <row r="3294" spans="1:24" ht="11.15" customHeight="1" x14ac:dyDescent="0.15">
      <c r="A3294" s="19" t="str">
        <f t="shared" si="259"/>
        <v>1213むぎ02</v>
      </c>
      <c r="B3294" s="10" t="s">
        <v>4405</v>
      </c>
      <c r="C3294" s="20" t="s">
        <v>4396</v>
      </c>
      <c r="D3294" s="11">
        <v>2</v>
      </c>
      <c r="E3294" s="20" t="s">
        <v>4446</v>
      </c>
      <c r="F3294" s="10" t="s">
        <v>4407</v>
      </c>
      <c r="G3294" s="10" t="s">
        <v>4421</v>
      </c>
      <c r="H3294" s="20" t="s">
        <v>4447</v>
      </c>
      <c r="I3294" s="20" t="s">
        <v>4448</v>
      </c>
      <c r="J3294" s="20" t="s">
        <v>4449</v>
      </c>
      <c r="K3294" s="20" t="s">
        <v>4450</v>
      </c>
      <c r="L3294" s="20" t="s">
        <v>4451</v>
      </c>
      <c r="M3294" s="21">
        <v>0</v>
      </c>
      <c r="N3294" s="22">
        <v>2</v>
      </c>
      <c r="O3294" s="23">
        <v>0</v>
      </c>
      <c r="P3294" s="24">
        <v>0</v>
      </c>
      <c r="Q3294" s="25">
        <f t="shared" si="261"/>
        <v>0</v>
      </c>
      <c r="R3294" s="12">
        <v>0</v>
      </c>
      <c r="S3294" s="12">
        <v>0</v>
      </c>
      <c r="U3294" s="18" t="str">
        <f t="shared" si="260"/>
        <v>未勝利</v>
      </c>
      <c r="V3294" s="12" t="s">
        <v>6381</v>
      </c>
      <c r="W3294" s="27" t="s">
        <v>6231</v>
      </c>
      <c r="X3294" s="12" t="str">
        <f>IF(OR(C3294="櫃間牧場",C3294="特捜フジ"),"hit",IF(OR(C3294="土井牧場",C3294="土井ムギムギ牧場",C3294="むぎむぎ",C3294="むぎ"),"doi",IF(OR(C3294="阪神",C3294="タイガースファーム"),"han",IF(OR(C3294="健康牧場",C3294="ＯＫ牧場"),"oke",VLOOKUP(C3294,[1]Owner!$A:$B,2,FALSE)))))</f>
        <v>doi</v>
      </c>
    </row>
    <row r="3295" spans="1:24" ht="11.15" customHeight="1" x14ac:dyDescent="0.15">
      <c r="A3295" s="19" t="str">
        <f t="shared" si="259"/>
        <v>1213村山06</v>
      </c>
      <c r="B3295" s="10" t="s">
        <v>4405</v>
      </c>
      <c r="C3295" s="20" t="s">
        <v>4738</v>
      </c>
      <c r="D3295" s="11">
        <v>6</v>
      </c>
      <c r="E3295" s="20" t="s">
        <v>4658</v>
      </c>
      <c r="F3295" s="10" t="s">
        <v>4413</v>
      </c>
      <c r="G3295" s="10" t="s">
        <v>4408</v>
      </c>
      <c r="H3295" s="20" t="s">
        <v>4527</v>
      </c>
      <c r="I3295" s="20" t="s">
        <v>3466</v>
      </c>
      <c r="J3295" s="20" t="s">
        <v>4659</v>
      </c>
      <c r="K3295" s="20" t="s">
        <v>4582</v>
      </c>
      <c r="L3295" s="20" t="s">
        <v>4416</v>
      </c>
      <c r="M3295" s="21">
        <v>50</v>
      </c>
      <c r="N3295" s="22">
        <v>2</v>
      </c>
      <c r="O3295" s="23">
        <v>0</v>
      </c>
      <c r="P3295" s="24">
        <v>0</v>
      </c>
      <c r="Q3295" s="25">
        <f t="shared" si="261"/>
        <v>0</v>
      </c>
      <c r="R3295" s="12">
        <v>0</v>
      </c>
      <c r="S3295" s="12">
        <v>0</v>
      </c>
      <c r="U3295" s="18" t="str">
        <f t="shared" si="260"/>
        <v>未勝利</v>
      </c>
      <c r="V3295" s="12" t="s">
        <v>6383</v>
      </c>
      <c r="W3295" s="30" t="s">
        <v>6233</v>
      </c>
      <c r="X3295" s="12" t="str">
        <f>IF(OR(C3295="櫃間牧場",C3295="特捜フジ"),"hit",IF(OR(C3295="土井牧場",C3295="土井ムギムギ牧場",C3295="むぎむぎ",C3295="むぎ"),"doi",IF(OR(C3295="阪神",C3295="タイガースファーム"),"han",IF(OR(C3295="健康牧場",C3295="ＯＫ牧場"),"oke",VLOOKUP(C3295,[1]Owner!$A:$B,2,FALSE)))))</f>
        <v>mur</v>
      </c>
    </row>
    <row r="3296" spans="1:24" ht="11.15" customHeight="1" x14ac:dyDescent="0.15">
      <c r="A3296" s="19" t="str">
        <f t="shared" si="259"/>
        <v>1213播磨07</v>
      </c>
      <c r="B3296" s="10" t="s">
        <v>4405</v>
      </c>
      <c r="C3296" s="20" t="s">
        <v>4740</v>
      </c>
      <c r="D3296" s="11">
        <v>7</v>
      </c>
      <c r="E3296" s="20" t="s">
        <v>4704</v>
      </c>
      <c r="F3296" s="10" t="s">
        <v>4407</v>
      </c>
      <c r="G3296" s="10" t="s">
        <v>4421</v>
      </c>
      <c r="H3296" s="20" t="s">
        <v>4705</v>
      </c>
      <c r="I3296" s="20" t="s">
        <v>2779</v>
      </c>
      <c r="J3296" s="20" t="s">
        <v>4058</v>
      </c>
      <c r="K3296" s="20" t="s">
        <v>3929</v>
      </c>
      <c r="L3296" s="20" t="s">
        <v>4416</v>
      </c>
      <c r="M3296" s="21">
        <v>50</v>
      </c>
      <c r="N3296" s="22">
        <v>2</v>
      </c>
      <c r="O3296" s="23">
        <v>0</v>
      </c>
      <c r="P3296" s="24">
        <v>0</v>
      </c>
      <c r="Q3296" s="25">
        <f t="shared" si="261"/>
        <v>0</v>
      </c>
      <c r="R3296" s="12">
        <v>0</v>
      </c>
      <c r="S3296" s="12">
        <v>0</v>
      </c>
      <c r="U3296" s="18" t="str">
        <f t="shared" si="260"/>
        <v>未勝利</v>
      </c>
      <c r="V3296" s="12" t="s">
        <v>6366</v>
      </c>
      <c r="W3296" s="27" t="s">
        <v>6216</v>
      </c>
      <c r="X3296" s="12" t="str">
        <f>IF(OR(C3296="櫃間牧場",C3296="特捜フジ"),"hit",IF(OR(C3296="土井牧場",C3296="土井ムギムギ牧場",C3296="むぎむぎ",C3296="むぎ"),"doi",IF(OR(C3296="阪神",C3296="タイガースファーム"),"han",IF(OR(C3296="健康牧場",C3296="ＯＫ牧場"),"oke",VLOOKUP(C3296,[1]Owner!$A:$B,2,FALSE)))))</f>
        <v>har</v>
      </c>
    </row>
    <row r="3297" spans="1:24" ht="11.15" customHeight="1" x14ac:dyDescent="0.15">
      <c r="A3297" s="19" t="str">
        <f t="shared" si="259"/>
        <v>1314健太10</v>
      </c>
      <c r="B3297" s="10" t="s">
        <v>5133</v>
      </c>
      <c r="C3297" s="20" t="s">
        <v>4401</v>
      </c>
      <c r="D3297" s="11">
        <v>10</v>
      </c>
      <c r="E3297" s="20" t="s">
        <v>5096</v>
      </c>
      <c r="F3297" s="10" t="s">
        <v>4772</v>
      </c>
      <c r="G3297" s="10" t="s">
        <v>4767</v>
      </c>
      <c r="H3297" s="20" t="s">
        <v>4905</v>
      </c>
      <c r="I3297" s="20" t="s">
        <v>3165</v>
      </c>
      <c r="J3297" s="20" t="s">
        <v>1023</v>
      </c>
      <c r="K3297" s="20" t="s">
        <v>791</v>
      </c>
      <c r="L3297" s="20" t="s">
        <v>1913</v>
      </c>
      <c r="M3297" s="21">
        <v>110</v>
      </c>
      <c r="N3297" s="22">
        <v>2</v>
      </c>
      <c r="O3297" s="23">
        <v>0</v>
      </c>
      <c r="P3297" s="24">
        <v>0</v>
      </c>
      <c r="Q3297" s="25">
        <f t="shared" si="261"/>
        <v>0</v>
      </c>
      <c r="R3297" s="12">
        <v>0</v>
      </c>
      <c r="S3297" s="12">
        <v>0</v>
      </c>
      <c r="U3297" s="18" t="str">
        <f t="shared" si="260"/>
        <v>未勝利</v>
      </c>
      <c r="V3297" s="12" t="s">
        <v>6390</v>
      </c>
      <c r="W3297" s="27" t="s">
        <v>6240</v>
      </c>
      <c r="X3297" s="12" t="str">
        <f>IF(OR(C3297="櫃間牧場",C3297="特捜フジ"),"hit",IF(OR(C3297="土井牧場",C3297="土井ムギムギ牧場",C3297="むぎむぎ",C3297="むぎ"),"doi",IF(OR(C3297="阪神",C3297="タイガースファーム"),"han",IF(OR(C3297="健康牧場",C3297="ＯＫ牧場"),"oke",VLOOKUP(C3297,[1]Owner!$A:$B,2,FALSE)))))</f>
        <v>tke</v>
      </c>
    </row>
    <row r="3298" spans="1:24" ht="11.15" customHeight="1" x14ac:dyDescent="0.15">
      <c r="A3298" s="19" t="str">
        <f t="shared" si="259"/>
        <v>1314光生06</v>
      </c>
      <c r="B3298" s="10" t="s">
        <v>5133</v>
      </c>
      <c r="C3298" s="20" t="s">
        <v>4404</v>
      </c>
      <c r="D3298" s="11">
        <v>6</v>
      </c>
      <c r="E3298" s="20" t="s">
        <v>4949</v>
      </c>
      <c r="F3298" s="10" t="s">
        <v>4936</v>
      </c>
      <c r="G3298" s="10" t="s">
        <v>4774</v>
      </c>
      <c r="H3298" s="20" t="s">
        <v>4950</v>
      </c>
      <c r="I3298" s="20" t="s">
        <v>2438</v>
      </c>
      <c r="J3298" s="20" t="s">
        <v>2529</v>
      </c>
      <c r="K3298" s="20" t="s">
        <v>4951</v>
      </c>
      <c r="L3298" s="20" t="s">
        <v>1913</v>
      </c>
      <c r="M3298" s="21">
        <v>70</v>
      </c>
      <c r="N3298" s="22">
        <v>2</v>
      </c>
      <c r="O3298" s="23">
        <v>0</v>
      </c>
      <c r="P3298" s="24">
        <v>0</v>
      </c>
      <c r="Q3298" s="25">
        <f t="shared" si="261"/>
        <v>0</v>
      </c>
      <c r="R3298" s="12">
        <v>0</v>
      </c>
      <c r="S3298" s="12">
        <v>0</v>
      </c>
      <c r="U3298" s="18" t="str">
        <f t="shared" si="260"/>
        <v>未勝利</v>
      </c>
      <c r="V3298" s="12" t="s">
        <v>6405</v>
      </c>
      <c r="W3298" s="27" t="s">
        <v>6257</v>
      </c>
      <c r="X3298" s="12" t="str">
        <f>IF(OR(C3298="櫃間牧場",C3298="特捜フジ"),"hit",IF(OR(C3298="土井牧場",C3298="土井ムギムギ牧場",C3298="むぎむぎ",C3298="むぎ"),"doi",IF(OR(C3298="阪神",C3298="タイガースファーム"),"han",IF(OR(C3298="健康牧場",C3298="ＯＫ牧場"),"oke",VLOOKUP(C3298,[1]Owner!$A:$B,2,FALSE)))))</f>
        <v>ymi</v>
      </c>
    </row>
    <row r="3299" spans="1:24" ht="11.15" customHeight="1" x14ac:dyDescent="0.15">
      <c r="A3299" s="19" t="str">
        <f t="shared" si="259"/>
        <v>1314みど02</v>
      </c>
      <c r="B3299" s="10" t="s">
        <v>5133</v>
      </c>
      <c r="C3299" s="20" t="s">
        <v>4403</v>
      </c>
      <c r="D3299" s="11">
        <v>2</v>
      </c>
      <c r="E3299" s="20" t="s">
        <v>4771</v>
      </c>
      <c r="F3299" s="10" t="s">
        <v>4772</v>
      </c>
      <c r="G3299" s="10" t="s">
        <v>4767</v>
      </c>
      <c r="H3299" s="20" t="s">
        <v>4768</v>
      </c>
      <c r="I3299" s="20" t="s">
        <v>3165</v>
      </c>
      <c r="J3299" s="20" t="s">
        <v>2845</v>
      </c>
      <c r="K3299" s="20" t="s">
        <v>2378</v>
      </c>
      <c r="L3299" s="20" t="s">
        <v>1913</v>
      </c>
      <c r="M3299" s="21">
        <v>200</v>
      </c>
      <c r="N3299" s="22">
        <v>2</v>
      </c>
      <c r="O3299" s="23">
        <v>0</v>
      </c>
      <c r="P3299" s="24">
        <v>0</v>
      </c>
      <c r="Q3299" s="25">
        <f t="shared" si="261"/>
        <v>0</v>
      </c>
      <c r="R3299" s="12">
        <v>0</v>
      </c>
      <c r="S3299" s="12">
        <v>0</v>
      </c>
      <c r="U3299" s="18" t="str">
        <f t="shared" si="260"/>
        <v>未勝利</v>
      </c>
      <c r="V3299" s="12" t="s">
        <v>6405</v>
      </c>
      <c r="W3299" s="27" t="s">
        <v>6259</v>
      </c>
      <c r="X3299" s="12" t="str">
        <f>IF(OR(C3299="櫃間牧場",C3299="特捜フジ"),"hit",IF(OR(C3299="土井牧場",C3299="土井ムギムギ牧場",C3299="むぎむぎ",C3299="むぎ"),"doi",IF(OR(C3299="阪神",C3299="タイガースファーム"),"han",IF(OR(C3299="健康牧場",C3299="ＯＫ牧場"),"oke",VLOOKUP(C3299,[1]Owner!$A:$B,2,FALSE)))))</f>
        <v>mid</v>
      </c>
    </row>
    <row r="3300" spans="1:24" ht="11.15" customHeight="1" x14ac:dyDescent="0.15">
      <c r="A3300" s="19" t="str">
        <f t="shared" si="259"/>
        <v>1314みど07</v>
      </c>
      <c r="B3300" s="10" t="s">
        <v>5133</v>
      </c>
      <c r="C3300" s="20" t="s">
        <v>4403</v>
      </c>
      <c r="D3300" s="11">
        <v>7</v>
      </c>
      <c r="E3300" s="20" t="s">
        <v>4785</v>
      </c>
      <c r="F3300" s="10" t="s">
        <v>4766</v>
      </c>
      <c r="G3300" s="10" t="s">
        <v>4767</v>
      </c>
      <c r="H3300" s="20" t="s">
        <v>4768</v>
      </c>
      <c r="I3300" s="20" t="s">
        <v>4786</v>
      </c>
      <c r="J3300" s="20" t="s">
        <v>4787</v>
      </c>
      <c r="K3300" s="20" t="s">
        <v>4788</v>
      </c>
      <c r="L3300" s="20" t="s">
        <v>4789</v>
      </c>
      <c r="M3300" s="21">
        <v>200</v>
      </c>
      <c r="N3300" s="22">
        <v>2</v>
      </c>
      <c r="O3300" s="23">
        <v>0</v>
      </c>
      <c r="P3300" s="24">
        <v>0</v>
      </c>
      <c r="Q3300" s="25">
        <f t="shared" si="261"/>
        <v>0</v>
      </c>
      <c r="R3300" s="12">
        <v>0</v>
      </c>
      <c r="S3300" s="12">
        <v>0</v>
      </c>
      <c r="U3300" s="18" t="str">
        <f t="shared" si="260"/>
        <v>未勝利</v>
      </c>
      <c r="V3300" s="12" t="s">
        <v>6405</v>
      </c>
      <c r="W3300" s="27" t="s">
        <v>6260</v>
      </c>
      <c r="X3300" s="12" t="str">
        <f>IF(OR(C3300="櫃間牧場",C3300="特捜フジ"),"hit",IF(OR(C3300="土井牧場",C3300="土井ムギムギ牧場",C3300="むぎむぎ",C3300="むぎ"),"doi",IF(OR(C3300="阪神",C3300="タイガースファーム"),"han",IF(OR(C3300="健康牧場",C3300="ＯＫ牧場"),"oke",VLOOKUP(C3300,[1]Owner!$A:$B,2,FALSE)))))</f>
        <v>mid</v>
      </c>
    </row>
    <row r="3301" spans="1:24" ht="11.15" customHeight="1" x14ac:dyDescent="0.15">
      <c r="A3301" s="19" t="str">
        <f t="shared" si="259"/>
        <v>1314播磨02</v>
      </c>
      <c r="B3301" s="10" t="s">
        <v>5133</v>
      </c>
      <c r="C3301" s="20" t="s">
        <v>4397</v>
      </c>
      <c r="D3301" s="11">
        <v>2</v>
      </c>
      <c r="E3301" s="20" t="s">
        <v>4832</v>
      </c>
      <c r="F3301" s="10" t="s">
        <v>4766</v>
      </c>
      <c r="G3301" s="10" t="s">
        <v>4767</v>
      </c>
      <c r="H3301" s="20" t="s">
        <v>4798</v>
      </c>
      <c r="I3301" s="20" t="s">
        <v>2231</v>
      </c>
      <c r="J3301" s="20" t="s">
        <v>4698</v>
      </c>
      <c r="K3301" s="20" t="s">
        <v>2378</v>
      </c>
      <c r="L3301" s="20" t="s">
        <v>1913</v>
      </c>
      <c r="M3301" s="21">
        <v>110</v>
      </c>
      <c r="N3301" s="22">
        <v>2</v>
      </c>
      <c r="O3301" s="23">
        <v>0</v>
      </c>
      <c r="P3301" s="24">
        <v>0</v>
      </c>
      <c r="Q3301" s="25">
        <f t="shared" si="261"/>
        <v>0</v>
      </c>
      <c r="R3301" s="12">
        <v>0</v>
      </c>
      <c r="S3301" s="12">
        <v>0</v>
      </c>
      <c r="U3301" s="18" t="str">
        <f t="shared" si="260"/>
        <v>未勝利</v>
      </c>
      <c r="V3301" s="12" t="s">
        <v>6393</v>
      </c>
      <c r="W3301" s="27" t="s">
        <v>6243</v>
      </c>
      <c r="X3301" s="12" t="str">
        <f>IF(OR(C3301="櫃間牧場",C3301="特捜フジ"),"hit",IF(OR(C3301="土井牧場",C3301="土井ムギムギ牧場",C3301="むぎむぎ",C3301="むぎ"),"doi",IF(OR(C3301="阪神",C3301="タイガースファーム"),"han",IF(OR(C3301="健康牧場",C3301="ＯＫ牧場"),"oke",VLOOKUP(C3301,[1]Owner!$A:$B,2,FALSE)))))</f>
        <v>har</v>
      </c>
    </row>
    <row r="3302" spans="1:24" ht="11.15" customHeight="1" x14ac:dyDescent="0.15">
      <c r="A3302" s="19" t="str">
        <f t="shared" si="259"/>
        <v>1314播磨08</v>
      </c>
      <c r="B3302" s="10" t="s">
        <v>5133</v>
      </c>
      <c r="C3302" s="20" t="s">
        <v>4397</v>
      </c>
      <c r="D3302" s="11">
        <v>8</v>
      </c>
      <c r="E3302" s="20" t="s">
        <v>4850</v>
      </c>
      <c r="F3302" s="10" t="s">
        <v>4766</v>
      </c>
      <c r="G3302" s="10" t="s">
        <v>4774</v>
      </c>
      <c r="H3302" s="20" t="s">
        <v>4851</v>
      </c>
      <c r="I3302" s="20" t="s">
        <v>3165</v>
      </c>
      <c r="J3302" s="20" t="s">
        <v>4695</v>
      </c>
      <c r="K3302" s="20" t="s">
        <v>4852</v>
      </c>
      <c r="L3302" s="20" t="s">
        <v>4853</v>
      </c>
      <c r="M3302" s="21">
        <v>40</v>
      </c>
      <c r="N3302" s="22">
        <v>2</v>
      </c>
      <c r="O3302" s="23">
        <v>0</v>
      </c>
      <c r="P3302" s="24">
        <v>0</v>
      </c>
      <c r="Q3302" s="25">
        <f t="shared" si="261"/>
        <v>0</v>
      </c>
      <c r="R3302" s="12">
        <v>0</v>
      </c>
      <c r="S3302" s="12">
        <v>0</v>
      </c>
      <c r="U3302" s="18" t="str">
        <f t="shared" si="260"/>
        <v>未勝利</v>
      </c>
      <c r="V3302" s="12" t="s">
        <v>6396</v>
      </c>
      <c r="W3302" s="27" t="s">
        <v>6246</v>
      </c>
      <c r="X3302" s="12" t="str">
        <f>IF(OR(C3302="櫃間牧場",C3302="特捜フジ"),"hit",IF(OR(C3302="土井牧場",C3302="土井ムギムギ牧場",C3302="むぎむぎ",C3302="むぎ"),"doi",IF(OR(C3302="阪神",C3302="タイガースファーム"),"han",IF(OR(C3302="健康牧場",C3302="ＯＫ牧場"),"oke",VLOOKUP(C3302,[1]Owner!$A:$B,2,FALSE)))))</f>
        <v>har</v>
      </c>
    </row>
    <row r="3303" spans="1:24" ht="11.15" customHeight="1" x14ac:dyDescent="0.15">
      <c r="A3303" s="19" t="str">
        <f t="shared" si="259"/>
        <v>1415大矢06</v>
      </c>
      <c r="B3303" s="10" t="s">
        <v>5140</v>
      </c>
      <c r="C3303" s="28" t="s">
        <v>5134</v>
      </c>
      <c r="D3303" s="29">
        <v>6</v>
      </c>
      <c r="E3303" s="20" t="s">
        <v>5148</v>
      </c>
      <c r="F3303" s="10" t="s">
        <v>5144</v>
      </c>
      <c r="G3303" s="10" t="s">
        <v>5293</v>
      </c>
      <c r="H3303" s="20" t="s">
        <v>5300</v>
      </c>
      <c r="I3303" s="20" t="s">
        <v>2231</v>
      </c>
      <c r="J3303" s="20" t="s">
        <v>5376</v>
      </c>
      <c r="K3303" s="20" t="s">
        <v>5442</v>
      </c>
      <c r="L3303" s="20" t="s">
        <v>5486</v>
      </c>
      <c r="M3303" s="21">
        <v>70</v>
      </c>
      <c r="N3303" s="22">
        <v>2</v>
      </c>
      <c r="O3303" s="23">
        <v>0</v>
      </c>
      <c r="P3303" s="24">
        <v>0</v>
      </c>
      <c r="Q3303" s="25">
        <f t="shared" si="261"/>
        <v>0</v>
      </c>
      <c r="R3303" s="12">
        <v>0</v>
      </c>
      <c r="S3303" s="12">
        <v>0</v>
      </c>
      <c r="U3303" s="18" t="str">
        <f t="shared" si="260"/>
        <v>未勝利</v>
      </c>
      <c r="V3303" s="12" t="s">
        <v>6408</v>
      </c>
      <c r="W3303" s="27" t="s">
        <v>6267</v>
      </c>
      <c r="X3303" s="12" t="str">
        <f>IF(OR(C3303="櫃間牧場",C3303="特捜フジ"),"hit",IF(OR(C3303="土井牧場",C3303="土井ムギムギ牧場",C3303="むぎむぎ",C3303="むぎ"),"doi",IF(OR(C3303="阪神",C3303="タイガースファーム"),"han",IF(OR(C3303="健康牧場",C3303="ＯＫ牧場"),"oke",VLOOKUP(C3303,[1]Owner!$A:$B,2,FALSE)))))</f>
        <v>oya</v>
      </c>
    </row>
    <row r="3304" spans="1:24" ht="11.15" customHeight="1" x14ac:dyDescent="0.15">
      <c r="A3304" s="19" t="str">
        <f t="shared" si="259"/>
        <v>1415阪神05</v>
      </c>
      <c r="B3304" s="10" t="s">
        <v>5140</v>
      </c>
      <c r="C3304" s="28" t="s">
        <v>4756</v>
      </c>
      <c r="D3304" s="29">
        <v>5</v>
      </c>
      <c r="E3304" s="20" t="s">
        <v>5197</v>
      </c>
      <c r="F3304" s="10" t="s">
        <v>5144</v>
      </c>
      <c r="G3304" s="10" t="s">
        <v>5295</v>
      </c>
      <c r="H3304" s="20" t="s">
        <v>5313</v>
      </c>
      <c r="I3304" s="20" t="s">
        <v>2231</v>
      </c>
      <c r="J3304" s="20" t="s">
        <v>4146</v>
      </c>
      <c r="K3304" s="20" t="s">
        <v>823</v>
      </c>
      <c r="L3304" s="20" t="s">
        <v>3283</v>
      </c>
      <c r="M3304" s="21">
        <v>70</v>
      </c>
      <c r="N3304" s="22">
        <v>2</v>
      </c>
      <c r="O3304" s="23">
        <v>0</v>
      </c>
      <c r="P3304" s="24">
        <v>0</v>
      </c>
      <c r="Q3304" s="25">
        <f t="shared" si="261"/>
        <v>0</v>
      </c>
      <c r="R3304" s="12">
        <v>0</v>
      </c>
      <c r="S3304" s="12">
        <v>0</v>
      </c>
      <c r="U3304" s="18" t="str">
        <f t="shared" si="260"/>
        <v>未勝利</v>
      </c>
      <c r="V3304" s="12" t="s">
        <v>6414</v>
      </c>
      <c r="W3304" s="27" t="s">
        <v>6273</v>
      </c>
      <c r="X3304" s="12" t="str">
        <f>IF(OR(C3304="櫃間牧場",C3304="特捜フジ"),"hit",IF(OR(C3304="土井牧場",C3304="土井ムギムギ牧場",C3304="むぎむぎ",C3304="むぎ"),"doi",IF(OR(C3304="阪神",C3304="タイガースファーム"),"han",IF(OR(C3304="健康牧場",C3304="ＯＫ牧場"),"oke",VLOOKUP(C3304,[1]Owner!$A:$B,2,FALSE)))))</f>
        <v>han</v>
      </c>
    </row>
    <row r="3305" spans="1:24" ht="11.15" customHeight="1" x14ac:dyDescent="0.15">
      <c r="A3305" s="19" t="str">
        <f t="shared" si="259"/>
        <v>1415藤田03</v>
      </c>
      <c r="B3305" s="10" t="s">
        <v>5140</v>
      </c>
      <c r="C3305" s="28" t="s">
        <v>5136</v>
      </c>
      <c r="D3305" s="29">
        <v>3</v>
      </c>
      <c r="E3305" s="20" t="s">
        <v>5225</v>
      </c>
      <c r="F3305" s="10" t="s">
        <v>5142</v>
      </c>
      <c r="G3305" s="10" t="s">
        <v>5293</v>
      </c>
      <c r="H3305" s="20" t="s">
        <v>5350</v>
      </c>
      <c r="I3305" s="20" t="s">
        <v>1755</v>
      </c>
      <c r="J3305" s="20" t="s">
        <v>5414</v>
      </c>
      <c r="K3305" s="20" t="s">
        <v>5441</v>
      </c>
      <c r="L3305" s="20" t="s">
        <v>5486</v>
      </c>
      <c r="M3305" s="21">
        <v>50</v>
      </c>
      <c r="N3305" s="22">
        <v>2</v>
      </c>
      <c r="O3305" s="23">
        <v>0</v>
      </c>
      <c r="P3305" s="24">
        <v>0</v>
      </c>
      <c r="Q3305" s="25">
        <f t="shared" si="261"/>
        <v>0</v>
      </c>
      <c r="R3305" s="12">
        <v>0</v>
      </c>
      <c r="S3305" s="12">
        <v>0</v>
      </c>
      <c r="U3305" s="18" t="str">
        <f t="shared" si="260"/>
        <v>未勝利</v>
      </c>
      <c r="V3305" s="12" t="s">
        <v>6419</v>
      </c>
      <c r="W3305" s="27" t="s">
        <v>6278</v>
      </c>
      <c r="X3305" s="12" t="str">
        <f>IF(OR(C3305="櫃間牧場",C3305="特捜フジ"),"hit",IF(OR(C3305="土井牧場",C3305="土井ムギムギ牧場",C3305="むぎむぎ",C3305="むぎ"),"doi",IF(OR(C3305="阪神",C3305="タイガースファーム"),"han",IF(OR(C3305="健康牧場",C3305="ＯＫ牧場"),"oke",VLOOKUP(C3305,[1]Owner!$A:$B,2,FALSE)))))</f>
        <v>fut</v>
      </c>
    </row>
    <row r="3306" spans="1:24" ht="11.15" customHeight="1" x14ac:dyDescent="0.15">
      <c r="A3306" s="19" t="str">
        <f t="shared" si="259"/>
        <v>1415光生07</v>
      </c>
      <c r="B3306" s="10" t="s">
        <v>5140</v>
      </c>
      <c r="C3306" s="28" t="s">
        <v>4755</v>
      </c>
      <c r="D3306" s="29">
        <v>7</v>
      </c>
      <c r="E3306" s="20" t="s">
        <v>5249</v>
      </c>
      <c r="F3306" s="10" t="s">
        <v>5142</v>
      </c>
      <c r="G3306" s="10" t="s">
        <v>5295</v>
      </c>
      <c r="H3306" s="20" t="s">
        <v>5321</v>
      </c>
      <c r="I3306" s="20" t="s">
        <v>5032</v>
      </c>
      <c r="J3306" s="20" t="s">
        <v>5422</v>
      </c>
      <c r="K3306" s="20" t="s">
        <v>5459</v>
      </c>
      <c r="L3306" s="20" t="s">
        <v>5499</v>
      </c>
      <c r="M3306" s="21">
        <v>0</v>
      </c>
      <c r="N3306" s="22">
        <v>2</v>
      </c>
      <c r="O3306" s="23">
        <v>0</v>
      </c>
      <c r="P3306" s="24">
        <v>0</v>
      </c>
      <c r="Q3306" s="25">
        <f t="shared" si="261"/>
        <v>0</v>
      </c>
      <c r="R3306" s="12">
        <v>0</v>
      </c>
      <c r="S3306" s="12">
        <v>0</v>
      </c>
      <c r="U3306" s="18" t="str">
        <f t="shared" si="260"/>
        <v>未勝利</v>
      </c>
      <c r="V3306" s="12" t="s">
        <v>6423</v>
      </c>
      <c r="W3306" s="27" t="s">
        <v>6282</v>
      </c>
      <c r="X3306" s="12" t="str">
        <f>IF(OR(C3306="櫃間牧場",C3306="特捜フジ"),"hit",IF(OR(C3306="土井牧場",C3306="土井ムギムギ牧場",C3306="むぎむぎ",C3306="むぎ"),"doi",IF(OR(C3306="阪神",C3306="タイガースファーム"),"han",IF(OR(C3306="健康牧場",C3306="ＯＫ牧場"),"oke",VLOOKUP(C3306,[1]Owner!$A:$B,2,FALSE)))))</f>
        <v>ymi</v>
      </c>
    </row>
    <row r="3307" spans="1:24" ht="11.15" customHeight="1" x14ac:dyDescent="0.15">
      <c r="A3307" s="19" t="str">
        <f t="shared" si="259"/>
        <v>1415みど04</v>
      </c>
      <c r="B3307" s="10" t="s">
        <v>5140</v>
      </c>
      <c r="C3307" s="28" t="s">
        <v>4754</v>
      </c>
      <c r="D3307" s="29">
        <v>4</v>
      </c>
      <c r="E3307" s="20" t="s">
        <v>5256</v>
      </c>
      <c r="F3307" s="10" t="s">
        <v>5142</v>
      </c>
      <c r="G3307" s="10" t="s">
        <v>5295</v>
      </c>
      <c r="H3307" s="20" t="s">
        <v>5314</v>
      </c>
      <c r="I3307" s="20" t="s">
        <v>2231</v>
      </c>
      <c r="J3307" s="20" t="s">
        <v>5425</v>
      </c>
      <c r="K3307" s="20" t="s">
        <v>5468</v>
      </c>
      <c r="L3307" s="20" t="s">
        <v>1913</v>
      </c>
      <c r="M3307" s="21">
        <v>110</v>
      </c>
      <c r="N3307" s="22">
        <v>2</v>
      </c>
      <c r="O3307" s="23">
        <v>0</v>
      </c>
      <c r="P3307" s="24">
        <v>0</v>
      </c>
      <c r="Q3307" s="25">
        <f t="shared" si="261"/>
        <v>0</v>
      </c>
      <c r="R3307" s="12">
        <v>0</v>
      </c>
      <c r="S3307" s="12">
        <v>0</v>
      </c>
      <c r="U3307" s="18" t="str">
        <f t="shared" si="260"/>
        <v>未勝利</v>
      </c>
      <c r="V3307" s="12" t="s">
        <v>6425</v>
      </c>
      <c r="W3307" s="27" t="s">
        <v>6284</v>
      </c>
      <c r="X3307" s="12" t="str">
        <f>IF(OR(C3307="櫃間牧場",C3307="特捜フジ"),"hit",IF(OR(C3307="土井牧場",C3307="土井ムギムギ牧場",C3307="むぎむぎ",C3307="むぎ"),"doi",IF(OR(C3307="阪神",C3307="タイガースファーム"),"han",IF(OR(C3307="健康牧場",C3307="ＯＫ牧場"),"oke",VLOOKUP(C3307,[1]Owner!$A:$B,2,FALSE)))))</f>
        <v>mid</v>
      </c>
    </row>
    <row r="3308" spans="1:24" ht="11.15" customHeight="1" x14ac:dyDescent="0.15">
      <c r="A3308" s="19" t="str">
        <f t="shared" si="259"/>
        <v>1415むぎ05</v>
      </c>
      <c r="B3308" s="10" t="s">
        <v>5140</v>
      </c>
      <c r="C3308" s="28" t="s">
        <v>5138</v>
      </c>
      <c r="D3308" s="29">
        <v>5</v>
      </c>
      <c r="E3308" s="20" t="s">
        <v>5267</v>
      </c>
      <c r="F3308" s="10" t="s">
        <v>5144</v>
      </c>
      <c r="G3308" s="10" t="s">
        <v>5295</v>
      </c>
      <c r="H3308" s="20" t="s">
        <v>5330</v>
      </c>
      <c r="I3308" s="20" t="s">
        <v>3165</v>
      </c>
      <c r="J3308" s="20" t="s">
        <v>5429</v>
      </c>
      <c r="K3308" s="20" t="s">
        <v>5448</v>
      </c>
      <c r="L3308" s="20" t="s">
        <v>5484</v>
      </c>
      <c r="M3308" s="21">
        <v>70</v>
      </c>
      <c r="N3308" s="22">
        <v>2</v>
      </c>
      <c r="O3308" s="23">
        <v>0</v>
      </c>
      <c r="P3308" s="24">
        <v>0</v>
      </c>
      <c r="Q3308" s="25">
        <f t="shared" si="261"/>
        <v>0</v>
      </c>
      <c r="R3308" s="12">
        <v>0</v>
      </c>
      <c r="S3308" s="12">
        <v>0</v>
      </c>
      <c r="U3308" s="18" t="str">
        <f t="shared" si="260"/>
        <v>未勝利</v>
      </c>
      <c r="V3308" s="12" t="s">
        <v>6426</v>
      </c>
      <c r="W3308" s="27" t="s">
        <v>6285</v>
      </c>
      <c r="X3308" s="12" t="str">
        <f>IF(OR(C3308="櫃間牧場",C3308="特捜フジ"),"hit",IF(OR(C3308="土井牧場",C3308="土井ムギムギ牧場",C3308="むぎむぎ",C3308="むぎ"),"doi",IF(OR(C3308="阪神",C3308="タイガースファーム"),"han",IF(OR(C3308="健康牧場",C3308="ＯＫ牧場"),"oke",VLOOKUP(C3308,[1]Owner!$A:$B,2,FALSE)))))</f>
        <v>doi</v>
      </c>
    </row>
    <row r="3309" spans="1:24" ht="11.15" customHeight="1" x14ac:dyDescent="0.15">
      <c r="A3309" s="19" t="str">
        <f t="shared" si="259"/>
        <v>1415村山03</v>
      </c>
      <c r="B3309" s="10" t="s">
        <v>5140</v>
      </c>
      <c r="C3309" s="28" t="s">
        <v>4764</v>
      </c>
      <c r="D3309" s="29">
        <v>3</v>
      </c>
      <c r="E3309" s="20" t="s">
        <v>5275</v>
      </c>
      <c r="F3309" s="10" t="s">
        <v>5142</v>
      </c>
      <c r="G3309" s="10" t="s">
        <v>5295</v>
      </c>
      <c r="H3309" s="20" t="s">
        <v>5314</v>
      </c>
      <c r="I3309" s="20" t="s">
        <v>4039</v>
      </c>
      <c r="J3309" s="20" t="s">
        <v>5432</v>
      </c>
      <c r="K3309" s="20" t="s">
        <v>2378</v>
      </c>
      <c r="L3309" s="20" t="s">
        <v>1913</v>
      </c>
      <c r="M3309" s="21">
        <v>120</v>
      </c>
      <c r="N3309" s="22">
        <v>2</v>
      </c>
      <c r="O3309" s="23">
        <v>0</v>
      </c>
      <c r="P3309" s="24">
        <v>0</v>
      </c>
      <c r="Q3309" s="25">
        <f t="shared" si="261"/>
        <v>0</v>
      </c>
      <c r="R3309" s="12">
        <v>0</v>
      </c>
      <c r="S3309" s="12">
        <v>0</v>
      </c>
      <c r="U3309" s="18" t="str">
        <f t="shared" si="260"/>
        <v>未勝利</v>
      </c>
      <c r="V3309" s="12" t="s">
        <v>6428</v>
      </c>
      <c r="W3309" s="27" t="s">
        <v>6288</v>
      </c>
      <c r="X3309" s="12" t="str">
        <f>IF(OR(C3309="櫃間牧場",C3309="特捜フジ"),"hit",IF(OR(C3309="土井牧場",C3309="土井ムギムギ牧場",C3309="むぎむぎ",C3309="むぎ"),"doi",IF(OR(C3309="阪神",C3309="タイガースファーム"),"han",IF(OR(C3309="健康牧場",C3309="ＯＫ牧場"),"oke",VLOOKUP(C3309,[1]Owner!$A:$B,2,FALSE)))))</f>
        <v>mur</v>
      </c>
    </row>
    <row r="3310" spans="1:24" ht="11.15" customHeight="1" x14ac:dyDescent="0.15">
      <c r="A3310" s="19" t="str">
        <f t="shared" si="259"/>
        <v>1415若井07</v>
      </c>
      <c r="B3310" s="10" t="s">
        <v>5140</v>
      </c>
      <c r="C3310" s="28" t="s">
        <v>4763</v>
      </c>
      <c r="D3310" s="29">
        <v>7</v>
      </c>
      <c r="E3310" s="20" t="s">
        <v>5289</v>
      </c>
      <c r="F3310" s="10" t="s">
        <v>5142</v>
      </c>
      <c r="G3310" s="10" t="s">
        <v>5293</v>
      </c>
      <c r="H3310" s="20" t="s">
        <v>5358</v>
      </c>
      <c r="I3310" s="20" t="s">
        <v>2438</v>
      </c>
      <c r="J3310" s="20" t="s">
        <v>5437</v>
      </c>
      <c r="K3310" s="20" t="s">
        <v>3142</v>
      </c>
      <c r="L3310" s="20" t="s">
        <v>5504</v>
      </c>
      <c r="M3310" s="21">
        <v>30</v>
      </c>
      <c r="N3310" s="22">
        <v>2</v>
      </c>
      <c r="O3310" s="23">
        <v>0</v>
      </c>
      <c r="P3310" s="24">
        <v>0</v>
      </c>
      <c r="Q3310" s="25">
        <f t="shared" si="261"/>
        <v>0</v>
      </c>
      <c r="R3310" s="12">
        <v>0</v>
      </c>
      <c r="S3310" s="12">
        <v>0</v>
      </c>
      <c r="U3310" s="18" t="str">
        <f t="shared" si="260"/>
        <v>未勝利</v>
      </c>
      <c r="V3310" s="12" t="s">
        <v>6432</v>
      </c>
      <c r="W3310" s="27" t="s">
        <v>6292</v>
      </c>
      <c r="X3310" s="12" t="str">
        <f>IF(OR(C3310="櫃間牧場",C3310="特捜フジ"),"hit",IF(OR(C3310="土井牧場",C3310="土井ムギムギ牧場",C3310="むぎむぎ",C3310="むぎ"),"doi",IF(OR(C3310="阪神",C3310="タイガースファーム"),"han",IF(OR(C3310="健康牧場",C3310="ＯＫ牧場"),"oke",VLOOKUP(C3310,[1]Owner!$A:$B,2,FALSE)))))</f>
        <v>wak</v>
      </c>
    </row>
    <row r="3311" spans="1:24" ht="11.15" customHeight="1" x14ac:dyDescent="0.15">
      <c r="A3311" s="19" t="str">
        <f t="shared" si="259"/>
        <v>1415大矢10</v>
      </c>
      <c r="B3311" s="10" t="s">
        <v>5140</v>
      </c>
      <c r="C3311" s="28" t="s">
        <v>5134</v>
      </c>
      <c r="D3311" s="29">
        <v>10</v>
      </c>
      <c r="E3311" s="20" t="s">
        <v>5152</v>
      </c>
      <c r="F3311" s="10" t="s">
        <v>5142</v>
      </c>
      <c r="G3311" s="10" t="s">
        <v>5295</v>
      </c>
      <c r="H3311" s="20" t="s">
        <v>5304</v>
      </c>
      <c r="I3311" s="20" t="s">
        <v>1739</v>
      </c>
      <c r="J3311" s="20" t="s">
        <v>5378</v>
      </c>
      <c r="K3311" s="20" t="s">
        <v>5445</v>
      </c>
      <c r="L3311" s="20" t="s">
        <v>1913</v>
      </c>
      <c r="M3311" s="21">
        <v>20</v>
      </c>
      <c r="N3311" s="22">
        <v>2</v>
      </c>
      <c r="O3311" s="23">
        <v>0</v>
      </c>
      <c r="P3311" s="24">
        <v>0</v>
      </c>
      <c r="Q3311" s="25">
        <f t="shared" si="261"/>
        <v>0</v>
      </c>
      <c r="R3311" s="12">
        <v>0</v>
      </c>
      <c r="S3311" s="12">
        <v>0</v>
      </c>
      <c r="U3311" s="18" t="str">
        <f t="shared" si="260"/>
        <v>未勝利</v>
      </c>
      <c r="V3311" s="12" t="s">
        <v>6410</v>
      </c>
      <c r="W3311" s="27" t="s">
        <v>6269</v>
      </c>
      <c r="X3311" s="12" t="str">
        <f>IF(OR(C3311="櫃間牧場",C3311="特捜フジ"),"hit",IF(OR(C3311="土井牧場",C3311="土井ムギムギ牧場",C3311="むぎむぎ",C3311="むぎ"),"doi",IF(OR(C3311="阪神",C3311="タイガースファーム"),"han",IF(OR(C3311="健康牧場",C3311="ＯＫ牧場"),"oke",VLOOKUP(C3311,[1]Owner!$A:$B,2,FALSE)))))</f>
        <v>oya</v>
      </c>
    </row>
    <row r="3312" spans="1:24" ht="11.15" customHeight="1" x14ac:dyDescent="0.15">
      <c r="A3312" s="19" t="str">
        <f t="shared" si="259"/>
        <v>1516成田10</v>
      </c>
      <c r="B3312" s="10" t="s">
        <v>5510</v>
      </c>
      <c r="C3312" s="20" t="s">
        <v>5512</v>
      </c>
      <c r="D3312" s="11">
        <v>10</v>
      </c>
      <c r="E3312" s="20" t="s">
        <v>5544</v>
      </c>
      <c r="F3312" s="10" t="s">
        <v>3910</v>
      </c>
      <c r="G3312" s="10" t="s">
        <v>3911</v>
      </c>
      <c r="H3312" s="20" t="s">
        <v>5682</v>
      </c>
      <c r="I3312" s="20" t="s">
        <v>5710</v>
      </c>
      <c r="J3312" s="20" t="s">
        <v>2629</v>
      </c>
      <c r="K3312" s="20" t="s">
        <v>4344</v>
      </c>
      <c r="L3312" s="20" t="s">
        <v>3922</v>
      </c>
      <c r="M3312" s="21">
        <v>80</v>
      </c>
      <c r="N3312" s="22">
        <v>2</v>
      </c>
      <c r="O3312" s="23">
        <v>0</v>
      </c>
      <c r="P3312" s="24">
        <v>0</v>
      </c>
      <c r="Q3312" s="25">
        <f t="shared" si="261"/>
        <v>0</v>
      </c>
      <c r="R3312" s="12">
        <v>0</v>
      </c>
      <c r="S3312" s="12">
        <v>0</v>
      </c>
      <c r="U3312" s="18" t="str">
        <f t="shared" si="260"/>
        <v>未勝利</v>
      </c>
      <c r="V3312" s="12" t="s">
        <v>6435</v>
      </c>
      <c r="W3312" s="27" t="s">
        <v>6295</v>
      </c>
      <c r="X3312" s="12" t="str">
        <f>IF(OR(C3312="櫃間牧場",C3312="特捜フジ"),"hit",IF(OR(C3312="土井牧場",C3312="土井ムギムギ牧場",C3312="むぎむぎ",C3312="むぎ"),"doi",IF(OR(C3312="阪神",C3312="タイガースファーム"),"han",IF(OR(C3312="健康牧場",C3312="ＯＫ牧場"),"oke",VLOOKUP(C3312,[1]Owner!$A:$B,2,FALSE)))))</f>
        <v>nar</v>
      </c>
    </row>
    <row r="3313" spans="1:24" ht="11.15" customHeight="1" x14ac:dyDescent="0.15">
      <c r="A3313" s="19" t="str">
        <f t="shared" si="259"/>
        <v>1516阪神09</v>
      </c>
      <c r="B3313" s="10" t="s">
        <v>5510</v>
      </c>
      <c r="C3313" s="20" t="s">
        <v>4137</v>
      </c>
      <c r="D3313" s="11">
        <v>9</v>
      </c>
      <c r="E3313" s="20" t="s">
        <v>5573</v>
      </c>
      <c r="F3313" s="10" t="s">
        <v>3910</v>
      </c>
      <c r="G3313" s="10" t="s">
        <v>3906</v>
      </c>
      <c r="H3313" s="20" t="s">
        <v>5691</v>
      </c>
      <c r="I3313" s="20" t="s">
        <v>5709</v>
      </c>
      <c r="J3313" s="20" t="s">
        <v>3879</v>
      </c>
      <c r="K3313" s="20" t="s">
        <v>3929</v>
      </c>
      <c r="L3313" s="20" t="s">
        <v>3922</v>
      </c>
      <c r="M3313" s="21">
        <v>70</v>
      </c>
      <c r="N3313" s="22">
        <v>2</v>
      </c>
      <c r="O3313" s="23">
        <v>0</v>
      </c>
      <c r="P3313" s="24">
        <v>0</v>
      </c>
      <c r="Q3313" s="25">
        <f t="shared" si="261"/>
        <v>0</v>
      </c>
      <c r="R3313" s="12">
        <v>0</v>
      </c>
      <c r="S3313" s="12">
        <v>0</v>
      </c>
      <c r="U3313" s="18" t="str">
        <f t="shared" si="260"/>
        <v>未勝利</v>
      </c>
      <c r="V3313" s="12" t="s">
        <v>6435</v>
      </c>
      <c r="W3313" s="27" t="s">
        <v>6302</v>
      </c>
      <c r="X3313" s="12" t="str">
        <f>IF(OR(C3313="櫃間牧場",C3313="特捜フジ"),"hit",IF(OR(C3313="土井牧場",C3313="土井ムギムギ牧場",C3313="むぎむぎ",C3313="むぎ"),"doi",IF(OR(C3313="阪神",C3313="タイガースファーム"),"han",IF(OR(C3313="健康牧場",C3313="ＯＫ牧場"),"oke",VLOOKUP(C3313,[1]Owner!$A:$B,2,FALSE)))))</f>
        <v>han</v>
      </c>
    </row>
    <row r="3314" spans="1:24" ht="11.15" customHeight="1" x14ac:dyDescent="0.15">
      <c r="A3314" s="19" t="str">
        <f t="shared" si="259"/>
        <v>1516永之08</v>
      </c>
      <c r="B3314" s="10" t="s">
        <v>5510</v>
      </c>
      <c r="C3314" s="20" t="s">
        <v>5513</v>
      </c>
      <c r="D3314" s="11">
        <v>8</v>
      </c>
      <c r="E3314" s="20" t="s">
        <v>5582</v>
      </c>
      <c r="F3314" s="10" t="s">
        <v>3905</v>
      </c>
      <c r="G3314" s="10" t="s">
        <v>3906</v>
      </c>
      <c r="H3314" s="20" t="s">
        <v>5693</v>
      </c>
      <c r="I3314" s="20" t="s">
        <v>3165</v>
      </c>
      <c r="J3314" s="20" t="s">
        <v>4698</v>
      </c>
      <c r="K3314" s="20" t="s">
        <v>3951</v>
      </c>
      <c r="L3314" s="20" t="s">
        <v>1913</v>
      </c>
      <c r="M3314" s="21">
        <v>120</v>
      </c>
      <c r="N3314" s="22">
        <v>2</v>
      </c>
      <c r="O3314" s="23">
        <v>0</v>
      </c>
      <c r="P3314" s="24">
        <v>0</v>
      </c>
      <c r="Q3314" s="25">
        <f t="shared" si="261"/>
        <v>0</v>
      </c>
      <c r="R3314" s="12">
        <v>0</v>
      </c>
      <c r="S3314" s="12">
        <v>0</v>
      </c>
      <c r="U3314" s="18" t="str">
        <f t="shared" si="260"/>
        <v>未勝利</v>
      </c>
      <c r="V3314" s="12" t="s">
        <v>6436</v>
      </c>
      <c r="W3314" s="27" t="s">
        <v>6305</v>
      </c>
      <c r="X3314" s="12" t="str">
        <f>IF(OR(C3314="櫃間牧場",C3314="特捜フジ"),"hit",IF(OR(C3314="土井牧場",C3314="土井ムギムギ牧場",C3314="むぎむぎ",C3314="むぎ"),"doi",IF(OR(C3314="阪神",C3314="タイガースファーム"),"han",IF(OR(C3314="健康牧場",C3314="ＯＫ牧場"),"oke",VLOOKUP(C3314,[1]Owner!$A:$B,2,FALSE)))))</f>
        <v>yhi</v>
      </c>
    </row>
    <row r="3315" spans="1:24" ht="11.15" customHeight="1" x14ac:dyDescent="0.15">
      <c r="A3315" s="19" t="str">
        <f t="shared" si="259"/>
        <v>1516藤田06</v>
      </c>
      <c r="B3315" s="10" t="s">
        <v>5510</v>
      </c>
      <c r="C3315" s="20" t="s">
        <v>4200</v>
      </c>
      <c r="D3315" s="11">
        <v>6</v>
      </c>
      <c r="E3315" s="20" t="s">
        <v>5600</v>
      </c>
      <c r="F3315" s="10" t="s">
        <v>3905</v>
      </c>
      <c r="G3315" s="10" t="s">
        <v>3906</v>
      </c>
      <c r="H3315" s="20" t="s">
        <v>5673</v>
      </c>
      <c r="I3315" s="20" t="s">
        <v>2438</v>
      </c>
      <c r="J3315" s="20" t="s">
        <v>5755</v>
      </c>
      <c r="K3315" s="20" t="s">
        <v>5446</v>
      </c>
      <c r="L3315" s="20" t="s">
        <v>1913</v>
      </c>
      <c r="M3315" s="21">
        <v>90</v>
      </c>
      <c r="N3315" s="22">
        <v>2</v>
      </c>
      <c r="O3315" s="23">
        <v>0</v>
      </c>
      <c r="P3315" s="24">
        <v>0</v>
      </c>
      <c r="Q3315" s="25">
        <f t="shared" si="261"/>
        <v>0</v>
      </c>
      <c r="R3315" s="12">
        <v>0</v>
      </c>
      <c r="S3315" s="12">
        <v>0</v>
      </c>
      <c r="U3315" s="18" t="str">
        <f t="shared" si="260"/>
        <v>未勝利</v>
      </c>
      <c r="V3315" s="12" t="s">
        <v>6439</v>
      </c>
      <c r="W3315" s="27" t="s">
        <v>6308</v>
      </c>
      <c r="X3315" s="12" t="str">
        <f>IF(OR(C3315="櫃間牧場",C3315="特捜フジ"),"hit",IF(OR(C3315="土井牧場",C3315="土井ムギムギ牧場",C3315="むぎむぎ",C3315="むぎ"),"doi",IF(OR(C3315="阪神",C3315="タイガースファーム"),"han",IF(OR(C3315="健康牧場",C3315="ＯＫ牧場"),"oke",VLOOKUP(C3315,[1]Owner!$A:$B,2,FALSE)))))</f>
        <v>fut</v>
      </c>
    </row>
    <row r="3316" spans="1:24" ht="11.15" customHeight="1" x14ac:dyDescent="0.15">
      <c r="A3316" s="19" t="str">
        <f t="shared" si="259"/>
        <v>1516松山10</v>
      </c>
      <c r="B3316" s="10" t="s">
        <v>5510</v>
      </c>
      <c r="C3316" s="20" t="s">
        <v>4233</v>
      </c>
      <c r="D3316" s="11">
        <v>10</v>
      </c>
      <c r="E3316" s="20" t="s">
        <v>5614</v>
      </c>
      <c r="F3316" s="10" t="s">
        <v>3905</v>
      </c>
      <c r="G3316" s="10" t="s">
        <v>3911</v>
      </c>
      <c r="H3316" s="20" t="s">
        <v>4171</v>
      </c>
      <c r="I3316" s="20" t="s">
        <v>3165</v>
      </c>
      <c r="J3316" s="20" t="s">
        <v>5760</v>
      </c>
      <c r="K3316" s="20" t="s">
        <v>5808</v>
      </c>
      <c r="L3316" s="20" t="s">
        <v>5833</v>
      </c>
      <c r="M3316" s="21">
        <v>60</v>
      </c>
      <c r="N3316" s="22">
        <v>2</v>
      </c>
      <c r="O3316" s="23">
        <v>0</v>
      </c>
      <c r="P3316" s="24">
        <v>0</v>
      </c>
      <c r="Q3316" s="25">
        <f t="shared" si="261"/>
        <v>0</v>
      </c>
      <c r="R3316" s="12">
        <v>0</v>
      </c>
      <c r="S3316" s="12">
        <v>0</v>
      </c>
      <c r="U3316" s="18" t="str">
        <f t="shared" si="260"/>
        <v>未勝利</v>
      </c>
      <c r="V3316" s="12" t="s">
        <v>6441</v>
      </c>
      <c r="W3316" s="27" t="s">
        <v>6310</v>
      </c>
      <c r="X3316" s="12" t="str">
        <f>IF(OR(C3316="櫃間牧場",C3316="特捜フジ"),"hit",IF(OR(C3316="土井牧場",C3316="土井ムギムギ牧場",C3316="むぎむぎ",C3316="むぎ"),"doi",IF(OR(C3316="阪神",C3316="タイガースファーム"),"han",IF(OR(C3316="健康牧場",C3316="ＯＫ牧場"),"oke",VLOOKUP(C3316,[1]Owner!$A:$B,2,FALSE)))))</f>
        <v>mat</v>
      </c>
    </row>
    <row r="3317" spans="1:24" ht="11.15" customHeight="1" x14ac:dyDescent="0.15">
      <c r="A3317" s="19" t="str">
        <f t="shared" si="259"/>
        <v>1516むぎ07</v>
      </c>
      <c r="B3317" s="10" t="s">
        <v>5510</v>
      </c>
      <c r="C3317" s="20" t="s">
        <v>4396</v>
      </c>
      <c r="D3317" s="11">
        <v>7</v>
      </c>
      <c r="E3317" s="20" t="s">
        <v>5641</v>
      </c>
      <c r="F3317" s="10" t="s">
        <v>3910</v>
      </c>
      <c r="G3317" s="10" t="s">
        <v>3906</v>
      </c>
      <c r="H3317" s="20" t="s">
        <v>5703</v>
      </c>
      <c r="I3317" s="20" t="s">
        <v>2231</v>
      </c>
      <c r="J3317" s="20" t="s">
        <v>5770</v>
      </c>
      <c r="K3317" s="20" t="s">
        <v>5796</v>
      </c>
      <c r="L3317" s="20" t="s">
        <v>4202</v>
      </c>
      <c r="M3317" s="21">
        <v>100</v>
      </c>
      <c r="N3317" s="22">
        <v>2</v>
      </c>
      <c r="O3317" s="23">
        <v>0</v>
      </c>
      <c r="P3317" s="24">
        <v>0</v>
      </c>
      <c r="Q3317" s="25">
        <f t="shared" si="261"/>
        <v>0</v>
      </c>
      <c r="R3317" s="12">
        <v>0</v>
      </c>
      <c r="S3317" s="12">
        <v>0</v>
      </c>
      <c r="U3317" s="18" t="str">
        <f t="shared" si="260"/>
        <v>未勝利</v>
      </c>
      <c r="V3317" s="12" t="s">
        <v>6442</v>
      </c>
      <c r="W3317" s="27" t="s">
        <v>6311</v>
      </c>
      <c r="X3317" s="12" t="str">
        <f>IF(OR(C3317="櫃間牧場",C3317="特捜フジ"),"hit",IF(OR(C3317="土井牧場",C3317="土井ムギムギ牧場",C3317="むぎむぎ",C3317="むぎ"),"doi",IF(OR(C3317="阪神",C3317="タイガースファーム"),"han",IF(OR(C3317="健康牧場",C3317="ＯＫ牧場"),"oke",VLOOKUP(C3317,[1]Owner!$A:$B,2,FALSE)))))</f>
        <v>doi</v>
      </c>
    </row>
    <row r="3318" spans="1:24" ht="11.15" customHeight="1" x14ac:dyDescent="0.15">
      <c r="A3318" s="19" t="str">
        <f t="shared" si="259"/>
        <v>1516播磨09</v>
      </c>
      <c r="B3318" s="10" t="s">
        <v>5510</v>
      </c>
      <c r="C3318" s="20" t="s">
        <v>4105</v>
      </c>
      <c r="D3318" s="11">
        <v>9</v>
      </c>
      <c r="E3318" s="20" t="s">
        <v>5563</v>
      </c>
      <c r="F3318" s="10" t="s">
        <v>3910</v>
      </c>
      <c r="G3318" s="10" t="s">
        <v>3911</v>
      </c>
      <c r="H3318" s="20" t="s">
        <v>5687</v>
      </c>
      <c r="I3318" s="20" t="s">
        <v>5709</v>
      </c>
      <c r="J3318" s="20" t="s">
        <v>5738</v>
      </c>
      <c r="K3318" s="20" t="s">
        <v>4344</v>
      </c>
      <c r="L3318" s="20" t="s">
        <v>3922</v>
      </c>
      <c r="M3318" s="21">
        <v>100</v>
      </c>
      <c r="N3318" s="22">
        <v>2</v>
      </c>
      <c r="O3318" s="23">
        <v>0</v>
      </c>
      <c r="P3318" s="24">
        <v>0</v>
      </c>
      <c r="Q3318" s="25">
        <f t="shared" si="261"/>
        <v>0</v>
      </c>
      <c r="R3318" s="12">
        <v>0</v>
      </c>
      <c r="S3318" s="12">
        <v>0</v>
      </c>
      <c r="U3318" s="18" t="str">
        <f t="shared" si="260"/>
        <v>未勝利</v>
      </c>
      <c r="V3318" s="12" t="s">
        <v>6435</v>
      </c>
      <c r="W3318" s="27" t="s">
        <v>6300</v>
      </c>
      <c r="X3318" s="12" t="str">
        <f>IF(OR(C3318="櫃間牧場",C3318="特捜フジ"),"hit",IF(OR(C3318="土井牧場",C3318="土井ムギムギ牧場",C3318="むぎむぎ",C3318="むぎ"),"doi",IF(OR(C3318="阪神",C3318="タイガースファーム"),"han",IF(OR(C3318="健康牧場",C3318="ＯＫ牧場"),"oke",VLOOKUP(C3318,[1]Owner!$A:$B,2,FALSE)))))</f>
        <v>har</v>
      </c>
    </row>
    <row r="3319" spans="1:24" ht="11.15" customHeight="1" x14ac:dyDescent="0.15">
      <c r="A3319" s="19" t="str">
        <f t="shared" si="259"/>
        <v>1617村山04</v>
      </c>
      <c r="B3319" s="10" t="s">
        <v>5840</v>
      </c>
      <c r="C3319" s="20" t="s">
        <v>4764</v>
      </c>
      <c r="D3319" s="11">
        <v>4</v>
      </c>
      <c r="E3319" s="20" t="s">
        <v>5979</v>
      </c>
      <c r="F3319" s="10" t="s">
        <v>5848</v>
      </c>
      <c r="G3319" s="10" t="s">
        <v>5996</v>
      </c>
      <c r="H3319" s="20" t="s">
        <v>6006</v>
      </c>
      <c r="I3319" s="20" t="s">
        <v>2438</v>
      </c>
      <c r="J3319" s="20" t="s">
        <v>5774</v>
      </c>
      <c r="K3319" s="20" t="s">
        <v>6131</v>
      </c>
      <c r="L3319" s="20" t="s">
        <v>6132</v>
      </c>
      <c r="M3319" s="21">
        <v>90</v>
      </c>
      <c r="N3319" s="22">
        <v>2</v>
      </c>
      <c r="O3319" s="23">
        <v>0</v>
      </c>
      <c r="P3319" s="24">
        <v>0</v>
      </c>
      <c r="Q3319" s="25">
        <f t="shared" si="261"/>
        <v>0</v>
      </c>
      <c r="R3319" s="12">
        <v>0</v>
      </c>
      <c r="S3319" s="12">
        <v>0</v>
      </c>
      <c r="U3319" s="18" t="str">
        <f t="shared" si="260"/>
        <v>未勝利</v>
      </c>
      <c r="V3319" s="12" t="s">
        <v>6471</v>
      </c>
      <c r="W3319" s="27" t="s">
        <v>6340</v>
      </c>
      <c r="X3319" s="12" t="str">
        <f>IF(OR(C3319="櫃間牧場",C3319="特捜フジ"),"hit",IF(OR(C3319="土井牧場",C3319="土井ムギムギ牧場",C3319="むぎむぎ",C3319="むぎ"),"doi",IF(OR(C3319="阪神",C3319="タイガースファーム"),"han",IF(OR(C3319="健康牧場",C3319="ＯＫ牧場"),"oke",VLOOKUP(C3319,[1]Owner!$A:$B,2,FALSE)))))</f>
        <v>mur</v>
      </c>
    </row>
    <row r="3320" spans="1:24" ht="11.15" customHeight="1" x14ac:dyDescent="0.15">
      <c r="A3320" s="19" t="str">
        <f t="shared" si="259"/>
        <v>1617若井06</v>
      </c>
      <c r="B3320" s="10" t="s">
        <v>5840</v>
      </c>
      <c r="C3320" s="20" t="s">
        <v>4763</v>
      </c>
      <c r="D3320" s="11">
        <v>6</v>
      </c>
      <c r="E3320" s="20" t="s">
        <v>5991</v>
      </c>
      <c r="F3320" s="10" t="s">
        <v>5848</v>
      </c>
      <c r="G3320" s="10" t="s">
        <v>5996</v>
      </c>
      <c r="H3320" s="20" t="s">
        <v>6008</v>
      </c>
      <c r="I3320" s="20" t="s">
        <v>2231</v>
      </c>
      <c r="J3320" s="20" t="s">
        <v>5396</v>
      </c>
      <c r="K3320" s="20" t="s">
        <v>6140</v>
      </c>
      <c r="L3320" s="20" t="s">
        <v>6139</v>
      </c>
      <c r="M3320" s="21">
        <v>70</v>
      </c>
      <c r="N3320" s="22">
        <v>2</v>
      </c>
      <c r="O3320" s="23">
        <v>0</v>
      </c>
      <c r="P3320" s="24">
        <v>0</v>
      </c>
      <c r="Q3320" s="25">
        <f t="shared" si="261"/>
        <v>0</v>
      </c>
      <c r="R3320" s="12">
        <v>0</v>
      </c>
      <c r="S3320" s="12">
        <v>0</v>
      </c>
      <c r="U3320" s="18" t="str">
        <f t="shared" si="260"/>
        <v>未勝利</v>
      </c>
      <c r="V3320" s="12" t="s">
        <v>6473</v>
      </c>
      <c r="W3320" s="27" t="s">
        <v>6342</v>
      </c>
      <c r="X3320" s="12" t="str">
        <f>IF(OR(C3320="櫃間牧場",C3320="特捜フジ"),"hit",IF(OR(C3320="土井牧場",C3320="土井ムギムギ牧場",C3320="むぎむぎ",C3320="むぎ"),"doi",IF(OR(C3320="阪神",C3320="タイガースファーム"),"han",IF(OR(C3320="健康牧場",C3320="ＯＫ牧場"),"oke",VLOOKUP(C3320,[1]Owner!$A:$B,2,FALSE)))))</f>
        <v>wak</v>
      </c>
    </row>
    <row r="3321" spans="1:24" ht="11.15" customHeight="1" x14ac:dyDescent="0.15">
      <c r="A3321" s="19" t="str">
        <f t="shared" si="259"/>
        <v>1617若井09</v>
      </c>
      <c r="B3321" s="10" t="s">
        <v>5840</v>
      </c>
      <c r="C3321" s="20" t="s">
        <v>4763</v>
      </c>
      <c r="D3321" s="11">
        <v>9</v>
      </c>
      <c r="E3321" s="20" t="s">
        <v>5994</v>
      </c>
      <c r="F3321" s="10" t="s">
        <v>5848</v>
      </c>
      <c r="G3321" s="10" t="s">
        <v>5996</v>
      </c>
      <c r="H3321" s="20" t="s">
        <v>5998</v>
      </c>
      <c r="I3321" s="20" t="s">
        <v>5709</v>
      </c>
      <c r="J3321" s="20" t="s">
        <v>6129</v>
      </c>
      <c r="K3321" s="20" t="s">
        <v>6131</v>
      </c>
      <c r="L3321" s="20" t="s">
        <v>6132</v>
      </c>
      <c r="M3321" s="21">
        <v>70</v>
      </c>
      <c r="N3321" s="22">
        <v>2</v>
      </c>
      <c r="O3321" s="23">
        <v>0</v>
      </c>
      <c r="P3321" s="24">
        <v>0</v>
      </c>
      <c r="Q3321" s="25">
        <f t="shared" si="261"/>
        <v>0</v>
      </c>
      <c r="R3321" s="12">
        <v>0</v>
      </c>
      <c r="S3321" s="12">
        <v>0</v>
      </c>
      <c r="U3321" s="18" t="str">
        <f t="shared" si="260"/>
        <v>未勝利</v>
      </c>
      <c r="V3321" s="12" t="s">
        <v>6475</v>
      </c>
      <c r="W3321" s="27" t="s">
        <v>6344</v>
      </c>
      <c r="X3321" s="12" t="str">
        <f>IF(OR(C3321="櫃間牧場",C3321="特捜フジ"),"hit",IF(OR(C3321="土井牧場",C3321="土井ムギムギ牧場",C3321="むぎむぎ",C3321="むぎ"),"doi",IF(OR(C3321="阪神",C3321="タイガースファーム"),"han",IF(OR(C3321="健康牧場",C3321="ＯＫ牧場"),"oke",VLOOKUP(C3321,[1]Owner!$A:$B,2,FALSE)))))</f>
        <v>wak</v>
      </c>
    </row>
    <row r="3322" spans="1:24" ht="11.15" customHeight="1" x14ac:dyDescent="0.65">
      <c r="A3322" s="19" t="str">
        <f t="shared" si="259"/>
        <v>1718成田10</v>
      </c>
      <c r="B3322" s="10" t="s">
        <v>6476</v>
      </c>
      <c r="C3322" s="20" t="s">
        <v>6621</v>
      </c>
      <c r="D3322" s="11">
        <v>10</v>
      </c>
      <c r="E3322" s="20" t="s">
        <v>6631</v>
      </c>
      <c r="F3322" s="10" t="s">
        <v>5144</v>
      </c>
      <c r="G3322" s="10" t="s">
        <v>5295</v>
      </c>
      <c r="H3322" s="20" t="s">
        <v>5309</v>
      </c>
      <c r="I3322" s="20" t="s">
        <v>3165</v>
      </c>
      <c r="J3322" s="20" t="s">
        <v>2999</v>
      </c>
      <c r="K3322" s="20" t="s">
        <v>791</v>
      </c>
      <c r="L3322" s="20" t="s">
        <v>1913</v>
      </c>
      <c r="M3322" s="21">
        <v>90</v>
      </c>
      <c r="N3322" s="22">
        <v>2</v>
      </c>
      <c r="O3322" s="23">
        <v>0</v>
      </c>
      <c r="P3322" s="24">
        <v>0</v>
      </c>
      <c r="Q3322" s="25">
        <f t="shared" ref="Q3322:Q3353" si="262">IF(M3322="","",IF(M3322&lt;=0,P3322/10,P3322/M3322))</f>
        <v>0</v>
      </c>
      <c r="R3322" s="12">
        <v>0</v>
      </c>
      <c r="S3322" s="12">
        <v>0</v>
      </c>
      <c r="U3322" s="18" t="str">
        <f t="shared" si="260"/>
        <v>未勝利</v>
      </c>
      <c r="V3322" s="12" t="s">
        <v>7048</v>
      </c>
      <c r="W3322" s="12" t="s">
        <v>6915</v>
      </c>
      <c r="X3322" s="12" t="str">
        <f>IF(OR(C3322="櫃間牧場",C3322="特捜フジ"),"hit",IF(OR(C3322="土井牧場",C3322="土井ムギムギ牧場",C3322="むぎむぎ",C3322="むぎ"),"doi",IF(OR(C3322="阪神",C3322="タイガースファーム"),"han",IF(OR(C3322="健康牧場",C3322="ＯＫ牧場"),"oke",VLOOKUP(C3322,[1]Owner!$A:$B,2,FALSE)))))</f>
        <v>nar</v>
      </c>
    </row>
    <row r="3323" spans="1:24" ht="11.15" customHeight="1" x14ac:dyDescent="0.65">
      <c r="A3323" s="19" t="str">
        <f t="shared" si="259"/>
        <v>1718阪神08</v>
      </c>
      <c r="B3323" s="10" t="s">
        <v>6476</v>
      </c>
      <c r="C3323" s="20" t="s">
        <v>4373</v>
      </c>
      <c r="D3323" s="11">
        <v>8</v>
      </c>
      <c r="E3323" s="20" t="s">
        <v>6484</v>
      </c>
      <c r="F3323" s="10" t="s">
        <v>5144</v>
      </c>
      <c r="G3323" s="10" t="s">
        <v>5295</v>
      </c>
      <c r="H3323" s="20" t="s">
        <v>5352</v>
      </c>
      <c r="I3323" s="20" t="s">
        <v>6708</v>
      </c>
      <c r="J3323" s="20" t="s">
        <v>6709</v>
      </c>
      <c r="K3323" s="20" t="s">
        <v>5446</v>
      </c>
      <c r="L3323" s="20" t="s">
        <v>1913</v>
      </c>
      <c r="M3323" s="21">
        <v>60</v>
      </c>
      <c r="N3323" s="22">
        <v>2</v>
      </c>
      <c r="O3323" s="23">
        <v>0</v>
      </c>
      <c r="P3323" s="24">
        <v>0</v>
      </c>
      <c r="Q3323" s="25">
        <f t="shared" si="262"/>
        <v>0</v>
      </c>
      <c r="R3323" s="12">
        <v>0</v>
      </c>
      <c r="S3323" s="12">
        <v>0</v>
      </c>
      <c r="U3323" s="18" t="str">
        <f t="shared" si="260"/>
        <v>未勝利</v>
      </c>
      <c r="V3323" s="12" t="s">
        <v>6924</v>
      </c>
      <c r="W3323" s="12" t="s">
        <v>6775</v>
      </c>
      <c r="X3323" s="12" t="str">
        <f>IF(OR(C3323="櫃間牧場",C3323="特捜フジ"),"hit",IF(OR(C3323="土井牧場",C3323="土井ムギムギ牧場",C3323="むぎむぎ",C3323="むぎ"),"doi",IF(OR(C3323="阪神",C3323="タイガースファーム"),"han",IF(OR(C3323="健康牧場",C3323="ＯＫ牧場"),"oke",VLOOKUP(C3323,[1]Owner!$A:$B,2,FALSE)))))</f>
        <v>han</v>
      </c>
    </row>
    <row r="3324" spans="1:24" ht="11.15" customHeight="1" x14ac:dyDescent="0.65">
      <c r="A3324" s="19" t="str">
        <f t="shared" si="259"/>
        <v>1718福石06</v>
      </c>
      <c r="B3324" s="10" t="s">
        <v>6476</v>
      </c>
      <c r="C3324" s="20" t="s">
        <v>4375</v>
      </c>
      <c r="D3324" s="11">
        <v>6</v>
      </c>
      <c r="E3324" s="20" t="s">
        <v>6596</v>
      </c>
      <c r="F3324" s="10" t="s">
        <v>5142</v>
      </c>
      <c r="G3324" s="10" t="s">
        <v>5293</v>
      </c>
      <c r="H3324" s="20" t="s">
        <v>6638</v>
      </c>
      <c r="I3324" s="20" t="s">
        <v>2231</v>
      </c>
      <c r="J3324" s="20" t="s">
        <v>3501</v>
      </c>
      <c r="K3324" s="20" t="s">
        <v>5454</v>
      </c>
      <c r="L3324" s="20" t="s">
        <v>5493</v>
      </c>
      <c r="M3324" s="21">
        <v>80</v>
      </c>
      <c r="N3324" s="22">
        <v>2</v>
      </c>
      <c r="O3324" s="23">
        <v>0</v>
      </c>
      <c r="P3324" s="24">
        <v>0</v>
      </c>
      <c r="Q3324" s="25">
        <f t="shared" si="262"/>
        <v>0</v>
      </c>
      <c r="R3324" s="12">
        <v>0</v>
      </c>
      <c r="S3324" s="12">
        <v>0</v>
      </c>
      <c r="U3324" s="18" t="str">
        <f t="shared" si="260"/>
        <v>未勝利</v>
      </c>
      <c r="V3324" s="12" t="s">
        <v>7014</v>
      </c>
      <c r="W3324" s="12" t="s">
        <v>6881</v>
      </c>
      <c r="X3324" s="12" t="str">
        <f>IF(OR(C3324="櫃間牧場",C3324="特捜フジ"),"hit",IF(OR(C3324="土井牧場",C3324="土井ムギムギ牧場",C3324="むぎむぎ",C3324="むぎ"),"doi",IF(OR(C3324="阪神",C3324="タイガースファーム"),"han",IF(OR(C3324="健康牧場",C3324="ＯＫ牧場"),"oke",VLOOKUP(C3324,[1]Owner!$A:$B,2,FALSE)))))</f>
        <v>fuk</v>
      </c>
    </row>
    <row r="3325" spans="1:24" ht="11.15" customHeight="1" x14ac:dyDescent="0.65">
      <c r="A3325" s="19" t="str">
        <f t="shared" si="259"/>
        <v>1718成田01</v>
      </c>
      <c r="B3325" s="10" t="s">
        <v>6476</v>
      </c>
      <c r="C3325" s="20" t="s">
        <v>6621</v>
      </c>
      <c r="D3325" s="11">
        <v>1</v>
      </c>
      <c r="E3325" s="20" t="s">
        <v>6622</v>
      </c>
      <c r="F3325" s="10" t="s">
        <v>5144</v>
      </c>
      <c r="G3325" s="10" t="s">
        <v>5295</v>
      </c>
      <c r="H3325" s="20" t="s">
        <v>5360</v>
      </c>
      <c r="I3325" s="20" t="s">
        <v>2231</v>
      </c>
      <c r="J3325" s="20" t="s">
        <v>5435</v>
      </c>
      <c r="K3325" s="20" t="s">
        <v>791</v>
      </c>
      <c r="L3325" s="20" t="s">
        <v>1913</v>
      </c>
      <c r="M3325" s="21">
        <v>150</v>
      </c>
      <c r="N3325" s="22">
        <v>2</v>
      </c>
      <c r="O3325" s="23">
        <v>0</v>
      </c>
      <c r="P3325" s="24">
        <v>0</v>
      </c>
      <c r="Q3325" s="25">
        <f t="shared" si="262"/>
        <v>0</v>
      </c>
      <c r="R3325" s="12">
        <v>0</v>
      </c>
      <c r="S3325" s="12">
        <v>0</v>
      </c>
      <c r="U3325" s="18" t="str">
        <f t="shared" si="260"/>
        <v>未勝利</v>
      </c>
      <c r="V3325" s="12" t="s">
        <v>7039</v>
      </c>
      <c r="W3325" s="12" t="s">
        <v>6906</v>
      </c>
      <c r="X3325" s="12" t="str">
        <f>IF(OR(C3325="櫃間牧場",C3325="特捜フジ"),"hit",IF(OR(C3325="土井牧場",C3325="土井ムギムギ牧場",C3325="むぎむぎ",C3325="むぎ"),"doi",IF(OR(C3325="阪神",C3325="タイガースファーム"),"han",IF(OR(C3325="健康牧場",C3325="ＯＫ牧場"),"oke",VLOOKUP(C3325,[1]Owner!$A:$B,2,FALSE)))))</f>
        <v>nar</v>
      </c>
    </row>
    <row r="3326" spans="1:24" ht="11.15" customHeight="1" x14ac:dyDescent="0.65">
      <c r="A3326" s="19" t="str">
        <f t="shared" si="259"/>
        <v>1819阪神06</v>
      </c>
      <c r="B3326" s="10" t="s">
        <v>7067</v>
      </c>
      <c r="C3326" s="20" t="s">
        <v>4756</v>
      </c>
      <c r="D3326" s="11">
        <v>6</v>
      </c>
      <c r="E3326" s="20" t="s">
        <v>7073</v>
      </c>
      <c r="F3326" s="10" t="s">
        <v>4407</v>
      </c>
      <c r="G3326" s="10" t="s">
        <v>4421</v>
      </c>
      <c r="H3326" s="20" t="s">
        <v>7223</v>
      </c>
      <c r="I3326" s="20" t="s">
        <v>3881</v>
      </c>
      <c r="J3326" s="20" t="s">
        <v>3082</v>
      </c>
      <c r="K3326" s="20" t="s">
        <v>7262</v>
      </c>
      <c r="L3326" s="20" t="s">
        <v>7263</v>
      </c>
      <c r="M3326" s="21">
        <v>80</v>
      </c>
      <c r="N3326" s="22">
        <v>2</v>
      </c>
      <c r="O3326" s="23">
        <v>0</v>
      </c>
      <c r="P3326" s="24">
        <v>0</v>
      </c>
      <c r="Q3326" s="25">
        <f t="shared" si="262"/>
        <v>0</v>
      </c>
      <c r="R3326" s="12">
        <v>0</v>
      </c>
      <c r="S3326" s="12">
        <v>0</v>
      </c>
      <c r="T3326" s="12">
        <v>0</v>
      </c>
      <c r="U3326" s="18" t="str">
        <f t="shared" si="260"/>
        <v>未勝利</v>
      </c>
      <c r="V3326" s="12" t="s">
        <v>7488</v>
      </c>
      <c r="W3326" s="12" t="s">
        <v>7628</v>
      </c>
      <c r="X3326" s="12" t="str">
        <f>IF(OR(C3326="櫃間牧場",C3326="特捜フジ"),"hit",IF(OR(C3326="土井牧場",C3326="土井ムギムギ牧場",C3326="むぎむぎ",C3326="むぎ"),"doi",IF(OR(C3326="阪神",C3326="タイガースファーム"),"han",IF(OR(C3326="健康牧場",C3326="ＯＫ牧場"),"oke",VLOOKUP(C3326,[1]Owner!$A:$B,2,FALSE)))))</f>
        <v>han</v>
      </c>
    </row>
    <row r="3327" spans="1:24" ht="11.15" customHeight="1" x14ac:dyDescent="0.65">
      <c r="A3327" s="19" t="str">
        <f t="shared" si="259"/>
        <v>1819光生03</v>
      </c>
      <c r="B3327" s="10" t="s">
        <v>7067</v>
      </c>
      <c r="C3327" s="20" t="s">
        <v>5843</v>
      </c>
      <c r="D3327" s="11">
        <v>3</v>
      </c>
      <c r="E3327" s="20" t="s">
        <v>7162</v>
      </c>
      <c r="F3327" s="10" t="s">
        <v>4407</v>
      </c>
      <c r="G3327" s="10" t="s">
        <v>4421</v>
      </c>
      <c r="H3327" s="20" t="s">
        <v>4436</v>
      </c>
      <c r="I3327" s="20" t="s">
        <v>3881</v>
      </c>
      <c r="J3327" s="20" t="s">
        <v>7333</v>
      </c>
      <c r="K3327" s="20" t="s">
        <v>791</v>
      </c>
      <c r="L3327" s="20" t="s">
        <v>1913</v>
      </c>
      <c r="M3327" s="21">
        <v>90</v>
      </c>
      <c r="N3327" s="22">
        <v>2</v>
      </c>
      <c r="O3327" s="23">
        <v>0</v>
      </c>
      <c r="P3327" s="24">
        <v>0</v>
      </c>
      <c r="Q3327" s="25">
        <f t="shared" si="262"/>
        <v>0</v>
      </c>
      <c r="R3327" s="12">
        <v>0</v>
      </c>
      <c r="S3327" s="12">
        <v>0</v>
      </c>
      <c r="T3327" s="12">
        <v>0</v>
      </c>
      <c r="U3327" s="18" t="str">
        <f t="shared" si="260"/>
        <v>未勝利</v>
      </c>
      <c r="V3327" s="12" t="s">
        <v>7500</v>
      </c>
      <c r="W3327" s="12" t="s">
        <v>7640</v>
      </c>
      <c r="X3327" s="12" t="str">
        <f>IF(OR(C3327="櫃間牧場",C3327="特捜フジ"),"hit",IF(OR(C3327="土井牧場",C3327="土井ムギムギ牧場",C3327="むぎむぎ",C3327="むぎ"),"doi",IF(OR(C3327="阪神",C3327="タイガースファーム"),"han",IF(OR(C3327="健康牧場",C3327="ＯＫ牧場"),"oke",VLOOKUP(C3327,[1]Owner!$A:$B,2,FALSE)))))</f>
        <v>ymi</v>
      </c>
    </row>
    <row r="3328" spans="1:24" ht="11.15" customHeight="1" x14ac:dyDescent="0.65">
      <c r="A3328" s="19" t="str">
        <f t="shared" si="259"/>
        <v>1819むぎ06</v>
      </c>
      <c r="B3328" s="10" t="s">
        <v>7067</v>
      </c>
      <c r="C3328" s="20" t="s">
        <v>4396</v>
      </c>
      <c r="D3328" s="11">
        <v>6</v>
      </c>
      <c r="E3328" s="20" t="s">
        <v>7175</v>
      </c>
      <c r="F3328" s="10" t="s">
        <v>4413</v>
      </c>
      <c r="G3328" s="10" t="s">
        <v>4408</v>
      </c>
      <c r="H3328" s="20" t="s">
        <v>7230</v>
      </c>
      <c r="I3328" s="20" t="s">
        <v>5369</v>
      </c>
      <c r="J3328" s="20" t="s">
        <v>3675</v>
      </c>
      <c r="K3328" s="20" t="s">
        <v>791</v>
      </c>
      <c r="L3328" s="20" t="s">
        <v>1913</v>
      </c>
      <c r="M3328" s="21">
        <v>70</v>
      </c>
      <c r="N3328" s="22">
        <v>2</v>
      </c>
      <c r="O3328" s="23">
        <v>0</v>
      </c>
      <c r="P3328" s="24">
        <v>0</v>
      </c>
      <c r="Q3328" s="25">
        <f t="shared" si="262"/>
        <v>0</v>
      </c>
      <c r="R3328" s="12">
        <v>0</v>
      </c>
      <c r="S3328" s="12">
        <v>0</v>
      </c>
      <c r="T3328" s="12">
        <v>0</v>
      </c>
      <c r="U3328" s="18" t="str">
        <f t="shared" si="260"/>
        <v>未勝利</v>
      </c>
      <c r="V3328" s="12" t="s">
        <v>7460</v>
      </c>
      <c r="W3328" s="12" t="s">
        <v>7644</v>
      </c>
      <c r="X3328" s="12" t="str">
        <f>IF(OR(C3328="櫃間牧場",C3328="特捜フジ"),"hit",IF(OR(C3328="土井牧場",C3328="土井ムギムギ牧場",C3328="むぎむぎ",C3328="むぎ"),"doi",IF(OR(C3328="阪神",C3328="タイガースファーム"),"han",IF(OR(C3328="健康牧場",C3328="ＯＫ牧場"),"oke",VLOOKUP(C3328,[1]Owner!$A:$B,2,FALSE)))))</f>
        <v>doi</v>
      </c>
    </row>
    <row r="3329" spans="1:24" ht="11.15" customHeight="1" x14ac:dyDescent="0.65">
      <c r="A3329" s="19" t="str">
        <f t="shared" si="259"/>
        <v>1819村山10</v>
      </c>
      <c r="B3329" s="10" t="s">
        <v>7067</v>
      </c>
      <c r="C3329" s="20" t="s">
        <v>4764</v>
      </c>
      <c r="D3329" s="11">
        <v>10</v>
      </c>
      <c r="E3329" s="20" t="s">
        <v>7137</v>
      </c>
      <c r="F3329" s="10" t="s">
        <v>4407</v>
      </c>
      <c r="G3329" s="10" t="s">
        <v>4408</v>
      </c>
      <c r="H3329" s="20" t="s">
        <v>7220</v>
      </c>
      <c r="I3329" s="20" t="s">
        <v>7302</v>
      </c>
      <c r="J3329" s="20" t="s">
        <v>7312</v>
      </c>
      <c r="K3329" s="20" t="s">
        <v>7313</v>
      </c>
      <c r="L3329" s="20" t="s">
        <v>7314</v>
      </c>
      <c r="M3329" s="21">
        <v>30</v>
      </c>
      <c r="N3329" s="22">
        <v>2</v>
      </c>
      <c r="O3329" s="23">
        <v>0</v>
      </c>
      <c r="P3329" s="24">
        <v>0</v>
      </c>
      <c r="Q3329" s="25">
        <f t="shared" si="262"/>
        <v>0</v>
      </c>
      <c r="R3329" s="12">
        <v>0</v>
      </c>
      <c r="S3329" s="12">
        <v>0</v>
      </c>
      <c r="T3329" s="12">
        <v>0</v>
      </c>
      <c r="U3329" s="18" t="str">
        <f t="shared" si="260"/>
        <v>未勝利</v>
      </c>
      <c r="V3329" s="12" t="s">
        <v>7497</v>
      </c>
      <c r="W3329" s="12" t="s">
        <v>7637</v>
      </c>
      <c r="X3329" s="12" t="str">
        <f>IF(OR(C3329="櫃間牧場",C3329="特捜フジ"),"hit",IF(OR(C3329="土井牧場",C3329="土井ムギムギ牧場",C3329="むぎむぎ",C3329="むぎ"),"doi",IF(OR(C3329="阪神",C3329="タイガースファーム"),"han",IF(OR(C3329="健康牧場",C3329="ＯＫ牧場"),"oke",VLOOKUP(C3329,[1]Owner!$A:$B,2,FALSE)))))</f>
        <v>mur</v>
      </c>
    </row>
    <row r="3330" spans="1:24" ht="11.15" customHeight="1" x14ac:dyDescent="0.65">
      <c r="A3330" s="19" t="str">
        <f t="shared" ref="A3330:A3393" si="263">MID(B3330,3,2)&amp;MID(B3330,8,2)&amp;MID(C3330,1,2)&amp;TEXT(D3330,"00")</f>
        <v>1920福石04</v>
      </c>
      <c r="B3330" s="10" t="s">
        <v>7651</v>
      </c>
      <c r="C3330" s="20" t="s">
        <v>4884</v>
      </c>
      <c r="D3330" s="11">
        <v>4</v>
      </c>
      <c r="E3330" s="20" t="s">
        <v>7762</v>
      </c>
      <c r="F3330" s="10" t="s">
        <v>4766</v>
      </c>
      <c r="G3330" s="10" t="s">
        <v>4767</v>
      </c>
      <c r="H3330" s="20" t="s">
        <v>5025</v>
      </c>
      <c r="I3330" s="20" t="s">
        <v>6718</v>
      </c>
      <c r="J3330" s="20" t="s">
        <v>7909</v>
      </c>
      <c r="K3330" s="20" t="s">
        <v>823</v>
      </c>
      <c r="L3330" s="20" t="s">
        <v>3283</v>
      </c>
      <c r="M3330" s="32">
        <v>3</v>
      </c>
      <c r="N3330" s="22">
        <v>2</v>
      </c>
      <c r="O3330" s="23">
        <v>0</v>
      </c>
      <c r="P3330" s="24">
        <v>0</v>
      </c>
      <c r="Q3330" s="25">
        <v>-6.5</v>
      </c>
      <c r="R3330" s="12">
        <v>0</v>
      </c>
      <c r="S3330" s="12">
        <v>0</v>
      </c>
      <c r="T3330" s="12">
        <v>0</v>
      </c>
      <c r="U3330" s="18" t="str">
        <f t="shared" ref="U3330:U3393" si="264">IF(S3330&gt;=1,"G1",IF(R3330&gt;=1,"重賞",IF(O3330&gt;=2,"二勝",IF(O3330=1,"一勝",IF(AND(O3330=0,N3330&gt;=1),"未勝利","未出走")))))</f>
        <v>未勝利</v>
      </c>
      <c r="V3330" s="12" t="s">
        <v>8000</v>
      </c>
      <c r="W3330" s="12" t="s">
        <v>8140</v>
      </c>
      <c r="X3330" s="12" t="str">
        <f>IF(OR(C3330="櫃間牧場",C3330="特捜フジ"),"hit",IF(OR(C3330="土井牧場",C3330="土井ムギムギ牧場",C3330="むぎむぎ",C3330="むぎ"),"doi",IF(OR(C3330="阪神",C3330="タイガースファーム"),"han",IF(OR(C3330="健康牧場",C3330="ＯＫ牧場"),"oke",VLOOKUP(C3330,[1]Owner!$A:$B,2,FALSE)))))</f>
        <v>fuk</v>
      </c>
    </row>
    <row r="3331" spans="1:24" ht="11.15" customHeight="1" x14ac:dyDescent="0.65">
      <c r="A3331" s="19" t="str">
        <f t="shared" si="263"/>
        <v>1920西原06</v>
      </c>
      <c r="B3331" s="10" t="s">
        <v>7651</v>
      </c>
      <c r="C3331" s="20" t="s">
        <v>7657</v>
      </c>
      <c r="D3331" s="11">
        <v>6</v>
      </c>
      <c r="E3331" s="20" t="s">
        <v>7724</v>
      </c>
      <c r="F3331" s="10" t="s">
        <v>4772</v>
      </c>
      <c r="G3331" s="10" t="s">
        <v>4767</v>
      </c>
      <c r="H3331" s="20" t="s">
        <v>4784</v>
      </c>
      <c r="I3331" s="20" t="s">
        <v>3165</v>
      </c>
      <c r="J3331" s="20" t="s">
        <v>7271</v>
      </c>
      <c r="K3331" s="20" t="s">
        <v>791</v>
      </c>
      <c r="L3331" s="20" t="s">
        <v>1913</v>
      </c>
      <c r="M3331" s="32">
        <v>5</v>
      </c>
      <c r="N3331" s="22">
        <v>2</v>
      </c>
      <c r="O3331" s="23">
        <v>0</v>
      </c>
      <c r="P3331" s="24">
        <v>0</v>
      </c>
      <c r="Q3331" s="25">
        <v>-2</v>
      </c>
      <c r="R3331" s="12">
        <v>0</v>
      </c>
      <c r="S3331" s="12">
        <v>0</v>
      </c>
      <c r="T3331" s="12">
        <v>0</v>
      </c>
      <c r="U3331" s="18" t="str">
        <f t="shared" si="264"/>
        <v>未勝利</v>
      </c>
      <c r="V3331" s="12" t="s">
        <v>7971</v>
      </c>
      <c r="W3331" s="12" t="s">
        <v>8102</v>
      </c>
      <c r="X3331" s="12" t="str">
        <f>IF(OR(C3331="櫃間牧場",C3331="特捜フジ"),"hit",IF(OR(C3331="土井牧場",C3331="土井ムギムギ牧場",C3331="むぎむぎ",C3331="むぎ"),"doi",IF(OR(C3331="阪神",C3331="タイガースファーム"),"han",IF(OR(C3331="健康牧場",C3331="ＯＫ牧場"),"oke",VLOOKUP(C3331,[1]Owner!$A:$B,2,FALSE)))))</f>
        <v>nis</v>
      </c>
    </row>
    <row r="3332" spans="1:24" ht="11.15" customHeight="1" x14ac:dyDescent="0.65">
      <c r="A3332" s="19" t="str">
        <f t="shared" si="263"/>
        <v>1920播磨06</v>
      </c>
      <c r="B3332" s="10" t="s">
        <v>7651</v>
      </c>
      <c r="C3332" s="20" t="s">
        <v>4397</v>
      </c>
      <c r="D3332" s="11">
        <v>6</v>
      </c>
      <c r="E3332" s="20" t="s">
        <v>7734</v>
      </c>
      <c r="F3332" s="10" t="s">
        <v>4772</v>
      </c>
      <c r="G3332" s="10" t="s">
        <v>4767</v>
      </c>
      <c r="H3332" s="20" t="s">
        <v>4792</v>
      </c>
      <c r="I3332" s="20" t="s">
        <v>2231</v>
      </c>
      <c r="J3332" s="20" t="s">
        <v>7884</v>
      </c>
      <c r="K3332" s="20" t="s">
        <v>4769</v>
      </c>
      <c r="L3332" s="20" t="s">
        <v>4770</v>
      </c>
      <c r="M3332" s="32">
        <v>5</v>
      </c>
      <c r="N3332" s="22">
        <v>2</v>
      </c>
      <c r="O3332" s="23">
        <v>0</v>
      </c>
      <c r="P3332" s="24">
        <v>0</v>
      </c>
      <c r="Q3332" s="25">
        <v>-1</v>
      </c>
      <c r="R3332" s="12">
        <v>0</v>
      </c>
      <c r="S3332" s="12">
        <v>0</v>
      </c>
      <c r="T3332" s="12">
        <v>0</v>
      </c>
      <c r="U3332" s="18" t="str">
        <f t="shared" si="264"/>
        <v>未勝利</v>
      </c>
      <c r="V3332" s="12" t="s">
        <v>7981</v>
      </c>
      <c r="W3332" s="12" t="s">
        <v>8112</v>
      </c>
      <c r="X3332" s="12" t="str">
        <f>IF(OR(C3332="櫃間牧場",C3332="特捜フジ"),"hit",IF(OR(C3332="土井牧場",C3332="土井ムギムギ牧場",C3332="むぎむぎ",C3332="むぎ"),"doi",IF(OR(C3332="阪神",C3332="タイガースファーム"),"han",IF(OR(C3332="健康牧場",C3332="ＯＫ牧場"),"oke",VLOOKUP(C3332,[1]Owner!$A:$B,2,FALSE)))))</f>
        <v>har</v>
      </c>
    </row>
    <row r="3333" spans="1:24" ht="11.15" customHeight="1" x14ac:dyDescent="0.65">
      <c r="A3333" s="19" t="str">
        <f t="shared" si="263"/>
        <v>2021永之04</v>
      </c>
      <c r="B3333" s="10" t="s">
        <v>8314</v>
      </c>
      <c r="C3333" s="20" t="s">
        <v>8312</v>
      </c>
      <c r="D3333" s="11">
        <v>4</v>
      </c>
      <c r="E3333" s="20" t="s">
        <v>8271</v>
      </c>
      <c r="F3333" s="10" t="s">
        <v>29</v>
      </c>
      <c r="G3333" s="10" t="s">
        <v>33</v>
      </c>
      <c r="H3333" s="20" t="s">
        <v>8420</v>
      </c>
      <c r="I3333" s="20" t="s">
        <v>5235</v>
      </c>
      <c r="J3333" s="20" t="s">
        <v>5744</v>
      </c>
      <c r="K3333" s="20" t="s">
        <v>2378</v>
      </c>
      <c r="L3333" s="20" t="s">
        <v>1913</v>
      </c>
      <c r="M3333" s="32">
        <v>7</v>
      </c>
      <c r="N3333" s="22">
        <v>2</v>
      </c>
      <c r="O3333" s="23">
        <v>0</v>
      </c>
      <c r="P3333" s="24">
        <v>0</v>
      </c>
      <c r="Q3333" s="25">
        <v>-1.4285714285714286</v>
      </c>
      <c r="R3333" s="12">
        <v>0</v>
      </c>
      <c r="S3333" s="12">
        <v>0</v>
      </c>
      <c r="T3333" s="12">
        <v>0</v>
      </c>
      <c r="U3333" s="18" t="str">
        <f t="shared" si="264"/>
        <v>未勝利</v>
      </c>
      <c r="V3333" s="12" t="s">
        <v>8664</v>
      </c>
      <c r="W3333" s="12" t="s">
        <v>8556</v>
      </c>
      <c r="X3333" s="12" t="str">
        <f>IF(OR(C3333="櫃間牧場",C3333="特捜フジ"),"hit",IF(OR(C3333="土井牧場",C3333="土井ムギムギ牧場",C3333="むぎむぎ",C3333="むぎ"),"doi",IF(OR(C3333="阪神",C3333="タイガースファーム"),"han",IF(OR(C3333="健康牧場",C3333="ＯＫ牧場"),"oke",VLOOKUP(C3333,[1]Owner!$A:$B,2,FALSE)))))</f>
        <v>yhi</v>
      </c>
    </row>
    <row r="3334" spans="1:24" ht="11.15" customHeight="1" x14ac:dyDescent="0.65">
      <c r="A3334" s="19" t="str">
        <f t="shared" si="263"/>
        <v>2122小金04</v>
      </c>
      <c r="B3334" s="10" t="s">
        <v>8826</v>
      </c>
      <c r="C3334" s="20" t="s">
        <v>8309</v>
      </c>
      <c r="D3334" s="11">
        <v>4</v>
      </c>
      <c r="E3334" s="20" t="s">
        <v>8728</v>
      </c>
      <c r="F3334" s="10" t="s">
        <v>4478</v>
      </c>
      <c r="G3334" s="10" t="s">
        <v>4421</v>
      </c>
      <c r="H3334" s="20" t="s">
        <v>163</v>
      </c>
      <c r="I3334" s="20" t="s">
        <v>3165</v>
      </c>
      <c r="J3334" s="20" t="s">
        <v>8879</v>
      </c>
      <c r="K3334" s="20" t="s">
        <v>8374</v>
      </c>
      <c r="L3334" s="20" t="s">
        <v>8324</v>
      </c>
      <c r="M3334" s="32">
        <v>4</v>
      </c>
      <c r="N3334" s="22">
        <v>2</v>
      </c>
      <c r="O3334" s="23">
        <v>0</v>
      </c>
      <c r="P3334" s="24">
        <v>0</v>
      </c>
      <c r="Q3334" s="25">
        <v>-6.25</v>
      </c>
      <c r="U3334" s="18" t="str">
        <f t="shared" si="264"/>
        <v>未勝利</v>
      </c>
      <c r="V3334" s="12" t="s">
        <v>8981</v>
      </c>
      <c r="W3334" s="12" t="s">
        <v>9094</v>
      </c>
      <c r="X3334" s="12" t="str">
        <f>IF(OR(C3334="櫃間牧場",C3334="特捜フジ"),"hit",IF(OR(C3334="土井牧場",C3334="土井ムギムギ牧場",C3334="むぎむぎ",C3334="むぎ"),"doi",IF(OR(C3334="阪神",C3334="タイガースファーム"),"han",IF(OR(C3334="健康牧場",C3334="ＯＫ牧場"),"oke",VLOOKUP(C3334,[1]Owner!$A:$B,2,FALSE)))))</f>
        <v>kog</v>
      </c>
    </row>
    <row r="3335" spans="1:24" ht="11.15" customHeight="1" x14ac:dyDescent="0.65">
      <c r="A3335" s="19" t="str">
        <f t="shared" si="263"/>
        <v>2122播磨07</v>
      </c>
      <c r="B3335" s="10" t="s">
        <v>8826</v>
      </c>
      <c r="C3335" s="20" t="s">
        <v>8311</v>
      </c>
      <c r="D3335" s="11">
        <v>7</v>
      </c>
      <c r="E3335" s="20" t="s">
        <v>8772</v>
      </c>
      <c r="F3335" s="10" t="s">
        <v>4478</v>
      </c>
      <c r="G3335" s="10" t="s">
        <v>4408</v>
      </c>
      <c r="H3335" s="20" t="s">
        <v>5341</v>
      </c>
      <c r="I3335" s="20" t="s">
        <v>2231</v>
      </c>
      <c r="J3335" s="20" t="s">
        <v>7865</v>
      </c>
      <c r="K3335" s="20" t="s">
        <v>169</v>
      </c>
      <c r="L3335" s="20" t="s">
        <v>8874</v>
      </c>
      <c r="M3335" s="32">
        <v>3</v>
      </c>
      <c r="N3335" s="22">
        <v>2</v>
      </c>
      <c r="O3335" s="23">
        <v>0</v>
      </c>
      <c r="P3335" s="24">
        <v>0</v>
      </c>
      <c r="Q3335" s="25">
        <v>-1.6666666666666667</v>
      </c>
      <c r="U3335" s="18" t="str">
        <f t="shared" si="264"/>
        <v>未勝利</v>
      </c>
      <c r="V3335" s="12" t="s">
        <v>9018</v>
      </c>
      <c r="W3335" s="12" t="s">
        <v>9133</v>
      </c>
      <c r="X3335" s="12" t="str">
        <f>IF(OR(C3335="櫃間牧場",C3335="特捜フジ"),"hit",IF(OR(C3335="土井牧場",C3335="土井ムギムギ牧場",C3335="むぎむぎ",C3335="むぎ"),"doi",IF(OR(C3335="阪神",C3335="タイガースファーム"),"han",IF(OR(C3335="健康牧場",C3335="ＯＫ牧場"),"oke",VLOOKUP(C3335,[1]Owner!$A:$B,2,FALSE)))))</f>
        <v>har</v>
      </c>
    </row>
    <row r="3336" spans="1:24" ht="11.15" customHeight="1" x14ac:dyDescent="0.65">
      <c r="A3336" s="19" t="str">
        <f t="shared" si="263"/>
        <v>2122むぎ05</v>
      </c>
      <c r="B3336" s="10" t="s">
        <v>8826</v>
      </c>
      <c r="C3336" s="20" t="s">
        <v>4396</v>
      </c>
      <c r="D3336" s="11">
        <v>5</v>
      </c>
      <c r="E3336" s="20" t="s">
        <v>8810</v>
      </c>
      <c r="F3336" s="10" t="s">
        <v>4478</v>
      </c>
      <c r="G3336" s="10" t="s">
        <v>4421</v>
      </c>
      <c r="H3336" s="20" t="s">
        <v>435</v>
      </c>
      <c r="I3336" s="20" t="s">
        <v>3553</v>
      </c>
      <c r="J3336" s="20" t="s">
        <v>8834</v>
      </c>
      <c r="K3336" s="20" t="s">
        <v>3929</v>
      </c>
      <c r="L3336" s="20" t="s">
        <v>8403</v>
      </c>
      <c r="M3336" s="32">
        <v>1</v>
      </c>
      <c r="N3336" s="22">
        <v>2</v>
      </c>
      <c r="O3336" s="23">
        <v>0</v>
      </c>
      <c r="P3336" s="24">
        <v>0</v>
      </c>
      <c r="Q3336" s="25">
        <v>0</v>
      </c>
      <c r="U3336" s="18" t="str">
        <f t="shared" si="264"/>
        <v>未勝利</v>
      </c>
      <c r="V3336" s="12" t="s">
        <v>9046</v>
      </c>
      <c r="W3336" s="12" t="s">
        <v>9171</v>
      </c>
      <c r="X3336" s="12" t="str">
        <f>IF(OR(C3336="櫃間牧場",C3336="特捜フジ"),"hit",IF(OR(C3336="土井牧場",C3336="土井ムギムギ牧場",C3336="むぎむぎ",C3336="むぎ"),"doi",IF(OR(C3336="阪神",C3336="タイガースファーム"),"han",IF(OR(C3336="健康牧場",C3336="ＯＫ牧場"),"oke",VLOOKUP(C3336,[1]Owner!$A:$B,2,FALSE)))))</f>
        <v>doi</v>
      </c>
    </row>
    <row r="3337" spans="1:24" ht="11.15" customHeight="1" x14ac:dyDescent="0.65">
      <c r="A3337" s="19" t="str">
        <f t="shared" si="263"/>
        <v>1112心平05</v>
      </c>
      <c r="B3337" s="10" t="s">
        <v>4369</v>
      </c>
      <c r="C3337" s="20" t="s">
        <v>4011</v>
      </c>
      <c r="D3337" s="11">
        <v>5</v>
      </c>
      <c r="E3337" s="20" t="s">
        <v>4024</v>
      </c>
      <c r="F3337" s="10" t="s">
        <v>3910</v>
      </c>
      <c r="G3337" s="10" t="s">
        <v>3906</v>
      </c>
      <c r="H3337" s="20" t="s">
        <v>4025</v>
      </c>
      <c r="I3337" s="20" t="s">
        <v>4026</v>
      </c>
      <c r="J3337" s="20" t="s">
        <v>1866</v>
      </c>
      <c r="K3337" s="20" t="s">
        <v>4027</v>
      </c>
      <c r="L3337" s="20" t="s">
        <v>4028</v>
      </c>
      <c r="M3337" s="21">
        <v>35</v>
      </c>
      <c r="N3337" s="22">
        <v>2</v>
      </c>
      <c r="O3337" s="23">
        <v>0</v>
      </c>
      <c r="P3337" s="24">
        <v>0</v>
      </c>
      <c r="Q3337" s="25">
        <f>IF(M3337="","",IF(M3337&lt;=0,P3337/10,P3337/M3337))</f>
        <v>0</v>
      </c>
      <c r="R3337" s="12">
        <v>0</v>
      </c>
      <c r="S3337" s="12">
        <v>0</v>
      </c>
      <c r="U3337" s="18" t="str">
        <f t="shared" si="264"/>
        <v>未勝利</v>
      </c>
      <c r="X3337" s="12" t="str">
        <f>IF(OR(C3337="櫃間牧場",C3337="特捜フジ"),"hit",IF(OR(C3337="土井牧場",C3337="土井ムギムギ牧場",C3337="むぎむぎ",C3337="むぎ"),"doi",IF(OR(C3337="阪神",C3337="タイガースファーム"),"han",IF(OR(C3337="健康牧場",C3337="ＯＫ牧場"),"oke",VLOOKUP(C3337,[1]Owner!$A:$B,2,FALSE)))))</f>
        <v>hsi</v>
      </c>
    </row>
    <row r="3338" spans="1:24" ht="11.15" customHeight="1" x14ac:dyDescent="0.65">
      <c r="A3338" s="19" t="str">
        <f t="shared" si="263"/>
        <v>2223川上02</v>
      </c>
      <c r="B3338" s="10" t="s">
        <v>9192</v>
      </c>
      <c r="C3338" s="20" t="s">
        <v>4672</v>
      </c>
      <c r="D3338" s="11">
        <v>2</v>
      </c>
      <c r="E3338" s="20" t="s">
        <v>9217</v>
      </c>
      <c r="F3338" s="10" t="s">
        <v>4413</v>
      </c>
      <c r="G3338" s="10" t="s">
        <v>4421</v>
      </c>
      <c r="H3338" s="20" t="s">
        <v>4436</v>
      </c>
      <c r="I3338" s="20" t="s">
        <v>5235</v>
      </c>
      <c r="J3338" s="20" t="s">
        <v>9396</v>
      </c>
      <c r="K3338" s="20" t="s">
        <v>7270</v>
      </c>
      <c r="L3338" s="20" t="s">
        <v>1913</v>
      </c>
      <c r="M3338" s="32">
        <v>8</v>
      </c>
      <c r="N3338" s="22">
        <v>2</v>
      </c>
      <c r="O3338" s="23">
        <v>0</v>
      </c>
      <c r="P3338" s="24">
        <v>0</v>
      </c>
      <c r="Q3338" s="25">
        <v>-50</v>
      </c>
      <c r="U3338" s="18" t="str">
        <f t="shared" si="264"/>
        <v>未勝利</v>
      </c>
      <c r="V3338" s="12" t="s">
        <v>9649</v>
      </c>
      <c r="W3338" s="12" t="s">
        <v>9511</v>
      </c>
      <c r="X3338" s="12" t="str">
        <f>IF(OR(C3338="櫃間牧場",C3338="特捜フジ"),"hit",IF(OR(C3338="土井牧場",C3338="土井ムギムギ牧場",C3338="むぎむぎ",C3338="むぎ"),"doi",IF(OR(C3338="阪神",C3338="タイガースファーム"),"han",IF(OR(C3338="健康牧場",C3338="ＯＫ牧場"),"oke",VLOOKUP(C3338,[1]Owner!$A:$B,2,FALSE)))))</f>
        <v>kaw</v>
      </c>
    </row>
    <row r="3339" spans="1:24" ht="11.15" customHeight="1" x14ac:dyDescent="0.65">
      <c r="A3339" s="19" t="str">
        <f t="shared" si="263"/>
        <v>2223川上08</v>
      </c>
      <c r="B3339" s="10" t="s">
        <v>9192</v>
      </c>
      <c r="C3339" s="20" t="s">
        <v>4672</v>
      </c>
      <c r="D3339" s="11">
        <v>8</v>
      </c>
      <c r="E3339" s="20" t="s">
        <v>9223</v>
      </c>
      <c r="F3339" s="10" t="s">
        <v>4407</v>
      </c>
      <c r="G3339" s="10" t="s">
        <v>4408</v>
      </c>
      <c r="H3339" s="20" t="s">
        <v>9342</v>
      </c>
      <c r="I3339" s="20" t="s">
        <v>4657</v>
      </c>
      <c r="J3339" s="20" t="s">
        <v>5529</v>
      </c>
      <c r="K3339" s="20" t="s">
        <v>2378</v>
      </c>
      <c r="L3339" s="20" t="s">
        <v>1913</v>
      </c>
      <c r="M3339" s="32">
        <v>7</v>
      </c>
      <c r="N3339" s="22">
        <v>2</v>
      </c>
      <c r="O3339" s="23">
        <v>0</v>
      </c>
      <c r="P3339" s="24">
        <v>0</v>
      </c>
      <c r="Q3339" s="25">
        <v>-71.428571428571431</v>
      </c>
      <c r="U3339" s="18" t="str">
        <f t="shared" si="264"/>
        <v>未勝利</v>
      </c>
      <c r="V3339" s="12" t="s">
        <v>9655</v>
      </c>
      <c r="W3339" s="12" t="s">
        <v>9517</v>
      </c>
      <c r="X3339" s="12" t="str">
        <f>IF(OR(C3339="櫃間牧場",C3339="特捜フジ"),"hit",IF(OR(C3339="土井牧場",C3339="土井ムギムギ牧場",C3339="むぎむぎ",C3339="むぎ"),"doi",IF(OR(C3339="阪神",C3339="タイガースファーム"),"han",IF(OR(C3339="健康牧場",C3339="ＯＫ牧場"),"oke",VLOOKUP(C3339,[1]Owner!$A:$B,2,FALSE)))))</f>
        <v>kaw</v>
      </c>
    </row>
    <row r="3340" spans="1:24" ht="11.15" customHeight="1" x14ac:dyDescent="0.65">
      <c r="A3340" s="19" t="str">
        <f t="shared" si="263"/>
        <v>2223阪神08</v>
      </c>
      <c r="B3340" s="10" t="s">
        <v>9192</v>
      </c>
      <c r="C3340" s="20" t="s">
        <v>4734</v>
      </c>
      <c r="D3340" s="11">
        <v>8</v>
      </c>
      <c r="E3340" s="20" t="s">
        <v>9307</v>
      </c>
      <c r="F3340" s="10" t="s">
        <v>4407</v>
      </c>
      <c r="G3340" s="10" t="s">
        <v>4408</v>
      </c>
      <c r="H3340" s="20" t="s">
        <v>7224</v>
      </c>
      <c r="I3340" s="20" t="s">
        <v>3491</v>
      </c>
      <c r="J3340" s="20" t="s">
        <v>4790</v>
      </c>
      <c r="K3340" s="20" t="s">
        <v>3023</v>
      </c>
      <c r="L3340" s="20" t="s">
        <v>1913</v>
      </c>
      <c r="M3340" s="32">
        <v>6</v>
      </c>
      <c r="N3340" s="22">
        <v>2</v>
      </c>
      <c r="O3340" s="23">
        <v>0</v>
      </c>
      <c r="P3340" s="24">
        <v>0</v>
      </c>
      <c r="Q3340" s="25">
        <v>-50</v>
      </c>
      <c r="U3340" s="18" t="str">
        <f t="shared" si="264"/>
        <v>未勝利</v>
      </c>
      <c r="V3340" s="12" t="s">
        <v>9724</v>
      </c>
      <c r="W3340" s="12" t="s">
        <v>9596</v>
      </c>
      <c r="X3340" s="12" t="str">
        <f>IF(OR(C3340="櫃間牧場",C3340="特捜フジ"),"hit",IF(OR(C3340="土井牧場",C3340="土井ムギムギ牧場",C3340="むぎむぎ",C3340="むぎ"),"doi",IF(OR(C3340="阪神",C3340="タイガースファーム"),"han",IF(OR(C3340="健康牧場",C3340="ＯＫ牧場"),"oke",VLOOKUP(C3340,[1]Owner!$A:$B,2,FALSE)))))</f>
        <v>han</v>
      </c>
    </row>
    <row r="3341" spans="1:24" ht="11.15" customHeight="1" x14ac:dyDescent="0.65">
      <c r="A3341" s="19" t="str">
        <f t="shared" si="263"/>
        <v>0203心平04</v>
      </c>
      <c r="B3341" s="10" t="s">
        <v>1480</v>
      </c>
      <c r="C3341" s="20" t="s">
        <v>186</v>
      </c>
      <c r="D3341" s="31">
        <v>4</v>
      </c>
      <c r="E3341" s="20" t="s">
        <v>1564</v>
      </c>
      <c r="F3341" s="10" t="s">
        <v>14</v>
      </c>
      <c r="G3341" s="10" t="s">
        <v>15</v>
      </c>
      <c r="H3341" s="20" t="s">
        <v>280</v>
      </c>
      <c r="I3341" s="20" t="s">
        <v>17</v>
      </c>
      <c r="J3341" s="20" t="s">
        <v>1565</v>
      </c>
      <c r="N3341" s="22">
        <v>3</v>
      </c>
      <c r="O3341" s="23">
        <v>0</v>
      </c>
      <c r="P3341" s="24">
        <v>0</v>
      </c>
      <c r="Q3341" s="25" t="str">
        <f>IF(M3341="","",IF(M3341&lt;=0,P3341/10,P3341/M3341))</f>
        <v/>
      </c>
      <c r="R3341" s="12">
        <v>0</v>
      </c>
      <c r="S3341" s="12">
        <v>0</v>
      </c>
      <c r="U3341" s="18" t="str">
        <f t="shared" si="264"/>
        <v>未勝利</v>
      </c>
      <c r="X3341" s="12" t="str">
        <f>IF(OR(C3341="櫃間牧場",C3341="特捜フジ"),"hit",IF(OR(C3341="土井牧場",C3341="土井ムギムギ牧場",C3341="むぎむぎ",C3341="むぎ"),"doi",IF(OR(C3341="阪神",C3341="タイガースファーム"),"han",IF(OR(C3341="健康牧場",C3341="ＯＫ牧場"),"oke",VLOOKUP(C3341,[1]Owner!$A:$B,2,FALSE)))))</f>
        <v>hsi</v>
      </c>
    </row>
    <row r="3342" spans="1:24" ht="11.15" customHeight="1" x14ac:dyDescent="0.65">
      <c r="A3342" s="19" t="str">
        <f t="shared" si="263"/>
        <v>0910心平10</v>
      </c>
      <c r="B3342" s="10" t="s">
        <v>3418</v>
      </c>
      <c r="C3342" s="20" t="s">
        <v>2649</v>
      </c>
      <c r="D3342" s="11">
        <v>10</v>
      </c>
      <c r="E3342" s="20" t="s">
        <v>3517</v>
      </c>
      <c r="F3342" s="10" t="s">
        <v>2279</v>
      </c>
      <c r="G3342" s="10" t="s">
        <v>520</v>
      </c>
      <c r="H3342" s="20" t="s">
        <v>860</v>
      </c>
      <c r="I3342" s="20" t="s">
        <v>436</v>
      </c>
      <c r="J3342" s="20" t="s">
        <v>3274</v>
      </c>
      <c r="K3342" s="20" t="s">
        <v>2718</v>
      </c>
      <c r="L3342" s="20" t="s">
        <v>3275</v>
      </c>
      <c r="M3342" s="21">
        <v>110</v>
      </c>
      <c r="N3342" s="22">
        <v>3</v>
      </c>
      <c r="O3342" s="23">
        <v>0</v>
      </c>
      <c r="P3342" s="24">
        <v>0</v>
      </c>
      <c r="Q3342" s="25">
        <f>IF(M3342="","",IF(M3342&lt;=0,P3342/10,P3342/M3342))</f>
        <v>0</v>
      </c>
      <c r="R3342" s="12">
        <v>0</v>
      </c>
      <c r="S3342" s="12">
        <v>0</v>
      </c>
      <c r="U3342" s="18" t="str">
        <f t="shared" si="264"/>
        <v>未勝利</v>
      </c>
      <c r="X3342" s="12" t="str">
        <f>IF(OR(C3342="櫃間牧場",C3342="特捜フジ"),"hit",IF(OR(C3342="土井牧場",C3342="土井ムギムギ牧場",C3342="むぎむぎ",C3342="むぎ"),"doi",IF(OR(C3342="阪神",C3342="タイガースファーム"),"han",IF(OR(C3342="健康牧場",C3342="ＯＫ牧場"),"oke",VLOOKUP(C3342,[1]Owner!$A:$B,2,FALSE)))))</f>
        <v>hsi</v>
      </c>
    </row>
    <row r="3343" spans="1:24" ht="11.15" customHeight="1" x14ac:dyDescent="0.65">
      <c r="A3343" s="19" t="str">
        <f t="shared" si="263"/>
        <v>1920心平03</v>
      </c>
      <c r="B3343" s="10" t="s">
        <v>7651</v>
      </c>
      <c r="C3343" s="20" t="s">
        <v>4402</v>
      </c>
      <c r="D3343" s="11">
        <v>3</v>
      </c>
      <c r="E3343" s="20" t="s">
        <v>7701</v>
      </c>
      <c r="F3343" s="10" t="s">
        <v>4766</v>
      </c>
      <c r="G3343" s="10" t="s">
        <v>4774</v>
      </c>
      <c r="H3343" s="20" t="s">
        <v>4821</v>
      </c>
      <c r="I3343" s="20" t="s">
        <v>1755</v>
      </c>
      <c r="J3343" s="20" t="s">
        <v>5763</v>
      </c>
      <c r="K3343" s="20" t="s">
        <v>2378</v>
      </c>
      <c r="L3343" s="20" t="s">
        <v>1913</v>
      </c>
      <c r="M3343" s="32">
        <v>8</v>
      </c>
      <c r="N3343" s="22">
        <v>3</v>
      </c>
      <c r="O3343" s="23">
        <v>0</v>
      </c>
      <c r="P3343" s="24">
        <v>0</v>
      </c>
      <c r="Q3343" s="25">
        <v>-6.5</v>
      </c>
      <c r="R3343" s="12">
        <v>0</v>
      </c>
      <c r="S3343" s="12">
        <v>0</v>
      </c>
      <c r="T3343" s="12">
        <v>0</v>
      </c>
      <c r="U3343" s="18" t="str">
        <f t="shared" si="264"/>
        <v>未勝利</v>
      </c>
      <c r="V3343" s="12" t="s">
        <v>7958</v>
      </c>
      <c r="W3343" s="12" t="s">
        <v>8079</v>
      </c>
      <c r="X3343" s="12" t="str">
        <f>IF(OR(C3343="櫃間牧場",C3343="特捜フジ"),"hit",IF(OR(C3343="土井牧場",C3343="土井ムギムギ牧場",C3343="むぎむぎ",C3343="むぎ"),"doi",IF(OR(C3343="阪神",C3343="タイガースファーム"),"han",IF(OR(C3343="健康牧場",C3343="ＯＫ牧場"),"oke",VLOOKUP(C3343,[1]Owner!$A:$B,2,FALSE)))))</f>
        <v>hsi</v>
      </c>
    </row>
    <row r="3344" spans="1:24" ht="11.15" customHeight="1" x14ac:dyDescent="0.15">
      <c r="A3344" s="19" t="str">
        <f t="shared" si="263"/>
        <v>1213心平06</v>
      </c>
      <c r="B3344" s="10" t="s">
        <v>4405</v>
      </c>
      <c r="C3344" s="20" t="s">
        <v>4736</v>
      </c>
      <c r="D3344" s="11">
        <v>6</v>
      </c>
      <c r="E3344" s="20" t="s">
        <v>4613</v>
      </c>
      <c r="F3344" s="10" t="s">
        <v>4478</v>
      </c>
      <c r="G3344" s="10" t="s">
        <v>4408</v>
      </c>
      <c r="H3344" s="20" t="s">
        <v>4444</v>
      </c>
      <c r="I3344" s="20" t="s">
        <v>3280</v>
      </c>
      <c r="J3344" s="20" t="s">
        <v>4614</v>
      </c>
      <c r="K3344" s="20" t="s">
        <v>4534</v>
      </c>
      <c r="L3344" s="20" t="s">
        <v>1913</v>
      </c>
      <c r="M3344" s="21">
        <v>30</v>
      </c>
      <c r="N3344" s="22">
        <v>3</v>
      </c>
      <c r="O3344" s="23">
        <v>0</v>
      </c>
      <c r="P3344" s="24">
        <v>0</v>
      </c>
      <c r="Q3344" s="25">
        <f t="shared" ref="Q3344:Q3375" si="265">IF(M3344="","",IF(M3344&lt;=0,P3344/10,P3344/M3344))</f>
        <v>0</v>
      </c>
      <c r="R3344" s="12">
        <v>0</v>
      </c>
      <c r="S3344" s="12">
        <v>0</v>
      </c>
      <c r="U3344" s="18" t="str">
        <f t="shared" si="264"/>
        <v>未勝利</v>
      </c>
      <c r="V3344" s="12" t="s">
        <v>6362</v>
      </c>
      <c r="W3344" s="27" t="s">
        <v>6212</v>
      </c>
      <c r="X3344" s="12" t="str">
        <f>IF(OR(C3344="櫃間牧場",C3344="特捜フジ"),"hit",IF(OR(C3344="土井牧場",C3344="土井ムギムギ牧場",C3344="むぎむぎ",C3344="むぎ"),"doi",IF(OR(C3344="阪神",C3344="タイガースファーム"),"han",IF(OR(C3344="健康牧場",C3344="ＯＫ牧場"),"oke",VLOOKUP(C3344,[1]Owner!$A:$B,2,FALSE)))))</f>
        <v>hsi</v>
      </c>
    </row>
    <row r="3345" spans="1:24" ht="11.15" customHeight="1" x14ac:dyDescent="0.65">
      <c r="A3345" s="19" t="str">
        <f t="shared" si="263"/>
        <v>9899片岡07</v>
      </c>
      <c r="B3345" s="10" t="s">
        <v>377</v>
      </c>
      <c r="C3345" s="20" t="s">
        <v>465</v>
      </c>
      <c r="D3345" s="31">
        <v>7</v>
      </c>
      <c r="E3345" s="20" t="s">
        <v>481</v>
      </c>
      <c r="F3345" s="10" t="s">
        <v>14</v>
      </c>
      <c r="G3345" s="10" t="s">
        <v>15</v>
      </c>
      <c r="H3345" s="20" t="s">
        <v>45</v>
      </c>
      <c r="I3345" s="20" t="s">
        <v>17</v>
      </c>
      <c r="J3345" s="20" t="s">
        <v>482</v>
      </c>
      <c r="N3345" s="22">
        <v>3</v>
      </c>
      <c r="O3345" s="23">
        <v>0</v>
      </c>
      <c r="P3345" s="24">
        <v>0</v>
      </c>
      <c r="Q3345" s="25" t="str">
        <f t="shared" si="265"/>
        <v/>
      </c>
      <c r="R3345" s="12">
        <v>0</v>
      </c>
      <c r="S3345" s="12">
        <v>0</v>
      </c>
      <c r="U3345" s="18" t="str">
        <f t="shared" si="264"/>
        <v>未勝利</v>
      </c>
      <c r="X3345" s="12" t="str">
        <f>IF(OR(C3345="櫃間牧場",C3345="特捜フジ"),"hit",IF(OR(C3345="土井牧場",C3345="土井ムギムギ牧場",C3345="むぎむぎ",C3345="むぎ"),"doi",IF(OR(C3345="阪神",C3345="タイガースファーム"),"han",IF(OR(C3345="健康牧場",C3345="ＯＫ牧場"),"oke",VLOOKUP(C3345,[1]Owner!$A:$B,2,FALSE)))))</f>
        <v>kat</v>
      </c>
    </row>
    <row r="3346" spans="1:24" ht="11.15" customHeight="1" x14ac:dyDescent="0.65">
      <c r="A3346" s="19" t="str">
        <f t="shared" si="263"/>
        <v>9899竹島06</v>
      </c>
      <c r="B3346" s="10" t="s">
        <v>377</v>
      </c>
      <c r="C3346" s="20" t="s">
        <v>251</v>
      </c>
      <c r="D3346" s="31">
        <v>6</v>
      </c>
      <c r="E3346" s="20" t="s">
        <v>585</v>
      </c>
      <c r="F3346" s="10" t="s">
        <v>14</v>
      </c>
      <c r="G3346" s="10" t="s">
        <v>15</v>
      </c>
      <c r="H3346" s="20" t="s">
        <v>484</v>
      </c>
      <c r="I3346" s="20" t="s">
        <v>277</v>
      </c>
      <c r="J3346" s="20" t="s">
        <v>586</v>
      </c>
      <c r="N3346" s="22">
        <v>3</v>
      </c>
      <c r="O3346" s="23">
        <v>0</v>
      </c>
      <c r="P3346" s="24">
        <v>0</v>
      </c>
      <c r="Q3346" s="25" t="str">
        <f t="shared" si="265"/>
        <v/>
      </c>
      <c r="R3346" s="12">
        <v>0</v>
      </c>
      <c r="S3346" s="12">
        <v>0</v>
      </c>
      <c r="U3346" s="18" t="str">
        <f t="shared" si="264"/>
        <v>未勝利</v>
      </c>
      <c r="X3346" s="12" t="str">
        <f>IF(OR(C3346="櫃間牧場",C3346="特捜フジ"),"hit",IF(OR(C3346="土井牧場",C3346="土井ムギムギ牧場",C3346="むぎむぎ",C3346="むぎ"),"doi",IF(OR(C3346="阪神",C3346="タイガースファーム"),"han",IF(OR(C3346="健康牧場",C3346="ＯＫ牧場"),"oke",VLOOKUP(C3346,[1]Owner!$A:$B,2,FALSE)))))</f>
        <v>tak</v>
      </c>
    </row>
    <row r="3347" spans="1:24" ht="11.15" customHeight="1" x14ac:dyDescent="0.65">
      <c r="A3347" s="19" t="str">
        <f t="shared" si="263"/>
        <v>9900貴仁02</v>
      </c>
      <c r="B3347" s="10" t="s">
        <v>683</v>
      </c>
      <c r="C3347" s="20" t="s">
        <v>216</v>
      </c>
      <c r="D3347" s="31">
        <v>2</v>
      </c>
      <c r="E3347" s="20" t="s">
        <v>818</v>
      </c>
      <c r="F3347" s="10" t="s">
        <v>29</v>
      </c>
      <c r="G3347" s="10" t="s">
        <v>33</v>
      </c>
      <c r="H3347" s="20" t="s">
        <v>517</v>
      </c>
      <c r="I3347" s="20" t="s">
        <v>17</v>
      </c>
      <c r="J3347" s="20" t="s">
        <v>196</v>
      </c>
      <c r="N3347" s="22">
        <v>3</v>
      </c>
      <c r="O3347" s="23">
        <v>0</v>
      </c>
      <c r="P3347" s="24">
        <v>0</v>
      </c>
      <c r="Q3347" s="25" t="str">
        <f t="shared" si="265"/>
        <v/>
      </c>
      <c r="R3347" s="12">
        <v>0</v>
      </c>
      <c r="S3347" s="12">
        <v>0</v>
      </c>
      <c r="U3347" s="18" t="str">
        <f t="shared" si="264"/>
        <v>未勝利</v>
      </c>
      <c r="X3347" s="12" t="str">
        <f>IF(OR(C3347="櫃間牧場",C3347="特捜フジ"),"hit",IF(OR(C3347="土井牧場",C3347="土井ムギムギ牧場",C3347="むぎむぎ",C3347="むぎ"),"doi",IF(OR(C3347="阪神",C3347="タイガースファーム"),"han",IF(OR(C3347="健康牧場",C3347="ＯＫ牧場"),"oke",VLOOKUP(C3347,[1]Owner!$A:$B,2,FALSE)))))</f>
        <v>hta</v>
      </c>
    </row>
    <row r="3348" spans="1:24" ht="11.15" customHeight="1" x14ac:dyDescent="0.65">
      <c r="A3348" s="19" t="str">
        <f t="shared" si="263"/>
        <v>9900戸田02</v>
      </c>
      <c r="B3348" s="10" t="s">
        <v>683</v>
      </c>
      <c r="C3348" s="20" t="s">
        <v>320</v>
      </c>
      <c r="D3348" s="31">
        <v>2</v>
      </c>
      <c r="E3348" s="20" t="s">
        <v>872</v>
      </c>
      <c r="F3348" s="10" t="s">
        <v>14</v>
      </c>
      <c r="G3348" s="10" t="s">
        <v>33</v>
      </c>
      <c r="H3348" s="20" t="s">
        <v>613</v>
      </c>
      <c r="I3348" s="20" t="s">
        <v>38</v>
      </c>
      <c r="J3348" s="20" t="s">
        <v>873</v>
      </c>
      <c r="N3348" s="22">
        <v>3</v>
      </c>
      <c r="O3348" s="23">
        <v>0</v>
      </c>
      <c r="P3348" s="24">
        <v>0</v>
      </c>
      <c r="Q3348" s="25" t="str">
        <f t="shared" si="265"/>
        <v/>
      </c>
      <c r="R3348" s="12">
        <v>0</v>
      </c>
      <c r="S3348" s="12">
        <v>0</v>
      </c>
      <c r="U3348" s="18" t="str">
        <f t="shared" si="264"/>
        <v>未勝利</v>
      </c>
      <c r="X3348" s="12" t="str">
        <f>IF(OR(C3348="櫃間牧場",C3348="特捜フジ"),"hit",IF(OR(C3348="土井牧場",C3348="土井ムギムギ牧場",C3348="むぎむぎ",C3348="むぎ"),"doi",IF(OR(C3348="阪神",C3348="タイガースファーム"),"han",IF(OR(C3348="健康牧場",C3348="ＯＫ牧場"),"oke",VLOOKUP(C3348,[1]Owner!$A:$B,2,FALSE)))))</f>
        <v>tod</v>
      </c>
    </row>
    <row r="3349" spans="1:24" ht="11.15" customHeight="1" x14ac:dyDescent="0.65">
      <c r="A3349" s="19" t="str">
        <f t="shared" si="263"/>
        <v>0001本木01</v>
      </c>
      <c r="B3349" s="10" t="s">
        <v>963</v>
      </c>
      <c r="C3349" s="20" t="s">
        <v>1161</v>
      </c>
      <c r="D3349" s="31">
        <v>1</v>
      </c>
      <c r="E3349" s="20" t="s">
        <v>1162</v>
      </c>
      <c r="F3349" s="10" t="s">
        <v>14</v>
      </c>
      <c r="G3349" s="10" t="s">
        <v>33</v>
      </c>
      <c r="H3349" s="20" t="s">
        <v>511</v>
      </c>
      <c r="I3349" s="20" t="s">
        <v>833</v>
      </c>
      <c r="J3349" s="20" t="s">
        <v>686</v>
      </c>
      <c r="N3349" s="22">
        <v>3</v>
      </c>
      <c r="O3349" s="23">
        <v>0</v>
      </c>
      <c r="P3349" s="24">
        <v>0</v>
      </c>
      <c r="Q3349" s="25" t="str">
        <f t="shared" si="265"/>
        <v/>
      </c>
      <c r="R3349" s="12">
        <v>0</v>
      </c>
      <c r="S3349" s="12">
        <v>0</v>
      </c>
      <c r="U3349" s="18" t="str">
        <f t="shared" si="264"/>
        <v>未勝利</v>
      </c>
      <c r="X3349" s="12" t="str">
        <f>IF(OR(C3349="櫃間牧場",C3349="特捜フジ"),"hit",IF(OR(C3349="土井牧場",C3349="土井ムギムギ牧場",C3349="むぎむぎ",C3349="むぎ"),"doi",IF(OR(C3349="阪神",C3349="タイガースファーム"),"han",IF(OR(C3349="健康牧場",C3349="ＯＫ牧場"),"oke",VLOOKUP(C3349,[1]Owner!$A:$B,2,FALSE)))))</f>
        <v>mot</v>
      </c>
    </row>
    <row r="3350" spans="1:24" ht="11.15" customHeight="1" x14ac:dyDescent="0.65">
      <c r="A3350" s="19" t="str">
        <f t="shared" si="263"/>
        <v>0102伸吾09</v>
      </c>
      <c r="B3350" s="10" t="s">
        <v>1206</v>
      </c>
      <c r="C3350" s="20" t="s">
        <v>768</v>
      </c>
      <c r="D3350" s="31">
        <v>9</v>
      </c>
      <c r="E3350" s="20" t="s">
        <v>1311</v>
      </c>
      <c r="F3350" s="10" t="s">
        <v>14</v>
      </c>
      <c r="G3350" s="10" t="s">
        <v>33</v>
      </c>
      <c r="H3350" s="20" t="s">
        <v>785</v>
      </c>
      <c r="I3350" s="20" t="s">
        <v>38</v>
      </c>
      <c r="J3350" s="20" t="s">
        <v>529</v>
      </c>
      <c r="N3350" s="22">
        <v>3</v>
      </c>
      <c r="O3350" s="23">
        <v>0</v>
      </c>
      <c r="P3350" s="24">
        <v>0</v>
      </c>
      <c r="Q3350" s="25" t="str">
        <f t="shared" si="265"/>
        <v/>
      </c>
      <c r="R3350" s="12">
        <v>0</v>
      </c>
      <c r="S3350" s="12">
        <v>0</v>
      </c>
      <c r="U3350" s="18" t="str">
        <f t="shared" si="264"/>
        <v>未勝利</v>
      </c>
      <c r="X3350" s="12" t="str">
        <f>IF(OR(C3350="櫃間牧場",C3350="特捜フジ"),"hit",IF(OR(C3350="土井牧場",C3350="土井ムギムギ牧場",C3350="むぎむぎ",C3350="むぎ"),"doi",IF(OR(C3350="阪神",C3350="タイガースファーム"),"han",IF(OR(C3350="健康牧場",C3350="ＯＫ牧場"),"oke",VLOOKUP(C3350,[1]Owner!$A:$B,2,FALSE)))))</f>
        <v>tsi</v>
      </c>
    </row>
    <row r="3351" spans="1:24" ht="11.15" customHeight="1" x14ac:dyDescent="0.65">
      <c r="A3351" s="19" t="str">
        <f t="shared" si="263"/>
        <v>0102杉田09</v>
      </c>
      <c r="B3351" s="10" t="s">
        <v>1206</v>
      </c>
      <c r="C3351" s="20" t="s">
        <v>1337</v>
      </c>
      <c r="D3351" s="31">
        <v>9</v>
      </c>
      <c r="E3351" s="20" t="s">
        <v>1352</v>
      </c>
      <c r="F3351" s="10" t="s">
        <v>29</v>
      </c>
      <c r="G3351" s="10" t="s">
        <v>33</v>
      </c>
      <c r="H3351" s="20" t="s">
        <v>1043</v>
      </c>
      <c r="I3351" s="20" t="s">
        <v>38</v>
      </c>
      <c r="J3351" s="20" t="s">
        <v>80</v>
      </c>
      <c r="N3351" s="22">
        <v>3</v>
      </c>
      <c r="O3351" s="23">
        <v>0</v>
      </c>
      <c r="P3351" s="24">
        <v>0</v>
      </c>
      <c r="Q3351" s="25" t="str">
        <f t="shared" si="265"/>
        <v/>
      </c>
      <c r="R3351" s="12">
        <v>0</v>
      </c>
      <c r="S3351" s="12">
        <v>0</v>
      </c>
      <c r="U3351" s="18" t="str">
        <f t="shared" si="264"/>
        <v>未勝利</v>
      </c>
      <c r="X3351" s="12" t="str">
        <f>IF(OR(C3351="櫃間牧場",C3351="特捜フジ"),"hit",IF(OR(C3351="土井牧場",C3351="土井ムギムギ牧場",C3351="むぎむぎ",C3351="むぎ"),"doi",IF(OR(C3351="阪神",C3351="タイガースファーム"),"han",IF(OR(C3351="健康牧場",C3351="ＯＫ牧場"),"oke",VLOOKUP(C3351,[1]Owner!$A:$B,2,FALSE)))))</f>
        <v>sug</v>
      </c>
    </row>
    <row r="3352" spans="1:24" ht="11.15" customHeight="1" x14ac:dyDescent="0.65">
      <c r="A3352" s="19" t="str">
        <f t="shared" si="263"/>
        <v>0102大類05</v>
      </c>
      <c r="B3352" s="10" t="s">
        <v>1206</v>
      </c>
      <c r="C3352" s="20" t="s">
        <v>91</v>
      </c>
      <c r="D3352" s="31">
        <v>5</v>
      </c>
      <c r="E3352" s="20" t="s">
        <v>1263</v>
      </c>
      <c r="F3352" s="10" t="s">
        <v>29</v>
      </c>
      <c r="G3352" s="10" t="s">
        <v>15</v>
      </c>
      <c r="H3352" s="20" t="s">
        <v>606</v>
      </c>
      <c r="I3352" s="20" t="s">
        <v>976</v>
      </c>
      <c r="J3352" s="20" t="s">
        <v>52</v>
      </c>
      <c r="N3352" s="22">
        <v>3</v>
      </c>
      <c r="O3352" s="23">
        <v>0</v>
      </c>
      <c r="P3352" s="24">
        <v>0</v>
      </c>
      <c r="Q3352" s="25" t="str">
        <f t="shared" si="265"/>
        <v/>
      </c>
      <c r="R3352" s="12">
        <v>0</v>
      </c>
      <c r="S3352" s="12">
        <v>0</v>
      </c>
      <c r="U3352" s="18" t="str">
        <f t="shared" si="264"/>
        <v>未勝利</v>
      </c>
      <c r="X3352" s="12" t="str">
        <f>IF(OR(C3352="櫃間牧場",C3352="特捜フジ"),"hit",IF(OR(C3352="土井牧場",C3352="土井ムギムギ牧場",C3352="むぎむぎ",C3352="むぎ"),"doi",IF(OR(C3352="阪神",C3352="タイガースファーム"),"han",IF(OR(C3352="健康牧場",C3352="ＯＫ牧場"),"oke",VLOOKUP(C3352,[1]Owner!$A:$B,2,FALSE)))))</f>
        <v>oru</v>
      </c>
    </row>
    <row r="3353" spans="1:24" ht="11.15" customHeight="1" x14ac:dyDescent="0.65">
      <c r="A3353" s="19" t="str">
        <f t="shared" si="263"/>
        <v>0102播磨09</v>
      </c>
      <c r="B3353" s="10" t="s">
        <v>1206</v>
      </c>
      <c r="C3353" s="20" t="s">
        <v>626</v>
      </c>
      <c r="D3353" s="31">
        <v>9</v>
      </c>
      <c r="E3353" s="20" t="s">
        <v>1435</v>
      </c>
      <c r="F3353" s="10" t="s">
        <v>29</v>
      </c>
      <c r="G3353" s="10" t="s">
        <v>15</v>
      </c>
      <c r="H3353" s="20" t="s">
        <v>1321</v>
      </c>
      <c r="I3353" s="20" t="s">
        <v>38</v>
      </c>
      <c r="J3353" s="20" t="s">
        <v>1436</v>
      </c>
      <c r="N3353" s="22">
        <v>3</v>
      </c>
      <c r="O3353" s="23">
        <v>0</v>
      </c>
      <c r="P3353" s="24">
        <v>0</v>
      </c>
      <c r="Q3353" s="25" t="str">
        <f t="shared" si="265"/>
        <v/>
      </c>
      <c r="R3353" s="12">
        <v>0</v>
      </c>
      <c r="S3353" s="12">
        <v>0</v>
      </c>
      <c r="U3353" s="18" t="str">
        <f t="shared" si="264"/>
        <v>未勝利</v>
      </c>
      <c r="X3353" s="12" t="str">
        <f>IF(OR(C3353="櫃間牧場",C3353="特捜フジ"),"hit",IF(OR(C3353="土井牧場",C3353="土井ムギムギ牧場",C3353="むぎむぎ",C3353="むぎ"),"doi",IF(OR(C3353="阪神",C3353="タイガースファーム"),"han",IF(OR(C3353="健康牧場",C3353="ＯＫ牧場"),"oke",VLOOKUP(C3353,[1]Owner!$A:$B,2,FALSE)))))</f>
        <v>har</v>
      </c>
    </row>
    <row r="3354" spans="1:24" ht="11.15" customHeight="1" x14ac:dyDescent="0.65">
      <c r="A3354" s="19" t="str">
        <f t="shared" si="263"/>
        <v>0203大室09</v>
      </c>
      <c r="B3354" s="10" t="s">
        <v>1480</v>
      </c>
      <c r="C3354" s="20" t="s">
        <v>1207</v>
      </c>
      <c r="D3354" s="31">
        <v>9</v>
      </c>
      <c r="E3354" s="20" t="s">
        <v>1520</v>
      </c>
      <c r="F3354" s="10" t="s">
        <v>14</v>
      </c>
      <c r="G3354" s="10" t="s">
        <v>520</v>
      </c>
      <c r="H3354" s="20" t="s">
        <v>1521</v>
      </c>
      <c r="I3354" s="20" t="s">
        <v>1522</v>
      </c>
      <c r="J3354" s="20" t="s">
        <v>1523</v>
      </c>
      <c r="N3354" s="22">
        <v>3</v>
      </c>
      <c r="O3354" s="23">
        <v>0</v>
      </c>
      <c r="P3354" s="24">
        <v>0</v>
      </c>
      <c r="Q3354" s="25" t="str">
        <f t="shared" si="265"/>
        <v/>
      </c>
      <c r="R3354" s="12">
        <v>0</v>
      </c>
      <c r="S3354" s="12">
        <v>0</v>
      </c>
      <c r="U3354" s="18" t="str">
        <f t="shared" si="264"/>
        <v>未勝利</v>
      </c>
      <c r="X3354" s="12" t="str">
        <f>IF(OR(C3354="櫃間牧場",C3354="特捜フジ"),"hit",IF(OR(C3354="土井牧場",C3354="土井ムギムギ牧場",C3354="むぎむぎ",C3354="むぎ"),"doi",IF(OR(C3354="阪神",C3354="タイガースファーム"),"han",IF(OR(C3354="健康牧場",C3354="ＯＫ牧場"),"oke",VLOOKUP(C3354,[1]Owner!$A:$B,2,FALSE)))))</f>
        <v>omu</v>
      </c>
    </row>
    <row r="3355" spans="1:24" ht="11.15" customHeight="1" x14ac:dyDescent="0.65">
      <c r="A3355" s="19" t="str">
        <f t="shared" si="263"/>
        <v>0203杉田10</v>
      </c>
      <c r="B3355" s="10" t="s">
        <v>1480</v>
      </c>
      <c r="C3355" s="20" t="s">
        <v>1337</v>
      </c>
      <c r="D3355" s="31">
        <v>10</v>
      </c>
      <c r="E3355" s="20" t="s">
        <v>1600</v>
      </c>
      <c r="F3355" s="10" t="s">
        <v>14</v>
      </c>
      <c r="G3355" s="10" t="s">
        <v>15</v>
      </c>
      <c r="H3355" s="20" t="s">
        <v>166</v>
      </c>
      <c r="I3355" s="20" t="s">
        <v>38</v>
      </c>
      <c r="J3355" s="20" t="s">
        <v>506</v>
      </c>
      <c r="N3355" s="22">
        <v>3</v>
      </c>
      <c r="O3355" s="23">
        <v>0</v>
      </c>
      <c r="P3355" s="24">
        <v>0</v>
      </c>
      <c r="Q3355" s="25" t="str">
        <f t="shared" si="265"/>
        <v/>
      </c>
      <c r="R3355" s="12">
        <v>0</v>
      </c>
      <c r="S3355" s="12">
        <v>0</v>
      </c>
      <c r="U3355" s="18" t="str">
        <f t="shared" si="264"/>
        <v>未勝利</v>
      </c>
      <c r="X3355" s="12" t="str">
        <f>IF(OR(C3355="櫃間牧場",C3355="特捜フジ"),"hit",IF(OR(C3355="土井牧場",C3355="土井ムギムギ牧場",C3355="むぎむぎ",C3355="むぎ"),"doi",IF(OR(C3355="阪神",C3355="タイガースファーム"),"han",IF(OR(C3355="健康牧場",C3355="ＯＫ牧場"),"oke",VLOOKUP(C3355,[1]Owner!$A:$B,2,FALSE)))))</f>
        <v>sug</v>
      </c>
    </row>
    <row r="3356" spans="1:24" ht="11.15" customHeight="1" x14ac:dyDescent="0.65">
      <c r="A3356" s="19" t="str">
        <f t="shared" si="263"/>
        <v>0203特捜04</v>
      </c>
      <c r="B3356" s="10" t="s">
        <v>1480</v>
      </c>
      <c r="C3356" s="20" t="s">
        <v>1376</v>
      </c>
      <c r="D3356" s="31">
        <v>4</v>
      </c>
      <c r="E3356" s="20" t="s">
        <v>1625</v>
      </c>
      <c r="F3356" s="10" t="s">
        <v>29</v>
      </c>
      <c r="G3356" s="10" t="s">
        <v>510</v>
      </c>
      <c r="H3356" s="20" t="s">
        <v>1626</v>
      </c>
      <c r="I3356" s="20" t="s">
        <v>358</v>
      </c>
      <c r="J3356" s="20" t="s">
        <v>1627</v>
      </c>
      <c r="N3356" s="22">
        <v>3</v>
      </c>
      <c r="O3356" s="23">
        <v>0</v>
      </c>
      <c r="P3356" s="24">
        <v>0</v>
      </c>
      <c r="Q3356" s="25" t="str">
        <f t="shared" si="265"/>
        <v/>
      </c>
      <c r="R3356" s="12">
        <v>0</v>
      </c>
      <c r="S3356" s="12">
        <v>0</v>
      </c>
      <c r="U3356" s="18" t="str">
        <f t="shared" si="264"/>
        <v>未勝利</v>
      </c>
      <c r="X3356" s="12" t="str">
        <f>IF(OR(C3356="櫃間牧場",C3356="特捜フジ"),"hit",IF(OR(C3356="土井牧場",C3356="土井ムギムギ牧場",C3356="むぎむぎ",C3356="むぎ"),"doi",IF(OR(C3356="阪神",C3356="タイガースファーム"),"han",IF(OR(C3356="健康牧場",C3356="ＯＫ牧場"),"oke",VLOOKUP(C3356,[1]Owner!$A:$B,2,FALSE)))))</f>
        <v>hit</v>
      </c>
    </row>
    <row r="3357" spans="1:24" ht="11.15" customHeight="1" x14ac:dyDescent="0.65">
      <c r="A3357" s="19" t="str">
        <f t="shared" si="263"/>
        <v>0304伸吾02</v>
      </c>
      <c r="B3357" s="10" t="s">
        <v>1713</v>
      </c>
      <c r="C3357" s="20" t="s">
        <v>768</v>
      </c>
      <c r="D3357" s="31">
        <v>2</v>
      </c>
      <c r="E3357" s="20" t="s">
        <v>1771</v>
      </c>
      <c r="F3357" s="10" t="s">
        <v>29</v>
      </c>
      <c r="G3357" s="10" t="s">
        <v>15</v>
      </c>
      <c r="H3357" s="20" t="s">
        <v>1547</v>
      </c>
      <c r="I3357" s="20" t="s">
        <v>1742</v>
      </c>
      <c r="J3357" s="20" t="s">
        <v>1583</v>
      </c>
      <c r="M3357" s="21">
        <v>100</v>
      </c>
      <c r="N3357" s="22">
        <v>3</v>
      </c>
      <c r="O3357" s="23">
        <v>0</v>
      </c>
      <c r="P3357" s="24">
        <v>0</v>
      </c>
      <c r="Q3357" s="25">
        <f t="shared" si="265"/>
        <v>0</v>
      </c>
      <c r="R3357" s="12">
        <v>0</v>
      </c>
      <c r="S3357" s="12">
        <v>0</v>
      </c>
      <c r="U3357" s="18" t="str">
        <f t="shared" si="264"/>
        <v>未勝利</v>
      </c>
      <c r="X3357" s="12" t="str">
        <f>IF(OR(C3357="櫃間牧場",C3357="特捜フジ"),"hit",IF(OR(C3357="土井牧場",C3357="土井ムギムギ牧場",C3357="むぎむぎ",C3357="むぎ"),"doi",IF(OR(C3357="阪神",C3357="タイガースファーム"),"han",IF(OR(C3357="健康牧場",C3357="ＯＫ牧場"),"oke",VLOOKUP(C3357,[1]Owner!$A:$B,2,FALSE)))))</f>
        <v>tsi</v>
      </c>
    </row>
    <row r="3358" spans="1:24" ht="11.15" customHeight="1" x14ac:dyDescent="0.65">
      <c r="A3358" s="19" t="str">
        <f t="shared" si="263"/>
        <v>0304大熊06</v>
      </c>
      <c r="B3358" s="10" t="s">
        <v>1713</v>
      </c>
      <c r="C3358" s="20" t="s">
        <v>1481</v>
      </c>
      <c r="D3358" s="31">
        <v>6</v>
      </c>
      <c r="E3358" s="20" t="s">
        <v>1725</v>
      </c>
      <c r="F3358" s="10" t="s">
        <v>14</v>
      </c>
      <c r="G3358" s="10" t="s">
        <v>15</v>
      </c>
      <c r="H3358" s="20" t="s">
        <v>669</v>
      </c>
      <c r="I3358" s="20" t="s">
        <v>1726</v>
      </c>
      <c r="J3358" s="20" t="s">
        <v>1727</v>
      </c>
      <c r="M3358" s="21">
        <v>0</v>
      </c>
      <c r="N3358" s="22">
        <v>3</v>
      </c>
      <c r="O3358" s="23">
        <v>0</v>
      </c>
      <c r="P3358" s="24">
        <v>0</v>
      </c>
      <c r="Q3358" s="25">
        <f t="shared" si="265"/>
        <v>0</v>
      </c>
      <c r="R3358" s="12">
        <v>0</v>
      </c>
      <c r="S3358" s="12">
        <v>0</v>
      </c>
      <c r="U3358" s="18" t="str">
        <f t="shared" si="264"/>
        <v>未勝利</v>
      </c>
      <c r="X3358" s="12" t="str">
        <f>IF(OR(C3358="櫃間牧場",C3358="特捜フジ"),"hit",IF(OR(C3358="土井牧場",C3358="土井ムギムギ牧場",C3358="むぎむぎ",C3358="むぎ"),"doi",IF(OR(C3358="阪神",C3358="タイガースファーム"),"han",IF(OR(C3358="健康牧場",C3358="ＯＫ牧場"),"oke",VLOOKUP(C3358,[1]Owner!$A:$B,2,FALSE)))))</f>
        <v>oku</v>
      </c>
    </row>
    <row r="3359" spans="1:24" ht="11.15" customHeight="1" x14ac:dyDescent="0.65">
      <c r="A3359" s="19" t="str">
        <f t="shared" si="263"/>
        <v>0405戸田09</v>
      </c>
      <c r="B3359" s="10" t="s">
        <v>1951</v>
      </c>
      <c r="C3359" s="20" t="s">
        <v>320</v>
      </c>
      <c r="D3359" s="31">
        <v>9</v>
      </c>
      <c r="E3359" s="20" t="s">
        <v>2167</v>
      </c>
      <c r="F3359" s="10" t="s">
        <v>29</v>
      </c>
      <c r="G3359" s="10" t="s">
        <v>520</v>
      </c>
      <c r="H3359" s="20" t="s">
        <v>2168</v>
      </c>
      <c r="I3359" s="20" t="s">
        <v>1044</v>
      </c>
      <c r="J3359" s="20" t="s">
        <v>2169</v>
      </c>
      <c r="K3359" s="20" t="s">
        <v>2170</v>
      </c>
      <c r="L3359" s="20" t="s">
        <v>2171</v>
      </c>
      <c r="M3359" s="21">
        <v>0</v>
      </c>
      <c r="N3359" s="22">
        <v>3</v>
      </c>
      <c r="O3359" s="23">
        <v>0</v>
      </c>
      <c r="P3359" s="24">
        <v>0</v>
      </c>
      <c r="Q3359" s="25">
        <f t="shared" si="265"/>
        <v>0</v>
      </c>
      <c r="R3359" s="12">
        <v>0</v>
      </c>
      <c r="S3359" s="12">
        <v>0</v>
      </c>
      <c r="U3359" s="18" t="str">
        <f t="shared" si="264"/>
        <v>未勝利</v>
      </c>
      <c r="X3359" s="12" t="str">
        <f>IF(OR(C3359="櫃間牧場",C3359="特捜フジ"),"hit",IF(OR(C3359="土井牧場",C3359="土井ムギムギ牧場",C3359="むぎむぎ",C3359="むぎ"),"doi",IF(OR(C3359="阪神",C3359="タイガースファーム"),"han",IF(OR(C3359="健康牧場",C3359="ＯＫ牧場"),"oke",VLOOKUP(C3359,[1]Owner!$A:$B,2,FALSE)))))</f>
        <v>tod</v>
      </c>
    </row>
    <row r="3360" spans="1:24" ht="11.15" customHeight="1" x14ac:dyDescent="0.65">
      <c r="A3360" s="19" t="str">
        <f t="shared" si="263"/>
        <v>0405播磨06</v>
      </c>
      <c r="B3360" s="10" t="s">
        <v>1951</v>
      </c>
      <c r="C3360" s="20" t="s">
        <v>626</v>
      </c>
      <c r="D3360" s="31">
        <v>6</v>
      </c>
      <c r="E3360" s="20" t="s">
        <v>2215</v>
      </c>
      <c r="F3360" s="10" t="s">
        <v>14</v>
      </c>
      <c r="G3360" s="10" t="s">
        <v>510</v>
      </c>
      <c r="H3360" s="20" t="s">
        <v>2216</v>
      </c>
      <c r="I3360" s="20" t="s">
        <v>2217</v>
      </c>
      <c r="J3360" s="20" t="s">
        <v>2218</v>
      </c>
      <c r="K3360" s="20" t="s">
        <v>1740</v>
      </c>
      <c r="L3360" s="20" t="s">
        <v>2219</v>
      </c>
      <c r="M3360" s="21">
        <v>0</v>
      </c>
      <c r="N3360" s="22">
        <v>3</v>
      </c>
      <c r="O3360" s="23">
        <v>0</v>
      </c>
      <c r="P3360" s="24">
        <v>0</v>
      </c>
      <c r="Q3360" s="25">
        <f t="shared" si="265"/>
        <v>0</v>
      </c>
      <c r="R3360" s="12">
        <v>0</v>
      </c>
      <c r="S3360" s="12">
        <v>0</v>
      </c>
      <c r="U3360" s="18" t="str">
        <f t="shared" si="264"/>
        <v>未勝利</v>
      </c>
      <c r="X3360" s="12" t="str">
        <f>IF(OR(C3360="櫃間牧場",C3360="特捜フジ"),"hit",IF(OR(C3360="土井牧場",C3360="土井ムギムギ牧場",C3360="むぎむぎ",C3360="むぎ"),"doi",IF(OR(C3360="阪神",C3360="タイガースファーム"),"han",IF(OR(C3360="健康牧場",C3360="ＯＫ牧場"),"oke",VLOOKUP(C3360,[1]Owner!$A:$B,2,FALSE)))))</f>
        <v>har</v>
      </c>
    </row>
    <row r="3361" spans="1:24" ht="11.15" customHeight="1" x14ac:dyDescent="0.65">
      <c r="A3361" s="19" t="str">
        <f t="shared" si="263"/>
        <v>0506大類03</v>
      </c>
      <c r="B3361" s="10" t="s">
        <v>2274</v>
      </c>
      <c r="C3361" s="20" t="s">
        <v>91</v>
      </c>
      <c r="D3361" s="11">
        <v>3</v>
      </c>
      <c r="E3361" s="20" t="s">
        <v>2356</v>
      </c>
      <c r="F3361" s="10" t="s">
        <v>2279</v>
      </c>
      <c r="G3361" s="10" t="s">
        <v>520</v>
      </c>
      <c r="H3361" s="20" t="s">
        <v>2304</v>
      </c>
      <c r="I3361" s="20" t="s">
        <v>1832</v>
      </c>
      <c r="J3361" s="20" t="s">
        <v>52</v>
      </c>
      <c r="K3361" s="20" t="s">
        <v>846</v>
      </c>
      <c r="L3361" s="20" t="s">
        <v>515</v>
      </c>
      <c r="M3361" s="21">
        <v>50</v>
      </c>
      <c r="N3361" s="22">
        <v>3</v>
      </c>
      <c r="O3361" s="23">
        <v>0</v>
      </c>
      <c r="P3361" s="24">
        <v>0</v>
      </c>
      <c r="Q3361" s="25">
        <f t="shared" si="265"/>
        <v>0</v>
      </c>
      <c r="R3361" s="12">
        <v>0</v>
      </c>
      <c r="S3361" s="12">
        <v>0</v>
      </c>
      <c r="U3361" s="18" t="str">
        <f t="shared" si="264"/>
        <v>未勝利</v>
      </c>
      <c r="X3361" s="12" t="str">
        <f>IF(OR(C3361="櫃間牧場",C3361="特捜フジ"),"hit",IF(OR(C3361="土井牧場",C3361="土井ムギムギ牧場",C3361="むぎむぎ",C3361="むぎ"),"doi",IF(OR(C3361="阪神",C3361="タイガースファーム"),"han",IF(OR(C3361="健康牧場",C3361="ＯＫ牧場"),"oke",VLOOKUP(C3361,[1]Owner!$A:$B,2,FALSE)))))</f>
        <v>oru</v>
      </c>
    </row>
    <row r="3362" spans="1:24" ht="11.15" customHeight="1" x14ac:dyDescent="0.65">
      <c r="A3362" s="19" t="str">
        <f t="shared" si="263"/>
        <v>0506羽田03</v>
      </c>
      <c r="B3362" s="10" t="s">
        <v>2274</v>
      </c>
      <c r="C3362" s="20" t="s">
        <v>2482</v>
      </c>
      <c r="D3362" s="11">
        <v>3</v>
      </c>
      <c r="E3362" s="20" t="s">
        <v>2487</v>
      </c>
      <c r="F3362" s="10" t="s">
        <v>2279</v>
      </c>
      <c r="G3362" s="10" t="s">
        <v>520</v>
      </c>
      <c r="H3362" s="20" t="s">
        <v>1372</v>
      </c>
      <c r="I3362" s="20" t="s">
        <v>38</v>
      </c>
      <c r="J3362" s="20" t="s">
        <v>1953</v>
      </c>
      <c r="K3362" s="20" t="s">
        <v>1893</v>
      </c>
      <c r="L3362" s="20" t="s">
        <v>1893</v>
      </c>
      <c r="M3362" s="21">
        <v>110</v>
      </c>
      <c r="N3362" s="22">
        <v>3</v>
      </c>
      <c r="O3362" s="23">
        <v>0</v>
      </c>
      <c r="P3362" s="24">
        <v>0</v>
      </c>
      <c r="Q3362" s="25">
        <f t="shared" si="265"/>
        <v>0</v>
      </c>
      <c r="R3362" s="12">
        <v>0</v>
      </c>
      <c r="S3362" s="12">
        <v>0</v>
      </c>
      <c r="U3362" s="18" t="str">
        <f t="shared" si="264"/>
        <v>未勝利</v>
      </c>
      <c r="X3362" s="12" t="str">
        <f>IF(OR(C3362="櫃間牧場",C3362="特捜フジ"),"hit",IF(OR(C3362="土井牧場",C3362="土井ムギムギ牧場",C3362="むぎむぎ",C3362="むぎ"),"doi",IF(OR(C3362="阪神",C3362="タイガースファーム"),"han",IF(OR(C3362="健康牧場",C3362="ＯＫ牧場"),"oke",VLOOKUP(C3362,[1]Owner!$A:$B,2,FALSE)))))</f>
        <v>had</v>
      </c>
    </row>
    <row r="3363" spans="1:24" ht="11.15" customHeight="1" x14ac:dyDescent="0.65">
      <c r="A3363" s="19" t="str">
        <f t="shared" si="263"/>
        <v>0607伸吾08</v>
      </c>
      <c r="B3363" s="10" t="s">
        <v>2579</v>
      </c>
      <c r="C3363" s="20" t="s">
        <v>2632</v>
      </c>
      <c r="D3363" s="11">
        <v>8</v>
      </c>
      <c r="E3363" s="20" t="s">
        <v>2644</v>
      </c>
      <c r="F3363" s="10" t="s">
        <v>14</v>
      </c>
      <c r="G3363" s="10" t="s">
        <v>510</v>
      </c>
      <c r="H3363" s="21" t="s">
        <v>1291</v>
      </c>
      <c r="I3363" s="20" t="s">
        <v>1044</v>
      </c>
      <c r="J3363" s="20" t="s">
        <v>1938</v>
      </c>
      <c r="K3363" s="20" t="s">
        <v>2439</v>
      </c>
      <c r="L3363" s="20" t="s">
        <v>515</v>
      </c>
      <c r="M3363" s="21">
        <v>50</v>
      </c>
      <c r="N3363" s="22">
        <v>3</v>
      </c>
      <c r="O3363" s="23">
        <v>0</v>
      </c>
      <c r="P3363" s="24">
        <v>0</v>
      </c>
      <c r="Q3363" s="25">
        <f t="shared" si="265"/>
        <v>0</v>
      </c>
      <c r="R3363" s="12">
        <v>0</v>
      </c>
      <c r="S3363" s="12">
        <v>0</v>
      </c>
      <c r="U3363" s="18" t="str">
        <f t="shared" si="264"/>
        <v>未勝利</v>
      </c>
      <c r="X3363" s="12" t="str">
        <f>IF(OR(C3363="櫃間牧場",C3363="特捜フジ"),"hit",IF(OR(C3363="土井牧場",C3363="土井ムギムギ牧場",C3363="むぎむぎ",C3363="むぎ"),"doi",IF(OR(C3363="阪神",C3363="タイガースファーム"),"han",IF(OR(C3363="健康牧場",C3363="ＯＫ牧場"),"oke",VLOOKUP(C3363,[1]Owner!$A:$B,2,FALSE)))))</f>
        <v>tsi</v>
      </c>
    </row>
    <row r="3364" spans="1:24" ht="11.15" customHeight="1" x14ac:dyDescent="0.65">
      <c r="A3364" s="19" t="str">
        <f t="shared" si="263"/>
        <v>0607大熊05</v>
      </c>
      <c r="B3364" s="10" t="s">
        <v>2579</v>
      </c>
      <c r="C3364" s="20" t="s">
        <v>2694</v>
      </c>
      <c r="D3364" s="11">
        <v>5</v>
      </c>
      <c r="E3364" s="20" t="s">
        <v>2700</v>
      </c>
      <c r="F3364" s="10" t="s">
        <v>2279</v>
      </c>
      <c r="G3364" s="10" t="s">
        <v>510</v>
      </c>
      <c r="H3364" s="21" t="s">
        <v>2140</v>
      </c>
      <c r="I3364" s="20" t="s">
        <v>1044</v>
      </c>
      <c r="J3364" s="20" t="s">
        <v>1243</v>
      </c>
      <c r="K3364" s="20" t="s">
        <v>846</v>
      </c>
      <c r="L3364" s="20" t="s">
        <v>515</v>
      </c>
      <c r="M3364" s="21">
        <v>40</v>
      </c>
      <c r="N3364" s="22">
        <v>3</v>
      </c>
      <c r="O3364" s="23">
        <v>0</v>
      </c>
      <c r="P3364" s="24">
        <v>0</v>
      </c>
      <c r="Q3364" s="25">
        <f t="shared" si="265"/>
        <v>0</v>
      </c>
      <c r="R3364" s="12">
        <v>0</v>
      </c>
      <c r="S3364" s="12">
        <v>0</v>
      </c>
      <c r="U3364" s="18" t="str">
        <f t="shared" si="264"/>
        <v>未勝利</v>
      </c>
      <c r="X3364" s="12" t="str">
        <f>IF(OR(C3364="櫃間牧場",C3364="特捜フジ"),"hit",IF(OR(C3364="土井牧場",C3364="土井ムギムギ牧場",C3364="むぎむぎ",C3364="むぎ"),"doi",IF(OR(C3364="阪神",C3364="タイガースファーム"),"han",IF(OR(C3364="健康牧場",C3364="ＯＫ牧場"),"oke",VLOOKUP(C3364,[1]Owner!$A:$B,2,FALSE)))))</f>
        <v>oku</v>
      </c>
    </row>
    <row r="3365" spans="1:24" ht="11.15" customHeight="1" x14ac:dyDescent="0.65">
      <c r="A3365" s="19" t="str">
        <f t="shared" si="263"/>
        <v>0607播磨05</v>
      </c>
      <c r="B3365" s="10" t="s">
        <v>2579</v>
      </c>
      <c r="C3365" s="20" t="s">
        <v>2767</v>
      </c>
      <c r="D3365" s="11">
        <v>5</v>
      </c>
      <c r="E3365" s="20" t="s">
        <v>2774</v>
      </c>
      <c r="F3365" s="10" t="s">
        <v>14</v>
      </c>
      <c r="G3365" s="10" t="s">
        <v>520</v>
      </c>
      <c r="H3365" s="21" t="s">
        <v>2571</v>
      </c>
      <c r="I3365" s="20" t="s">
        <v>2129</v>
      </c>
      <c r="J3365" s="20" t="s">
        <v>2775</v>
      </c>
      <c r="K3365" s="20" t="s">
        <v>795</v>
      </c>
      <c r="L3365" s="20" t="s">
        <v>1913</v>
      </c>
      <c r="M3365" s="21">
        <v>60</v>
      </c>
      <c r="N3365" s="22">
        <v>3</v>
      </c>
      <c r="O3365" s="23">
        <v>0</v>
      </c>
      <c r="P3365" s="24">
        <v>0</v>
      </c>
      <c r="Q3365" s="25">
        <f t="shared" si="265"/>
        <v>0</v>
      </c>
      <c r="R3365" s="12">
        <v>0</v>
      </c>
      <c r="S3365" s="12">
        <v>0</v>
      </c>
      <c r="U3365" s="18" t="str">
        <f t="shared" si="264"/>
        <v>未勝利</v>
      </c>
      <c r="X3365" s="12" t="str">
        <f>IF(OR(C3365="櫃間牧場",C3365="特捜フジ"),"hit",IF(OR(C3365="土井牧場",C3365="土井ムギムギ牧場",C3365="むぎむぎ",C3365="むぎ"),"doi",IF(OR(C3365="阪神",C3365="タイガースファーム"),"han",IF(OR(C3365="健康牧場",C3365="ＯＫ牧場"),"oke",VLOOKUP(C3365,[1]Owner!$A:$B,2,FALSE)))))</f>
        <v>har</v>
      </c>
    </row>
    <row r="3366" spans="1:24" ht="11.15" customHeight="1" x14ac:dyDescent="0.65">
      <c r="A3366" s="19" t="str">
        <f t="shared" si="263"/>
        <v>0708大熊04</v>
      </c>
      <c r="B3366" s="10" t="s">
        <v>2844</v>
      </c>
      <c r="C3366" s="20" t="s">
        <v>1481</v>
      </c>
      <c r="D3366" s="11">
        <v>4</v>
      </c>
      <c r="E3366" s="20" t="s">
        <v>2849</v>
      </c>
      <c r="F3366" s="10" t="s">
        <v>14</v>
      </c>
      <c r="G3366" s="10" t="s">
        <v>520</v>
      </c>
      <c r="H3366" s="20" t="s">
        <v>1267</v>
      </c>
      <c r="I3366" s="20" t="s">
        <v>2850</v>
      </c>
      <c r="J3366" s="20" t="s">
        <v>2851</v>
      </c>
      <c r="K3366" s="20" t="s">
        <v>2518</v>
      </c>
      <c r="L3366" s="20" t="s">
        <v>1774</v>
      </c>
      <c r="M3366" s="21">
        <v>40</v>
      </c>
      <c r="N3366" s="22">
        <v>3</v>
      </c>
      <c r="O3366" s="23">
        <v>0</v>
      </c>
      <c r="P3366" s="24">
        <v>0</v>
      </c>
      <c r="Q3366" s="25">
        <f t="shared" si="265"/>
        <v>0</v>
      </c>
      <c r="R3366" s="12">
        <v>0</v>
      </c>
      <c r="S3366" s="12">
        <v>0</v>
      </c>
      <c r="U3366" s="18" t="str">
        <f t="shared" si="264"/>
        <v>未勝利</v>
      </c>
      <c r="X3366" s="12" t="str">
        <f>IF(OR(C3366="櫃間牧場",C3366="特捜フジ"),"hit",IF(OR(C3366="土井牧場",C3366="土井ムギムギ牧場",C3366="むぎむぎ",C3366="むぎ"),"doi",IF(OR(C3366="阪神",C3366="タイガースファーム"),"han",IF(OR(C3366="健康牧場",C3366="ＯＫ牧場"),"oke",VLOOKUP(C3366,[1]Owner!$A:$B,2,FALSE)))))</f>
        <v>oku</v>
      </c>
    </row>
    <row r="3367" spans="1:24" ht="11.15" customHeight="1" x14ac:dyDescent="0.65">
      <c r="A3367" s="19" t="str">
        <f t="shared" si="263"/>
        <v>0708羽田06</v>
      </c>
      <c r="B3367" s="10" t="s">
        <v>2844</v>
      </c>
      <c r="C3367" s="20" t="s">
        <v>2482</v>
      </c>
      <c r="D3367" s="11">
        <v>6</v>
      </c>
      <c r="E3367" s="20" t="s">
        <v>3049</v>
      </c>
      <c r="F3367" s="10" t="s">
        <v>14</v>
      </c>
      <c r="G3367" s="10" t="s">
        <v>510</v>
      </c>
      <c r="H3367" s="20" t="s">
        <v>3050</v>
      </c>
      <c r="I3367" s="20" t="s">
        <v>3051</v>
      </c>
      <c r="J3367" s="20" t="s">
        <v>3052</v>
      </c>
      <c r="K3367" s="20" t="s">
        <v>1836</v>
      </c>
      <c r="L3367" s="20" t="s">
        <v>3053</v>
      </c>
      <c r="M3367" s="21">
        <v>50</v>
      </c>
      <c r="N3367" s="22">
        <v>3</v>
      </c>
      <c r="O3367" s="23">
        <v>0</v>
      </c>
      <c r="P3367" s="24">
        <v>0</v>
      </c>
      <c r="Q3367" s="25">
        <f t="shared" si="265"/>
        <v>0</v>
      </c>
      <c r="R3367" s="12">
        <v>0</v>
      </c>
      <c r="S3367" s="12">
        <v>0</v>
      </c>
      <c r="U3367" s="18" t="str">
        <f t="shared" si="264"/>
        <v>未勝利</v>
      </c>
      <c r="X3367" s="12" t="str">
        <f>IF(OR(C3367="櫃間牧場",C3367="特捜フジ"),"hit",IF(OR(C3367="土井牧場",C3367="土井ムギムギ牧場",C3367="むぎむぎ",C3367="むぎ"),"doi",IF(OR(C3367="阪神",C3367="タイガースファーム"),"han",IF(OR(C3367="健康牧場",C3367="ＯＫ牧場"),"oke",VLOOKUP(C3367,[1]Owner!$A:$B,2,FALSE)))))</f>
        <v>had</v>
      </c>
    </row>
    <row r="3368" spans="1:24" ht="11.15" customHeight="1" x14ac:dyDescent="0.65">
      <c r="A3368" s="19" t="str">
        <f t="shared" si="263"/>
        <v>0809大熊01</v>
      </c>
      <c r="B3368" s="10" t="s">
        <v>3162</v>
      </c>
      <c r="C3368" s="20" t="s">
        <v>2694</v>
      </c>
      <c r="D3368" s="11">
        <v>1</v>
      </c>
      <c r="E3368" s="20" t="s">
        <v>3292</v>
      </c>
      <c r="F3368" s="10" t="s">
        <v>2279</v>
      </c>
      <c r="G3368" s="10" t="s">
        <v>510</v>
      </c>
      <c r="H3368" s="20" t="s">
        <v>3293</v>
      </c>
      <c r="I3368" s="20" t="s">
        <v>2857</v>
      </c>
      <c r="J3368" s="20" t="s">
        <v>3294</v>
      </c>
      <c r="K3368" s="20" t="s">
        <v>2955</v>
      </c>
      <c r="L3368" s="20" t="s">
        <v>3295</v>
      </c>
      <c r="M3368" s="21">
        <v>10</v>
      </c>
      <c r="N3368" s="22">
        <v>3</v>
      </c>
      <c r="O3368" s="23">
        <v>0</v>
      </c>
      <c r="P3368" s="24">
        <v>0</v>
      </c>
      <c r="Q3368" s="25">
        <f t="shared" si="265"/>
        <v>0</v>
      </c>
      <c r="R3368" s="12">
        <v>0</v>
      </c>
      <c r="S3368" s="12">
        <v>0</v>
      </c>
      <c r="U3368" s="18" t="str">
        <f t="shared" si="264"/>
        <v>未勝利</v>
      </c>
      <c r="X3368" s="12" t="str">
        <f>IF(OR(C3368="櫃間牧場",C3368="特捜フジ"),"hit",IF(OR(C3368="土井牧場",C3368="土井ムギムギ牧場",C3368="むぎむぎ",C3368="むぎ"),"doi",IF(OR(C3368="阪神",C3368="タイガースファーム"),"han",IF(OR(C3368="健康牧場",C3368="ＯＫ牧場"),"oke",VLOOKUP(C3368,[1]Owner!$A:$B,2,FALSE)))))</f>
        <v>oku</v>
      </c>
    </row>
    <row r="3369" spans="1:24" ht="11.15" customHeight="1" x14ac:dyDescent="0.65">
      <c r="A3369" s="19" t="str">
        <f t="shared" si="263"/>
        <v>0809大熊09</v>
      </c>
      <c r="B3369" s="10" t="s">
        <v>3162</v>
      </c>
      <c r="C3369" s="20" t="s">
        <v>2694</v>
      </c>
      <c r="D3369" s="11">
        <v>9</v>
      </c>
      <c r="E3369" s="20" t="s">
        <v>3316</v>
      </c>
      <c r="F3369" s="10" t="s">
        <v>2279</v>
      </c>
      <c r="G3369" s="10" t="s">
        <v>520</v>
      </c>
      <c r="H3369" s="20" t="s">
        <v>1362</v>
      </c>
      <c r="I3369" s="20" t="s">
        <v>3165</v>
      </c>
      <c r="J3369" s="20" t="s">
        <v>3317</v>
      </c>
      <c r="K3369" s="20" t="s">
        <v>2344</v>
      </c>
      <c r="L3369" s="20" t="s">
        <v>3318</v>
      </c>
      <c r="M3369" s="21">
        <v>40</v>
      </c>
      <c r="N3369" s="22">
        <v>3</v>
      </c>
      <c r="O3369" s="23">
        <v>0</v>
      </c>
      <c r="P3369" s="24">
        <v>0</v>
      </c>
      <c r="Q3369" s="25">
        <f t="shared" si="265"/>
        <v>0</v>
      </c>
      <c r="R3369" s="12">
        <v>0</v>
      </c>
      <c r="S3369" s="12">
        <v>0</v>
      </c>
      <c r="U3369" s="18" t="str">
        <f t="shared" si="264"/>
        <v>未勝利</v>
      </c>
      <c r="X3369" s="12" t="str">
        <f>IF(OR(C3369="櫃間牧場",C3369="特捜フジ"),"hit",IF(OR(C3369="土井牧場",C3369="土井ムギムギ牧場",C3369="むぎむぎ",C3369="むぎ"),"doi",IF(OR(C3369="阪神",C3369="タイガースファーム"),"han",IF(OR(C3369="健康牧場",C3369="ＯＫ牧場"),"oke",VLOOKUP(C3369,[1]Owner!$A:$B,2,FALSE)))))</f>
        <v>oku</v>
      </c>
    </row>
    <row r="3370" spans="1:24" ht="11.15" customHeight="1" x14ac:dyDescent="0.65">
      <c r="A3370" s="19" t="str">
        <f t="shared" si="263"/>
        <v>0809土井04</v>
      </c>
      <c r="B3370" s="10" t="s">
        <v>3162</v>
      </c>
      <c r="C3370" s="20" t="s">
        <v>2713</v>
      </c>
      <c r="D3370" s="11">
        <v>4</v>
      </c>
      <c r="E3370" s="20" t="s">
        <v>3338</v>
      </c>
      <c r="F3370" s="10" t="s">
        <v>14</v>
      </c>
      <c r="G3370" s="10" t="s">
        <v>520</v>
      </c>
      <c r="H3370" s="20" t="s">
        <v>2401</v>
      </c>
      <c r="I3370" s="20" t="s">
        <v>3165</v>
      </c>
      <c r="J3370" s="20" t="s">
        <v>3339</v>
      </c>
      <c r="K3370" s="20" t="s">
        <v>791</v>
      </c>
      <c r="L3370" s="20" t="s">
        <v>2174</v>
      </c>
      <c r="M3370" s="21">
        <v>120</v>
      </c>
      <c r="N3370" s="22">
        <v>3</v>
      </c>
      <c r="O3370" s="23">
        <v>0</v>
      </c>
      <c r="P3370" s="24">
        <v>0</v>
      </c>
      <c r="Q3370" s="25">
        <f t="shared" si="265"/>
        <v>0</v>
      </c>
      <c r="R3370" s="12">
        <v>0</v>
      </c>
      <c r="S3370" s="12">
        <v>0</v>
      </c>
      <c r="U3370" s="18" t="str">
        <f t="shared" si="264"/>
        <v>未勝利</v>
      </c>
      <c r="X3370" s="12" t="str">
        <f>IF(OR(C3370="櫃間牧場",C3370="特捜フジ"),"hit",IF(OR(C3370="土井牧場",C3370="土井ムギムギ牧場",C3370="むぎむぎ",C3370="むぎ"),"doi",IF(OR(C3370="阪神",C3370="タイガースファーム"),"han",IF(OR(C3370="健康牧場",C3370="ＯＫ牧場"),"oke",VLOOKUP(C3370,[1]Owner!$A:$B,2,FALSE)))))</f>
        <v>doi</v>
      </c>
    </row>
    <row r="3371" spans="1:24" ht="11.15" customHeight="1" x14ac:dyDescent="0.65">
      <c r="A3371" s="19" t="str">
        <f t="shared" si="263"/>
        <v>0809藤田03</v>
      </c>
      <c r="B3371" s="10" t="s">
        <v>3162</v>
      </c>
      <c r="C3371" s="20" t="s">
        <v>3353</v>
      </c>
      <c r="D3371" s="11">
        <v>3</v>
      </c>
      <c r="E3371" s="20" t="s">
        <v>3357</v>
      </c>
      <c r="F3371" s="10" t="s">
        <v>14</v>
      </c>
      <c r="G3371" s="10" t="s">
        <v>520</v>
      </c>
      <c r="H3371" s="20" t="s">
        <v>3358</v>
      </c>
      <c r="I3371" s="20" t="s">
        <v>1044</v>
      </c>
      <c r="J3371" s="20" t="s">
        <v>3359</v>
      </c>
      <c r="K3371" s="20" t="s">
        <v>3360</v>
      </c>
      <c r="L3371" s="20" t="s">
        <v>3361</v>
      </c>
      <c r="M3371" s="21">
        <v>70</v>
      </c>
      <c r="N3371" s="22">
        <v>3</v>
      </c>
      <c r="O3371" s="23">
        <v>0</v>
      </c>
      <c r="P3371" s="24">
        <v>0</v>
      </c>
      <c r="Q3371" s="25">
        <f t="shared" si="265"/>
        <v>0</v>
      </c>
      <c r="R3371" s="12">
        <v>0</v>
      </c>
      <c r="S3371" s="12">
        <v>0</v>
      </c>
      <c r="U3371" s="18" t="str">
        <f t="shared" si="264"/>
        <v>未勝利</v>
      </c>
      <c r="X3371" s="12" t="str">
        <f>IF(OR(C3371="櫃間牧場",C3371="特捜フジ"),"hit",IF(OR(C3371="土井牧場",C3371="土井ムギムギ牧場",C3371="むぎむぎ",C3371="むぎ"),"doi",IF(OR(C3371="阪神",C3371="タイガースファーム"),"han",IF(OR(C3371="健康牧場",C3371="ＯＫ牧場"),"oke",VLOOKUP(C3371,[1]Owner!$A:$B,2,FALSE)))))</f>
        <v>fut</v>
      </c>
    </row>
    <row r="3372" spans="1:24" ht="11.15" customHeight="1" x14ac:dyDescent="0.65">
      <c r="A3372" s="19" t="str">
        <f t="shared" si="263"/>
        <v>0809大熊10</v>
      </c>
      <c r="B3372" s="10" t="s">
        <v>3162</v>
      </c>
      <c r="C3372" s="20" t="s">
        <v>2694</v>
      </c>
      <c r="D3372" s="11">
        <v>10</v>
      </c>
      <c r="E3372" s="20" t="s">
        <v>3319</v>
      </c>
      <c r="F3372" s="10" t="s">
        <v>14</v>
      </c>
      <c r="G3372" s="10" t="s">
        <v>520</v>
      </c>
      <c r="H3372" s="20" t="s">
        <v>1321</v>
      </c>
      <c r="I3372" s="20" t="s">
        <v>2850</v>
      </c>
      <c r="J3372" s="20" t="s">
        <v>749</v>
      </c>
      <c r="K3372" s="20" t="s">
        <v>750</v>
      </c>
      <c r="L3372" s="20" t="s">
        <v>515</v>
      </c>
      <c r="M3372" s="21">
        <v>150</v>
      </c>
      <c r="N3372" s="22">
        <v>3</v>
      </c>
      <c r="O3372" s="23">
        <v>0</v>
      </c>
      <c r="P3372" s="24">
        <v>0</v>
      </c>
      <c r="Q3372" s="25">
        <f t="shared" si="265"/>
        <v>0</v>
      </c>
      <c r="R3372" s="12">
        <v>0</v>
      </c>
      <c r="S3372" s="12">
        <v>0</v>
      </c>
      <c r="U3372" s="18" t="str">
        <f t="shared" si="264"/>
        <v>未勝利</v>
      </c>
      <c r="X3372" s="12" t="str">
        <f>IF(OR(C3372="櫃間牧場",C3372="特捜フジ"),"hit",IF(OR(C3372="土井牧場",C3372="土井ムギムギ牧場",C3372="むぎむぎ",C3372="むぎ"),"doi",IF(OR(C3372="阪神",C3372="タイガースファーム"),"han",IF(OR(C3372="健康牧場",C3372="ＯＫ牧場"),"oke",VLOOKUP(C3372,[1]Owner!$A:$B,2,FALSE)))))</f>
        <v>oku</v>
      </c>
    </row>
    <row r="3373" spans="1:24" ht="11.15" customHeight="1" x14ac:dyDescent="0.65">
      <c r="A3373" s="19" t="str">
        <f t="shared" si="263"/>
        <v>0910西原02</v>
      </c>
      <c r="B3373" s="10" t="s">
        <v>3418</v>
      </c>
      <c r="C3373" s="20" t="s">
        <v>2673</v>
      </c>
      <c r="D3373" s="11">
        <v>2</v>
      </c>
      <c r="E3373" s="20" t="s">
        <v>3519</v>
      </c>
      <c r="F3373" s="10" t="s">
        <v>14</v>
      </c>
      <c r="G3373" s="10" t="s">
        <v>520</v>
      </c>
      <c r="H3373" s="20" t="s">
        <v>1362</v>
      </c>
      <c r="I3373" s="20" t="s">
        <v>476</v>
      </c>
      <c r="J3373" s="20" t="s">
        <v>3010</v>
      </c>
      <c r="K3373" s="20" t="s">
        <v>2726</v>
      </c>
      <c r="L3373" s="20" t="s">
        <v>3011</v>
      </c>
      <c r="M3373" s="21">
        <v>50</v>
      </c>
      <c r="N3373" s="22">
        <v>3</v>
      </c>
      <c r="O3373" s="23">
        <v>0</v>
      </c>
      <c r="P3373" s="24">
        <v>0</v>
      </c>
      <c r="Q3373" s="25">
        <f t="shared" si="265"/>
        <v>0</v>
      </c>
      <c r="R3373" s="12">
        <v>0</v>
      </c>
      <c r="S3373" s="12">
        <v>0</v>
      </c>
      <c r="U3373" s="18" t="str">
        <f t="shared" si="264"/>
        <v>未勝利</v>
      </c>
      <c r="X3373" s="12" t="str">
        <f>IF(OR(C3373="櫃間牧場",C3373="特捜フジ"),"hit",IF(OR(C3373="土井牧場",C3373="土井ムギムギ牧場",C3373="むぎむぎ",C3373="むぎ"),"doi",IF(OR(C3373="阪神",C3373="タイガースファーム"),"han",IF(OR(C3373="健康牧場",C3373="ＯＫ牧場"),"oke",VLOOKUP(C3373,[1]Owner!$A:$B,2,FALSE)))))</f>
        <v>nis</v>
      </c>
    </row>
    <row r="3374" spans="1:24" ht="11.15" customHeight="1" x14ac:dyDescent="0.65">
      <c r="A3374" s="19" t="str">
        <f t="shared" si="263"/>
        <v>1011松山06</v>
      </c>
      <c r="B3374" s="10" t="s">
        <v>3649</v>
      </c>
      <c r="C3374" s="20" t="s">
        <v>3820</v>
      </c>
      <c r="D3374" s="11">
        <v>6</v>
      </c>
      <c r="E3374" s="20" t="s">
        <v>3827</v>
      </c>
      <c r="F3374" s="10" t="s">
        <v>2279</v>
      </c>
      <c r="G3374" s="10" t="s">
        <v>520</v>
      </c>
      <c r="H3374" s="20" t="s">
        <v>3677</v>
      </c>
      <c r="I3374" s="20" t="s">
        <v>2814</v>
      </c>
      <c r="J3374" s="20" t="s">
        <v>1108</v>
      </c>
      <c r="K3374" s="20" t="s">
        <v>791</v>
      </c>
      <c r="L3374" s="20" t="s">
        <v>1913</v>
      </c>
      <c r="M3374" s="21">
        <v>50</v>
      </c>
      <c r="N3374" s="22">
        <v>3</v>
      </c>
      <c r="O3374" s="23">
        <v>0</v>
      </c>
      <c r="P3374" s="24">
        <v>0</v>
      </c>
      <c r="Q3374" s="25">
        <f t="shared" si="265"/>
        <v>0</v>
      </c>
      <c r="R3374" s="12">
        <v>0</v>
      </c>
      <c r="S3374" s="12">
        <v>0</v>
      </c>
      <c r="U3374" s="18" t="str">
        <f t="shared" si="264"/>
        <v>未勝利</v>
      </c>
      <c r="X3374" s="12" t="str">
        <f>IF(OR(C3374="櫃間牧場",C3374="特捜フジ"),"hit",IF(OR(C3374="土井牧場",C3374="土井ムギムギ牧場",C3374="むぎむぎ",C3374="むぎ"),"doi",IF(OR(C3374="阪神",C3374="タイガースファーム"),"han",IF(OR(C3374="健康牧場",C3374="ＯＫ牧場"),"oke",VLOOKUP(C3374,[1]Owner!$A:$B,2,FALSE)))))</f>
        <v>mat</v>
      </c>
    </row>
    <row r="3375" spans="1:24" ht="11.15" customHeight="1" x14ac:dyDescent="0.65">
      <c r="A3375" s="19" t="str">
        <f t="shared" si="263"/>
        <v>1011タイ06</v>
      </c>
      <c r="B3375" s="10" t="s">
        <v>3649</v>
      </c>
      <c r="C3375" s="20" t="s">
        <v>3696</v>
      </c>
      <c r="D3375" s="11">
        <v>6</v>
      </c>
      <c r="E3375" s="20" t="s">
        <v>3706</v>
      </c>
      <c r="F3375" s="10" t="s">
        <v>2279</v>
      </c>
      <c r="G3375" s="10" t="s">
        <v>520</v>
      </c>
      <c r="H3375" s="20" t="s">
        <v>2386</v>
      </c>
      <c r="I3375" s="20" t="s">
        <v>3165</v>
      </c>
      <c r="J3375" s="20" t="s">
        <v>1536</v>
      </c>
      <c r="K3375" s="20" t="s">
        <v>514</v>
      </c>
      <c r="L3375" s="20" t="s">
        <v>515</v>
      </c>
      <c r="M3375" s="21">
        <v>30</v>
      </c>
      <c r="N3375" s="22">
        <v>3</v>
      </c>
      <c r="O3375" s="23">
        <v>0</v>
      </c>
      <c r="P3375" s="24">
        <v>0</v>
      </c>
      <c r="Q3375" s="25">
        <f t="shared" si="265"/>
        <v>0</v>
      </c>
      <c r="R3375" s="12">
        <v>0</v>
      </c>
      <c r="S3375" s="12">
        <v>0</v>
      </c>
      <c r="U3375" s="18" t="str">
        <f t="shared" si="264"/>
        <v>未勝利</v>
      </c>
      <c r="X3375" s="12" t="str">
        <f>IF(OR(C3375="櫃間牧場",C3375="特捜フジ"),"hit",IF(OR(C3375="土井牧場",C3375="土井ムギムギ牧場",C3375="むぎむぎ",C3375="むぎ"),"doi",IF(OR(C3375="阪神",C3375="タイガースファーム"),"han",IF(OR(C3375="健康牧場",C3375="ＯＫ牧場"),"oke",VLOOKUP(C3375,[1]Owner!$A:$B,2,FALSE)))))</f>
        <v>han</v>
      </c>
    </row>
    <row r="3376" spans="1:24" ht="11.15" customHeight="1" x14ac:dyDescent="0.65">
      <c r="A3376" s="19" t="str">
        <f t="shared" si="263"/>
        <v>1011タイ08</v>
      </c>
      <c r="B3376" s="10" t="s">
        <v>3649</v>
      </c>
      <c r="C3376" s="20" t="s">
        <v>3696</v>
      </c>
      <c r="D3376" s="11">
        <v>8</v>
      </c>
      <c r="E3376" s="20" t="s">
        <v>3709</v>
      </c>
      <c r="F3376" s="10" t="s">
        <v>2279</v>
      </c>
      <c r="G3376" s="10" t="s">
        <v>520</v>
      </c>
      <c r="H3376" s="20" t="s">
        <v>995</v>
      </c>
      <c r="I3376" s="20" t="s">
        <v>2906</v>
      </c>
      <c r="J3376" s="20" t="s">
        <v>2940</v>
      </c>
      <c r="K3376" s="20" t="s">
        <v>3710</v>
      </c>
      <c r="L3376" s="20" t="s">
        <v>2941</v>
      </c>
      <c r="M3376" s="21">
        <v>15</v>
      </c>
      <c r="N3376" s="22">
        <v>3</v>
      </c>
      <c r="O3376" s="23">
        <v>0</v>
      </c>
      <c r="P3376" s="24">
        <v>0</v>
      </c>
      <c r="Q3376" s="25">
        <f t="shared" ref="Q3376:Q3407" si="266">IF(M3376="","",IF(M3376&lt;=0,P3376/10,P3376/M3376))</f>
        <v>0</v>
      </c>
      <c r="R3376" s="12">
        <v>0</v>
      </c>
      <c r="S3376" s="12">
        <v>0</v>
      </c>
      <c r="U3376" s="18" t="str">
        <f t="shared" si="264"/>
        <v>未勝利</v>
      </c>
      <c r="X3376" s="12" t="str">
        <f>IF(OR(C3376="櫃間牧場",C3376="特捜フジ"),"hit",IF(OR(C3376="土井牧場",C3376="土井ムギムギ牧場",C3376="むぎむぎ",C3376="むぎ"),"doi",IF(OR(C3376="阪神",C3376="タイガースファーム"),"han",IF(OR(C3376="健康牧場",C3376="ＯＫ牧場"),"oke",VLOOKUP(C3376,[1]Owner!$A:$B,2,FALSE)))))</f>
        <v>han</v>
      </c>
    </row>
    <row r="3377" spans="1:24" ht="11.15" customHeight="1" x14ac:dyDescent="0.65">
      <c r="A3377" s="19" t="str">
        <f t="shared" si="263"/>
        <v>1011西原06</v>
      </c>
      <c r="B3377" s="10" t="s">
        <v>3649</v>
      </c>
      <c r="C3377" s="20" t="s">
        <v>2175</v>
      </c>
      <c r="D3377" s="11">
        <v>6</v>
      </c>
      <c r="E3377" s="20" t="s">
        <v>3725</v>
      </c>
      <c r="F3377" s="10" t="s">
        <v>2279</v>
      </c>
      <c r="G3377" s="10" t="s">
        <v>520</v>
      </c>
      <c r="H3377" s="20" t="s">
        <v>3682</v>
      </c>
      <c r="I3377" s="20" t="s">
        <v>436</v>
      </c>
      <c r="J3377" s="20" t="s">
        <v>2680</v>
      </c>
      <c r="K3377" s="20" t="s">
        <v>846</v>
      </c>
      <c r="L3377" s="20" t="s">
        <v>2876</v>
      </c>
      <c r="M3377" s="21">
        <v>55</v>
      </c>
      <c r="N3377" s="22">
        <v>3</v>
      </c>
      <c r="O3377" s="23">
        <v>0</v>
      </c>
      <c r="P3377" s="24">
        <v>0</v>
      </c>
      <c r="Q3377" s="25">
        <f t="shared" si="266"/>
        <v>0</v>
      </c>
      <c r="R3377" s="12">
        <v>0</v>
      </c>
      <c r="S3377" s="12">
        <v>0</v>
      </c>
      <c r="U3377" s="18" t="str">
        <f t="shared" si="264"/>
        <v>未勝利</v>
      </c>
      <c r="X3377" s="12" t="str">
        <f>IF(OR(C3377="櫃間牧場",C3377="特捜フジ"),"hit",IF(OR(C3377="土井牧場",C3377="土井ムギムギ牧場",C3377="むぎむぎ",C3377="むぎ"),"doi",IF(OR(C3377="阪神",C3377="タイガースファーム"),"han",IF(OR(C3377="健康牧場",C3377="ＯＫ牧場"),"oke",VLOOKUP(C3377,[1]Owner!$A:$B,2,FALSE)))))</f>
        <v>nis</v>
      </c>
    </row>
    <row r="3378" spans="1:24" ht="11.15" customHeight="1" x14ac:dyDescent="0.15">
      <c r="A3378" s="19" t="str">
        <f t="shared" si="263"/>
        <v>1112阪神10</v>
      </c>
      <c r="B3378" s="10" t="s">
        <v>4369</v>
      </c>
      <c r="C3378" s="20" t="s">
        <v>4137</v>
      </c>
      <c r="D3378" s="11">
        <v>10</v>
      </c>
      <c r="E3378" s="20" t="s">
        <v>4161</v>
      </c>
      <c r="F3378" s="10" t="s">
        <v>3905</v>
      </c>
      <c r="G3378" s="10" t="s">
        <v>3911</v>
      </c>
      <c r="H3378" s="20" t="s">
        <v>4162</v>
      </c>
      <c r="I3378" s="20" t="s">
        <v>4163</v>
      </c>
      <c r="J3378" s="20" t="s">
        <v>4164</v>
      </c>
      <c r="K3378" s="20" t="s">
        <v>4165</v>
      </c>
      <c r="L3378" s="20" t="s">
        <v>4166</v>
      </c>
      <c r="M3378" s="21">
        <v>10</v>
      </c>
      <c r="N3378" s="22">
        <v>3</v>
      </c>
      <c r="O3378" s="23">
        <v>0</v>
      </c>
      <c r="P3378" s="24">
        <v>0</v>
      </c>
      <c r="Q3378" s="25">
        <f t="shared" si="266"/>
        <v>0</v>
      </c>
      <c r="R3378" s="12">
        <v>0</v>
      </c>
      <c r="S3378" s="12">
        <v>0</v>
      </c>
      <c r="U3378" s="18" t="str">
        <f t="shared" si="264"/>
        <v>未勝利</v>
      </c>
      <c r="V3378" s="12" t="s">
        <v>6347</v>
      </c>
      <c r="W3378" s="27" t="s">
        <v>6197</v>
      </c>
      <c r="X3378" s="12" t="str">
        <f>IF(OR(C3378="櫃間牧場",C3378="特捜フジ"),"hit",IF(OR(C3378="土井牧場",C3378="土井ムギムギ牧場",C3378="むぎむぎ",C3378="むぎ"),"doi",IF(OR(C3378="阪神",C3378="タイガースファーム"),"han",IF(OR(C3378="健康牧場",C3378="ＯＫ牧場"),"oke",VLOOKUP(C3378,[1]Owner!$A:$B,2,FALSE)))))</f>
        <v>han</v>
      </c>
    </row>
    <row r="3379" spans="1:24" ht="11.15" customHeight="1" x14ac:dyDescent="0.15">
      <c r="A3379" s="19" t="str">
        <f t="shared" si="263"/>
        <v>1112福石06</v>
      </c>
      <c r="B3379" s="10" t="s">
        <v>4369</v>
      </c>
      <c r="C3379" s="20" t="s">
        <v>4167</v>
      </c>
      <c r="D3379" s="11">
        <v>6</v>
      </c>
      <c r="E3379" s="20" t="s">
        <v>4182</v>
      </c>
      <c r="F3379" s="10" t="s">
        <v>3910</v>
      </c>
      <c r="G3379" s="10" t="s">
        <v>4183</v>
      </c>
      <c r="H3379" s="20" t="s">
        <v>4184</v>
      </c>
      <c r="I3379" s="20" t="s">
        <v>2231</v>
      </c>
      <c r="J3379" s="20" t="s">
        <v>2815</v>
      </c>
      <c r="K3379" s="20" t="s">
        <v>791</v>
      </c>
      <c r="L3379" s="20" t="s">
        <v>3959</v>
      </c>
      <c r="M3379" s="21">
        <v>55</v>
      </c>
      <c r="N3379" s="22">
        <v>3</v>
      </c>
      <c r="O3379" s="23">
        <v>0</v>
      </c>
      <c r="P3379" s="24">
        <v>0</v>
      </c>
      <c r="Q3379" s="25">
        <f t="shared" si="266"/>
        <v>0</v>
      </c>
      <c r="R3379" s="12">
        <v>0</v>
      </c>
      <c r="S3379" s="12">
        <v>0</v>
      </c>
      <c r="U3379" s="18" t="str">
        <f t="shared" si="264"/>
        <v>未勝利</v>
      </c>
      <c r="V3379" s="12" t="s">
        <v>6350</v>
      </c>
      <c r="W3379" s="27" t="s">
        <v>6200</v>
      </c>
      <c r="X3379" s="12" t="str">
        <f>IF(OR(C3379="櫃間牧場",C3379="特捜フジ"),"hit",IF(OR(C3379="土井牧場",C3379="土井ムギムギ牧場",C3379="むぎむぎ",C3379="むぎ"),"doi",IF(OR(C3379="阪神",C3379="タイガースファーム"),"han",IF(OR(C3379="健康牧場",C3379="ＯＫ牧場"),"oke",VLOOKUP(C3379,[1]Owner!$A:$B,2,FALSE)))))</f>
        <v>fuk</v>
      </c>
    </row>
    <row r="3380" spans="1:24" ht="11.15" customHeight="1" x14ac:dyDescent="0.15">
      <c r="A3380" s="19" t="str">
        <f t="shared" si="263"/>
        <v>1112藤田05</v>
      </c>
      <c r="B3380" s="10" t="s">
        <v>4369</v>
      </c>
      <c r="C3380" s="20" t="s">
        <v>4200</v>
      </c>
      <c r="D3380" s="11">
        <v>5</v>
      </c>
      <c r="E3380" s="20" t="s">
        <v>4212</v>
      </c>
      <c r="F3380" s="10" t="s">
        <v>3905</v>
      </c>
      <c r="G3380" s="10" t="s">
        <v>3906</v>
      </c>
      <c r="H3380" s="20" t="s">
        <v>4213</v>
      </c>
      <c r="I3380" s="20" t="s">
        <v>3165</v>
      </c>
      <c r="J3380" s="20" t="s">
        <v>4214</v>
      </c>
      <c r="K3380" s="20" t="s">
        <v>4215</v>
      </c>
      <c r="L3380" s="20" t="s">
        <v>4216</v>
      </c>
      <c r="M3380" s="21">
        <v>15</v>
      </c>
      <c r="N3380" s="22">
        <v>3</v>
      </c>
      <c r="O3380" s="23">
        <v>0</v>
      </c>
      <c r="P3380" s="24">
        <v>0</v>
      </c>
      <c r="Q3380" s="25">
        <f t="shared" si="266"/>
        <v>0</v>
      </c>
      <c r="R3380" s="12">
        <v>0</v>
      </c>
      <c r="S3380" s="12">
        <v>0</v>
      </c>
      <c r="U3380" s="18" t="str">
        <f t="shared" si="264"/>
        <v>未勝利</v>
      </c>
      <c r="V3380" s="12" t="s">
        <v>6352</v>
      </c>
      <c r="W3380" s="27" t="s">
        <v>6202</v>
      </c>
      <c r="X3380" s="12" t="str">
        <f>IF(OR(C3380="櫃間牧場",C3380="特捜フジ"),"hit",IF(OR(C3380="土井牧場",C3380="土井ムギムギ牧場",C3380="むぎむぎ",C3380="むぎ"),"doi",IF(OR(C3380="阪神",C3380="タイガースファーム"),"han",IF(OR(C3380="健康牧場",C3380="ＯＫ牧場"),"oke",VLOOKUP(C3380,[1]Owner!$A:$B,2,FALSE)))))</f>
        <v>fut</v>
      </c>
    </row>
    <row r="3381" spans="1:24" ht="11.15" customHeight="1" x14ac:dyDescent="0.15">
      <c r="A3381" s="19" t="str">
        <f t="shared" si="263"/>
        <v>1112村山04</v>
      </c>
      <c r="B3381" s="10" t="s">
        <v>4369</v>
      </c>
      <c r="C3381" s="20" t="s">
        <v>4339</v>
      </c>
      <c r="D3381" s="11">
        <v>4</v>
      </c>
      <c r="E3381" s="20" t="s">
        <v>4345</v>
      </c>
      <c r="F3381" s="10" t="s">
        <v>3910</v>
      </c>
      <c r="G3381" s="10" t="s">
        <v>3906</v>
      </c>
      <c r="H3381" s="20" t="s">
        <v>4126</v>
      </c>
      <c r="I3381" s="20" t="s">
        <v>2280</v>
      </c>
      <c r="J3381" s="20" t="s">
        <v>1953</v>
      </c>
      <c r="K3381" s="20" t="s">
        <v>4202</v>
      </c>
      <c r="L3381" s="20" t="s">
        <v>1893</v>
      </c>
      <c r="M3381" s="21">
        <v>25</v>
      </c>
      <c r="N3381" s="22">
        <v>3</v>
      </c>
      <c r="O3381" s="23">
        <v>0</v>
      </c>
      <c r="P3381" s="24">
        <v>0</v>
      </c>
      <c r="Q3381" s="25">
        <f t="shared" si="266"/>
        <v>0</v>
      </c>
      <c r="R3381" s="12">
        <v>0</v>
      </c>
      <c r="S3381" s="12">
        <v>0</v>
      </c>
      <c r="U3381" s="18" t="str">
        <f t="shared" si="264"/>
        <v>未勝利</v>
      </c>
      <c r="V3381" s="12" t="s">
        <v>6361</v>
      </c>
      <c r="W3381" s="27" t="s">
        <v>6211</v>
      </c>
      <c r="X3381" s="12" t="str">
        <f>IF(OR(C3381="櫃間牧場",C3381="特捜フジ"),"hit",IF(OR(C3381="土井牧場",C3381="土井ムギムギ牧場",C3381="むぎむぎ",C3381="むぎ"),"doi",IF(OR(C3381="阪神",C3381="タイガースファーム"),"han",IF(OR(C3381="健康牧場",C3381="ＯＫ牧場"),"oke",VLOOKUP(C3381,[1]Owner!$A:$B,2,FALSE)))))</f>
        <v>mur</v>
      </c>
    </row>
    <row r="3382" spans="1:24" ht="11.15" customHeight="1" x14ac:dyDescent="0.15">
      <c r="A3382" s="19" t="str">
        <f t="shared" si="263"/>
        <v>1213健太02</v>
      </c>
      <c r="B3382" s="10" t="s">
        <v>4405</v>
      </c>
      <c r="C3382" s="20" t="s">
        <v>4732</v>
      </c>
      <c r="D3382" s="11">
        <v>2</v>
      </c>
      <c r="E3382" s="20" t="s">
        <v>4507</v>
      </c>
      <c r="F3382" s="10" t="s">
        <v>4478</v>
      </c>
      <c r="G3382" s="10" t="s">
        <v>15</v>
      </c>
      <c r="H3382" s="20" t="s">
        <v>1550</v>
      </c>
      <c r="I3382" s="20" t="s">
        <v>2231</v>
      </c>
      <c r="J3382" s="20" t="s">
        <v>1025</v>
      </c>
      <c r="K3382" s="20" t="s">
        <v>791</v>
      </c>
      <c r="L3382" s="20" t="s">
        <v>1913</v>
      </c>
      <c r="M3382" s="21">
        <v>60</v>
      </c>
      <c r="N3382" s="22">
        <v>3</v>
      </c>
      <c r="O3382" s="23">
        <v>0</v>
      </c>
      <c r="P3382" s="24">
        <v>0</v>
      </c>
      <c r="Q3382" s="25">
        <f t="shared" si="266"/>
        <v>0</v>
      </c>
      <c r="R3382" s="12">
        <v>0</v>
      </c>
      <c r="S3382" s="12">
        <v>0</v>
      </c>
      <c r="U3382" s="18" t="str">
        <f t="shared" si="264"/>
        <v>未勝利</v>
      </c>
      <c r="V3382" s="12" t="s">
        <v>6364</v>
      </c>
      <c r="W3382" s="27" t="s">
        <v>6214</v>
      </c>
      <c r="X3382" s="12" t="str">
        <f>IF(OR(C3382="櫃間牧場",C3382="特捜フジ"),"hit",IF(OR(C3382="土井牧場",C3382="土井ムギムギ牧場",C3382="むぎむぎ",C3382="むぎ"),"doi",IF(OR(C3382="阪神",C3382="タイガースファーム"),"han",IF(OR(C3382="健康牧場",C3382="ＯＫ牧場"),"oke",VLOOKUP(C3382,[1]Owner!$A:$B,2,FALSE)))))</f>
        <v>tke</v>
      </c>
    </row>
    <row r="3383" spans="1:24" ht="11.15" customHeight="1" x14ac:dyDescent="0.15">
      <c r="A3383" s="19" t="str">
        <f t="shared" si="263"/>
        <v>1213光生07</v>
      </c>
      <c r="B3383" s="10" t="s">
        <v>4405</v>
      </c>
      <c r="C3383" s="20" t="s">
        <v>4733</v>
      </c>
      <c r="D3383" s="11">
        <v>7</v>
      </c>
      <c r="E3383" s="20" t="s">
        <v>4538</v>
      </c>
      <c r="F3383" s="10" t="s">
        <v>4407</v>
      </c>
      <c r="G3383" s="10" t="s">
        <v>4421</v>
      </c>
      <c r="H3383" s="20" t="s">
        <v>4422</v>
      </c>
      <c r="I3383" s="20" t="s">
        <v>2614</v>
      </c>
      <c r="J3383" s="20" t="s">
        <v>2356</v>
      </c>
      <c r="K3383" s="20" t="s">
        <v>4437</v>
      </c>
      <c r="L3383" s="20" t="s">
        <v>4416</v>
      </c>
      <c r="M3383" s="21">
        <v>20</v>
      </c>
      <c r="N3383" s="22">
        <v>3</v>
      </c>
      <c r="O3383" s="23">
        <v>0</v>
      </c>
      <c r="P3383" s="24">
        <v>0</v>
      </c>
      <c r="Q3383" s="25">
        <f t="shared" si="266"/>
        <v>0</v>
      </c>
      <c r="R3383" s="12">
        <v>0</v>
      </c>
      <c r="S3383" s="12">
        <v>0</v>
      </c>
      <c r="U3383" s="18" t="str">
        <f t="shared" si="264"/>
        <v>未勝利</v>
      </c>
      <c r="V3383" s="12" t="s">
        <v>6378</v>
      </c>
      <c r="W3383" s="27" t="s">
        <v>6228</v>
      </c>
      <c r="X3383" s="12" t="str">
        <f>IF(OR(C3383="櫃間牧場",C3383="特捜フジ"),"hit",IF(OR(C3383="土井牧場",C3383="土井ムギムギ牧場",C3383="むぎむぎ",C3383="むぎ"),"doi",IF(OR(C3383="阪神",C3383="タイガースファーム"),"han",IF(OR(C3383="健康牧場",C3383="ＯＫ牧場"),"oke",VLOOKUP(C3383,[1]Owner!$A:$B,2,FALSE)))))</f>
        <v>ymi</v>
      </c>
    </row>
    <row r="3384" spans="1:24" ht="11.15" customHeight="1" x14ac:dyDescent="0.15">
      <c r="A3384" s="19" t="str">
        <f t="shared" si="263"/>
        <v>1314永之10</v>
      </c>
      <c r="B3384" s="10" t="s">
        <v>5133</v>
      </c>
      <c r="C3384" s="20" t="s">
        <v>5014</v>
      </c>
      <c r="D3384" s="11">
        <v>10</v>
      </c>
      <c r="E3384" s="20" t="s">
        <v>5033</v>
      </c>
      <c r="F3384" s="10" t="s">
        <v>4772</v>
      </c>
      <c r="G3384" s="10" t="s">
        <v>4767</v>
      </c>
      <c r="H3384" s="20" t="s">
        <v>4829</v>
      </c>
      <c r="I3384" s="20" t="s">
        <v>3280</v>
      </c>
      <c r="J3384" s="20" t="s">
        <v>4013</v>
      </c>
      <c r="K3384" s="20" t="s">
        <v>5034</v>
      </c>
      <c r="L3384" s="20" t="s">
        <v>1913</v>
      </c>
      <c r="M3384" s="21">
        <v>90</v>
      </c>
      <c r="N3384" s="22">
        <v>3</v>
      </c>
      <c r="O3384" s="23">
        <v>0</v>
      </c>
      <c r="P3384" s="24">
        <v>0</v>
      </c>
      <c r="Q3384" s="25">
        <f t="shared" si="266"/>
        <v>0</v>
      </c>
      <c r="R3384" s="12">
        <v>0</v>
      </c>
      <c r="S3384" s="12">
        <v>0</v>
      </c>
      <c r="U3384" s="18" t="str">
        <f t="shared" si="264"/>
        <v>未勝利</v>
      </c>
      <c r="V3384" s="12" t="s">
        <v>6401</v>
      </c>
      <c r="W3384" s="27" t="s">
        <v>6251</v>
      </c>
      <c r="X3384" s="12" t="str">
        <f>IF(OR(C3384="櫃間牧場",C3384="特捜フジ"),"hit",IF(OR(C3384="土井牧場",C3384="土井ムギムギ牧場",C3384="むぎむぎ",C3384="むぎ"),"doi",IF(OR(C3384="阪神",C3384="タイガースファーム"),"han",IF(OR(C3384="健康牧場",C3384="ＯＫ牧場"),"oke",VLOOKUP(C3384,[1]Owner!$A:$B,2,FALSE)))))</f>
        <v>yhi</v>
      </c>
    </row>
    <row r="3385" spans="1:24" ht="11.15" customHeight="1" x14ac:dyDescent="0.15">
      <c r="A3385" s="19" t="str">
        <f t="shared" si="263"/>
        <v>1314若井08</v>
      </c>
      <c r="B3385" s="10" t="s">
        <v>5133</v>
      </c>
      <c r="C3385" s="20" t="s">
        <v>4965</v>
      </c>
      <c r="D3385" s="11">
        <v>8</v>
      </c>
      <c r="E3385" s="20" t="s">
        <v>4980</v>
      </c>
      <c r="F3385" s="10" t="s">
        <v>4772</v>
      </c>
      <c r="G3385" s="10" t="s">
        <v>4767</v>
      </c>
      <c r="H3385" s="20" t="s">
        <v>4981</v>
      </c>
      <c r="I3385" s="20" t="s">
        <v>1551</v>
      </c>
      <c r="J3385" s="20" t="s">
        <v>2999</v>
      </c>
      <c r="K3385" s="20" t="s">
        <v>4907</v>
      </c>
      <c r="L3385" s="20" t="s">
        <v>1913</v>
      </c>
      <c r="M3385" s="21">
        <v>50</v>
      </c>
      <c r="N3385" s="22">
        <v>3</v>
      </c>
      <c r="O3385" s="23">
        <v>0</v>
      </c>
      <c r="P3385" s="24">
        <v>0</v>
      </c>
      <c r="Q3385" s="25">
        <f t="shared" si="266"/>
        <v>0</v>
      </c>
      <c r="R3385" s="12">
        <v>0</v>
      </c>
      <c r="S3385" s="12">
        <v>0</v>
      </c>
      <c r="U3385" s="18" t="str">
        <f t="shared" si="264"/>
        <v>未勝利</v>
      </c>
      <c r="V3385" s="12" t="s">
        <v>6405</v>
      </c>
      <c r="W3385" s="27" t="s">
        <v>6264</v>
      </c>
      <c r="X3385" s="12" t="str">
        <f>IF(OR(C3385="櫃間牧場",C3385="特捜フジ"),"hit",IF(OR(C3385="土井牧場",C3385="土井ムギムギ牧場",C3385="むぎむぎ",C3385="むぎ"),"doi",IF(OR(C3385="阪神",C3385="タイガースファーム"),"han",IF(OR(C3385="健康牧場",C3385="ＯＫ牧場"),"oke",VLOOKUP(C3385,[1]Owner!$A:$B,2,FALSE)))))</f>
        <v>wak</v>
      </c>
    </row>
    <row r="3386" spans="1:24" ht="11.15" customHeight="1" x14ac:dyDescent="0.15">
      <c r="A3386" s="19" t="str">
        <f t="shared" si="263"/>
        <v>1415松山06</v>
      </c>
      <c r="B3386" s="10" t="s">
        <v>5140</v>
      </c>
      <c r="C3386" s="28" t="s">
        <v>5137</v>
      </c>
      <c r="D3386" s="29">
        <v>6</v>
      </c>
      <c r="E3386" s="20" t="s">
        <v>5238</v>
      </c>
      <c r="F3386" s="10" t="s">
        <v>5144</v>
      </c>
      <c r="G3386" s="10" t="s">
        <v>5293</v>
      </c>
      <c r="H3386" s="20" t="s">
        <v>5326</v>
      </c>
      <c r="I3386" s="20" t="s">
        <v>2720</v>
      </c>
      <c r="J3386" s="20" t="s">
        <v>5419</v>
      </c>
      <c r="K3386" s="20" t="s">
        <v>2370</v>
      </c>
      <c r="L3386" s="20" t="s">
        <v>5484</v>
      </c>
      <c r="M3386" s="21">
        <v>50</v>
      </c>
      <c r="N3386" s="22">
        <v>3</v>
      </c>
      <c r="O3386" s="23">
        <v>0</v>
      </c>
      <c r="P3386" s="24">
        <v>0</v>
      </c>
      <c r="Q3386" s="25">
        <f t="shared" si="266"/>
        <v>0</v>
      </c>
      <c r="R3386" s="12">
        <v>0</v>
      </c>
      <c r="S3386" s="12">
        <v>0</v>
      </c>
      <c r="U3386" s="18" t="str">
        <f t="shared" si="264"/>
        <v>未勝利</v>
      </c>
      <c r="V3386" s="12" t="s">
        <v>6420</v>
      </c>
      <c r="W3386" s="27" t="s">
        <v>6279</v>
      </c>
      <c r="X3386" s="12" t="str">
        <f>IF(OR(C3386="櫃間牧場",C3386="特捜フジ"),"hit",IF(OR(C3386="土井牧場",C3386="土井ムギムギ牧場",C3386="むぎむぎ",C3386="むぎ"),"doi",IF(OR(C3386="阪神",C3386="タイガースファーム"),"han",IF(OR(C3386="健康牧場",C3386="ＯＫ牧場"),"oke",VLOOKUP(C3386,[1]Owner!$A:$B,2,FALSE)))))</f>
        <v>mat</v>
      </c>
    </row>
    <row r="3387" spans="1:24" ht="11.15" customHeight="1" x14ac:dyDescent="0.15">
      <c r="A3387" s="19" t="str">
        <f t="shared" si="263"/>
        <v>1415大矢08</v>
      </c>
      <c r="B3387" s="10" t="s">
        <v>5140</v>
      </c>
      <c r="C3387" s="28" t="s">
        <v>5134</v>
      </c>
      <c r="D3387" s="29">
        <v>8</v>
      </c>
      <c r="E3387" s="20" t="s">
        <v>5150</v>
      </c>
      <c r="F3387" s="10" t="s">
        <v>5142</v>
      </c>
      <c r="G3387" s="10" t="s">
        <v>5293</v>
      </c>
      <c r="H3387" s="20" t="s">
        <v>5302</v>
      </c>
      <c r="I3387" s="20" t="s">
        <v>1995</v>
      </c>
      <c r="J3387" s="20" t="s">
        <v>2936</v>
      </c>
      <c r="K3387" s="20" t="s">
        <v>5443</v>
      </c>
      <c r="L3387" s="20" t="s">
        <v>5486</v>
      </c>
      <c r="M3387" s="21">
        <v>70</v>
      </c>
      <c r="N3387" s="22">
        <v>3</v>
      </c>
      <c r="O3387" s="23">
        <v>0</v>
      </c>
      <c r="P3387" s="24">
        <v>0</v>
      </c>
      <c r="Q3387" s="25">
        <f t="shared" si="266"/>
        <v>0</v>
      </c>
      <c r="R3387" s="12">
        <v>0</v>
      </c>
      <c r="S3387" s="12">
        <v>0</v>
      </c>
      <c r="U3387" s="18" t="str">
        <f t="shared" si="264"/>
        <v>未勝利</v>
      </c>
      <c r="V3387" s="12" t="s">
        <v>6409</v>
      </c>
      <c r="W3387" s="27" t="s">
        <v>6268</v>
      </c>
      <c r="X3387" s="12" t="str">
        <f>IF(OR(C3387="櫃間牧場",C3387="特捜フジ"),"hit",IF(OR(C3387="土井牧場",C3387="土井ムギムギ牧場",C3387="むぎむぎ",C3387="むぎ"),"doi",IF(OR(C3387="阪神",C3387="タイガースファーム"),"han",IF(OR(C3387="健康牧場",C3387="ＯＫ牧場"),"oke",VLOOKUP(C3387,[1]Owner!$A:$B,2,FALSE)))))</f>
        <v>oya</v>
      </c>
    </row>
    <row r="3388" spans="1:24" ht="11.15" customHeight="1" x14ac:dyDescent="0.15">
      <c r="A3388" s="19" t="str">
        <f t="shared" si="263"/>
        <v>1415西原10</v>
      </c>
      <c r="B3388" s="10" t="s">
        <v>5140</v>
      </c>
      <c r="C3388" s="28" t="s">
        <v>4759</v>
      </c>
      <c r="D3388" s="29">
        <v>10</v>
      </c>
      <c r="E3388" s="20" t="s">
        <v>5182</v>
      </c>
      <c r="F3388" s="10" t="s">
        <v>5144</v>
      </c>
      <c r="G3388" s="10" t="s">
        <v>5295</v>
      </c>
      <c r="H3388" s="20" t="s">
        <v>5324</v>
      </c>
      <c r="I3388" s="20" t="s">
        <v>1551</v>
      </c>
      <c r="J3388" s="20" t="s">
        <v>2680</v>
      </c>
      <c r="K3388" s="20" t="s">
        <v>3929</v>
      </c>
      <c r="L3388" s="20" t="s">
        <v>5485</v>
      </c>
      <c r="M3388" s="21">
        <v>50</v>
      </c>
      <c r="N3388" s="22">
        <v>3</v>
      </c>
      <c r="O3388" s="23">
        <v>0</v>
      </c>
      <c r="P3388" s="24">
        <v>0</v>
      </c>
      <c r="Q3388" s="25">
        <f t="shared" si="266"/>
        <v>0</v>
      </c>
      <c r="R3388" s="12">
        <v>0</v>
      </c>
      <c r="S3388" s="12">
        <v>0</v>
      </c>
      <c r="U3388" s="18" t="str">
        <f t="shared" si="264"/>
        <v>未勝利</v>
      </c>
      <c r="V3388" s="12" t="s">
        <v>6411</v>
      </c>
      <c r="W3388" s="27" t="s">
        <v>6270</v>
      </c>
      <c r="X3388" s="12" t="str">
        <f>IF(OR(C3388="櫃間牧場",C3388="特捜フジ"),"hit",IF(OR(C3388="土井牧場",C3388="土井ムギムギ牧場",C3388="むぎむぎ",C3388="むぎ"),"doi",IF(OR(C3388="阪神",C3388="タイガースファーム"),"han",IF(OR(C3388="健康牧場",C3388="ＯＫ牧場"),"oke",VLOOKUP(C3388,[1]Owner!$A:$B,2,FALSE)))))</f>
        <v>nis</v>
      </c>
    </row>
    <row r="3389" spans="1:24" ht="11.15" customHeight="1" x14ac:dyDescent="0.15">
      <c r="A3389" s="19" t="str">
        <f t="shared" si="263"/>
        <v>1415播磨07</v>
      </c>
      <c r="B3389" s="10" t="s">
        <v>5140</v>
      </c>
      <c r="C3389" s="28" t="s">
        <v>4761</v>
      </c>
      <c r="D3389" s="29">
        <v>7</v>
      </c>
      <c r="E3389" s="20" t="s">
        <v>5189</v>
      </c>
      <c r="F3389" s="10" t="s">
        <v>5142</v>
      </c>
      <c r="G3389" s="10" t="s">
        <v>5295</v>
      </c>
      <c r="H3389" s="20" t="s">
        <v>5317</v>
      </c>
      <c r="I3389" s="20" t="s">
        <v>3165</v>
      </c>
      <c r="J3389" s="20" t="s">
        <v>2867</v>
      </c>
      <c r="K3389" s="20" t="s">
        <v>5448</v>
      </c>
      <c r="L3389" s="20" t="s">
        <v>5484</v>
      </c>
      <c r="M3389" s="21">
        <v>90</v>
      </c>
      <c r="N3389" s="22">
        <v>3</v>
      </c>
      <c r="O3389" s="23">
        <v>0</v>
      </c>
      <c r="P3389" s="24">
        <v>0</v>
      </c>
      <c r="Q3389" s="25">
        <f t="shared" si="266"/>
        <v>0</v>
      </c>
      <c r="R3389" s="12">
        <v>0</v>
      </c>
      <c r="S3389" s="12">
        <v>0</v>
      </c>
      <c r="U3389" s="18" t="str">
        <f t="shared" si="264"/>
        <v>未勝利</v>
      </c>
      <c r="V3389" s="12" t="s">
        <v>6412</v>
      </c>
      <c r="W3389" s="27" t="s">
        <v>6271</v>
      </c>
      <c r="X3389" s="12" t="str">
        <f>IF(OR(C3389="櫃間牧場",C3389="特捜フジ"),"hit",IF(OR(C3389="土井牧場",C3389="土井ムギムギ牧場",C3389="むぎむぎ",C3389="むぎ"),"doi",IF(OR(C3389="阪神",C3389="タイガースファーム"),"han",IF(OR(C3389="健康牧場",C3389="ＯＫ牧場"),"oke",VLOOKUP(C3389,[1]Owner!$A:$B,2,FALSE)))))</f>
        <v>har</v>
      </c>
    </row>
    <row r="3390" spans="1:24" ht="11.15" customHeight="1" x14ac:dyDescent="0.15">
      <c r="A3390" s="19" t="str">
        <f t="shared" si="263"/>
        <v>1516福石06</v>
      </c>
      <c r="B3390" s="10" t="s">
        <v>5510</v>
      </c>
      <c r="C3390" s="20" t="s">
        <v>4167</v>
      </c>
      <c r="D3390" s="11">
        <v>6</v>
      </c>
      <c r="E3390" s="20" t="s">
        <v>5590</v>
      </c>
      <c r="F3390" s="10" t="s">
        <v>3910</v>
      </c>
      <c r="G3390" s="10" t="s">
        <v>3906</v>
      </c>
      <c r="H3390" s="20" t="s">
        <v>5695</v>
      </c>
      <c r="I3390" s="20" t="s">
        <v>1755</v>
      </c>
      <c r="J3390" s="20" t="s">
        <v>5753</v>
      </c>
      <c r="K3390" s="20" t="s">
        <v>5802</v>
      </c>
      <c r="L3390" s="20" t="s">
        <v>5828</v>
      </c>
      <c r="M3390" s="21">
        <v>20</v>
      </c>
      <c r="N3390" s="22">
        <v>3</v>
      </c>
      <c r="O3390" s="23">
        <v>0</v>
      </c>
      <c r="P3390" s="24">
        <v>0</v>
      </c>
      <c r="Q3390" s="25">
        <f t="shared" si="266"/>
        <v>0</v>
      </c>
      <c r="R3390" s="12">
        <v>0</v>
      </c>
      <c r="S3390" s="12">
        <v>0</v>
      </c>
      <c r="U3390" s="18" t="str">
        <f t="shared" si="264"/>
        <v>未勝利</v>
      </c>
      <c r="V3390" s="12" t="s">
        <v>6438</v>
      </c>
      <c r="W3390" s="27" t="s">
        <v>6307</v>
      </c>
      <c r="X3390" s="12" t="str">
        <f>IF(OR(C3390="櫃間牧場",C3390="特捜フジ"),"hit",IF(OR(C3390="土井牧場",C3390="土井ムギムギ牧場",C3390="むぎむぎ",C3390="むぎ"),"doi",IF(OR(C3390="阪神",C3390="タイガースファーム"),"han",IF(OR(C3390="健康牧場",C3390="ＯＫ牧場"),"oke",VLOOKUP(C3390,[1]Owner!$A:$B,2,FALSE)))))</f>
        <v>fuk</v>
      </c>
    </row>
    <row r="3391" spans="1:24" ht="11.15" customHeight="1" x14ac:dyDescent="0.15">
      <c r="A3391" s="19" t="str">
        <f t="shared" si="263"/>
        <v>1516阪神05</v>
      </c>
      <c r="B3391" s="10" t="s">
        <v>5510</v>
      </c>
      <c r="C3391" s="20" t="s">
        <v>4137</v>
      </c>
      <c r="D3391" s="11">
        <v>5</v>
      </c>
      <c r="E3391" s="20" t="s">
        <v>5569</v>
      </c>
      <c r="F3391" s="10" t="s">
        <v>3905</v>
      </c>
      <c r="G3391" s="10" t="s">
        <v>3906</v>
      </c>
      <c r="H3391" s="20" t="s">
        <v>4030</v>
      </c>
      <c r="I3391" s="20" t="s">
        <v>3165</v>
      </c>
      <c r="J3391" s="20" t="s">
        <v>5741</v>
      </c>
      <c r="K3391" s="20" t="s">
        <v>4356</v>
      </c>
      <c r="L3391" s="20" t="s">
        <v>3922</v>
      </c>
      <c r="M3391" s="21">
        <v>110</v>
      </c>
      <c r="N3391" s="22">
        <v>3</v>
      </c>
      <c r="O3391" s="23">
        <v>0</v>
      </c>
      <c r="P3391" s="24">
        <v>0</v>
      </c>
      <c r="Q3391" s="25">
        <f t="shared" si="266"/>
        <v>0</v>
      </c>
      <c r="R3391" s="12">
        <v>0</v>
      </c>
      <c r="S3391" s="12">
        <v>0</v>
      </c>
      <c r="U3391" s="18" t="str">
        <f t="shared" si="264"/>
        <v>未勝利</v>
      </c>
      <c r="V3391" s="12" t="s">
        <v>6435</v>
      </c>
      <c r="W3391" s="27" t="s">
        <v>6301</v>
      </c>
      <c r="X3391" s="12" t="str">
        <f>IF(OR(C3391="櫃間牧場",C3391="特捜フジ"),"hit",IF(OR(C3391="土井牧場",C3391="土井ムギムギ牧場",C3391="むぎむぎ",C3391="むぎ"),"doi",IF(OR(C3391="阪神",C3391="タイガースファーム"),"han",IF(OR(C3391="健康牧場",C3391="ＯＫ牧場"),"oke",VLOOKUP(C3391,[1]Owner!$A:$B,2,FALSE)))))</f>
        <v>han</v>
      </c>
    </row>
    <row r="3392" spans="1:24" ht="11.15" customHeight="1" x14ac:dyDescent="0.15">
      <c r="A3392" s="19" t="str">
        <f t="shared" si="263"/>
        <v>1617西原08</v>
      </c>
      <c r="B3392" s="10" t="s">
        <v>5840</v>
      </c>
      <c r="C3392" s="20" t="s">
        <v>4759</v>
      </c>
      <c r="D3392" s="11">
        <v>8</v>
      </c>
      <c r="E3392" s="20" t="s">
        <v>5883</v>
      </c>
      <c r="F3392" s="10" t="s">
        <v>5845</v>
      </c>
      <c r="G3392" s="10" t="s">
        <v>6012</v>
      </c>
      <c r="H3392" s="20" t="s">
        <v>6041</v>
      </c>
      <c r="I3392" s="20" t="s">
        <v>2438</v>
      </c>
      <c r="J3392" s="20" t="s">
        <v>4609</v>
      </c>
      <c r="K3392" s="20" t="s">
        <v>6137</v>
      </c>
      <c r="L3392" s="20" t="s">
        <v>1913</v>
      </c>
      <c r="M3392" s="21">
        <v>50</v>
      </c>
      <c r="N3392" s="22">
        <v>3</v>
      </c>
      <c r="O3392" s="23">
        <v>0</v>
      </c>
      <c r="P3392" s="24">
        <v>0</v>
      </c>
      <c r="Q3392" s="25">
        <f t="shared" si="266"/>
        <v>0</v>
      </c>
      <c r="R3392" s="12">
        <v>0</v>
      </c>
      <c r="S3392" s="12">
        <v>0</v>
      </c>
      <c r="U3392" s="18" t="str">
        <f t="shared" si="264"/>
        <v>未勝利</v>
      </c>
      <c r="V3392" s="12" t="s">
        <v>6456</v>
      </c>
      <c r="W3392" s="27" t="s">
        <v>6325</v>
      </c>
      <c r="X3392" s="12" t="str">
        <f>IF(OR(C3392="櫃間牧場",C3392="特捜フジ"),"hit",IF(OR(C3392="土井牧場",C3392="土井ムギムギ牧場",C3392="むぎむぎ",C3392="むぎ"),"doi",IF(OR(C3392="阪神",C3392="タイガースファーム"),"han",IF(OR(C3392="健康牧場",C3392="ＯＫ牧場"),"oke",VLOOKUP(C3392,[1]Owner!$A:$B,2,FALSE)))))</f>
        <v>nis</v>
      </c>
    </row>
    <row r="3393" spans="1:24" ht="11.15" customHeight="1" x14ac:dyDescent="0.15">
      <c r="A3393" s="19" t="str">
        <f t="shared" si="263"/>
        <v>1617みど10</v>
      </c>
      <c r="B3393" s="10" t="s">
        <v>5840</v>
      </c>
      <c r="C3393" s="20" t="s">
        <v>4754</v>
      </c>
      <c r="D3393" s="11">
        <v>10</v>
      </c>
      <c r="E3393" s="20" t="s">
        <v>5965</v>
      </c>
      <c r="F3393" s="10" t="s">
        <v>5845</v>
      </c>
      <c r="G3393" s="10" t="s">
        <v>6012</v>
      </c>
      <c r="H3393" s="20" t="s">
        <v>6013</v>
      </c>
      <c r="I3393" s="20" t="s">
        <v>2438</v>
      </c>
      <c r="J3393" s="20" t="s">
        <v>6108</v>
      </c>
      <c r="K3393" s="20" t="s">
        <v>2378</v>
      </c>
      <c r="L3393" s="20" t="s">
        <v>1913</v>
      </c>
      <c r="M3393" s="21">
        <v>90</v>
      </c>
      <c r="N3393" s="22">
        <v>3</v>
      </c>
      <c r="O3393" s="23">
        <v>0</v>
      </c>
      <c r="P3393" s="24">
        <v>0</v>
      </c>
      <c r="Q3393" s="25">
        <f t="shared" si="266"/>
        <v>0</v>
      </c>
      <c r="R3393" s="12">
        <v>0</v>
      </c>
      <c r="S3393" s="12">
        <v>0</v>
      </c>
      <c r="U3393" s="18" t="str">
        <f t="shared" si="264"/>
        <v>未勝利</v>
      </c>
      <c r="V3393" s="12" t="s">
        <v>6469</v>
      </c>
      <c r="W3393" s="27" t="s">
        <v>6338</v>
      </c>
      <c r="X3393" s="12" t="str">
        <f>IF(OR(C3393="櫃間牧場",C3393="特捜フジ"),"hit",IF(OR(C3393="土井牧場",C3393="土井ムギムギ牧場",C3393="むぎむぎ",C3393="むぎ"),"doi",IF(OR(C3393="阪神",C3393="タイガースファーム"),"han",IF(OR(C3393="健康牧場",C3393="ＯＫ牧場"),"oke",VLOOKUP(C3393,[1]Owner!$A:$B,2,FALSE)))))</f>
        <v>mid</v>
      </c>
    </row>
    <row r="3394" spans="1:24" ht="11.15" customHeight="1" x14ac:dyDescent="0.15">
      <c r="A3394" s="19" t="str">
        <f t="shared" ref="A3394:A3457" si="267">MID(B3394,3,2)&amp;MID(B3394,8,2)&amp;MID(C3394,1,2)&amp;TEXT(D3394,"00")</f>
        <v>1617成田02</v>
      </c>
      <c r="B3394" s="10" t="s">
        <v>5840</v>
      </c>
      <c r="C3394" s="20" t="s">
        <v>5842</v>
      </c>
      <c r="D3394" s="11">
        <v>2</v>
      </c>
      <c r="E3394" s="20" t="s">
        <v>5867</v>
      </c>
      <c r="F3394" s="10" t="s">
        <v>5845</v>
      </c>
      <c r="G3394" s="10" t="s">
        <v>5996</v>
      </c>
      <c r="H3394" s="20" t="s">
        <v>6021</v>
      </c>
      <c r="I3394" s="20" t="s">
        <v>2231</v>
      </c>
      <c r="J3394" s="20" t="s">
        <v>4063</v>
      </c>
      <c r="K3394" s="20" t="s">
        <v>791</v>
      </c>
      <c r="L3394" s="20" t="s">
        <v>1913</v>
      </c>
      <c r="M3394" s="21">
        <v>200</v>
      </c>
      <c r="N3394" s="22">
        <v>3</v>
      </c>
      <c r="O3394" s="23">
        <v>0</v>
      </c>
      <c r="P3394" s="24">
        <v>0</v>
      </c>
      <c r="Q3394" s="25">
        <f t="shared" si="266"/>
        <v>0</v>
      </c>
      <c r="R3394" s="12">
        <v>0</v>
      </c>
      <c r="S3394" s="12">
        <v>0</v>
      </c>
      <c r="U3394" s="18" t="str">
        <f t="shared" ref="U3394:U3457" si="268">IF(S3394&gt;=1,"G1",IF(R3394&gt;=1,"重賞",IF(O3394&gt;=2,"二勝",IF(O3394=1,"一勝",IF(AND(O3394=0,N3394&gt;=1),"未勝利","未出走")))))</f>
        <v>未勝利</v>
      </c>
      <c r="V3394" s="12" t="s">
        <v>6451</v>
      </c>
      <c r="W3394" s="27" t="s">
        <v>6320</v>
      </c>
      <c r="X3394" s="12" t="str">
        <f>IF(OR(C3394="櫃間牧場",C3394="特捜フジ"),"hit",IF(OR(C3394="土井牧場",C3394="土井ムギムギ牧場",C3394="むぎむぎ",C3394="むぎ"),"doi",IF(OR(C3394="阪神",C3394="タイガースファーム"),"han",IF(OR(C3394="健康牧場",C3394="ＯＫ牧場"),"oke",VLOOKUP(C3394,[1]Owner!$A:$B,2,FALSE)))))</f>
        <v>nar</v>
      </c>
    </row>
    <row r="3395" spans="1:24" ht="11.15" customHeight="1" x14ac:dyDescent="0.65">
      <c r="A3395" s="19" t="str">
        <f t="shared" si="267"/>
        <v>1718松山04</v>
      </c>
      <c r="B3395" s="10" t="s">
        <v>6476</v>
      </c>
      <c r="C3395" s="20" t="s">
        <v>4376</v>
      </c>
      <c r="D3395" s="11">
        <v>4</v>
      </c>
      <c r="E3395" s="20" t="s">
        <v>6614</v>
      </c>
      <c r="F3395" s="10" t="s">
        <v>5144</v>
      </c>
      <c r="G3395" s="10" t="s">
        <v>5295</v>
      </c>
      <c r="H3395" s="20" t="s">
        <v>5324</v>
      </c>
      <c r="I3395" s="20" t="s">
        <v>1739</v>
      </c>
      <c r="J3395" s="20" t="s">
        <v>6047</v>
      </c>
      <c r="K3395" s="20" t="s">
        <v>6661</v>
      </c>
      <c r="L3395" s="20" t="s">
        <v>1913</v>
      </c>
      <c r="M3395" s="21">
        <v>80</v>
      </c>
      <c r="N3395" s="22">
        <v>3</v>
      </c>
      <c r="O3395" s="23">
        <v>0</v>
      </c>
      <c r="P3395" s="24">
        <v>0</v>
      </c>
      <c r="Q3395" s="25">
        <f t="shared" si="266"/>
        <v>0</v>
      </c>
      <c r="R3395" s="12">
        <v>0</v>
      </c>
      <c r="S3395" s="12">
        <v>0</v>
      </c>
      <c r="U3395" s="18" t="str">
        <f t="shared" si="268"/>
        <v>未勝利</v>
      </c>
      <c r="V3395" s="12" t="s">
        <v>7032</v>
      </c>
      <c r="W3395" s="12" t="s">
        <v>6899</v>
      </c>
      <c r="X3395" s="12" t="str">
        <f>IF(OR(C3395="櫃間牧場",C3395="特捜フジ"),"hit",IF(OR(C3395="土井牧場",C3395="土井ムギムギ牧場",C3395="むぎむぎ",C3395="むぎ"),"doi",IF(OR(C3395="阪神",C3395="タイガースファーム"),"han",IF(OR(C3395="健康牧場",C3395="ＯＫ牧場"),"oke",VLOOKUP(C3395,[1]Owner!$A:$B,2,FALSE)))))</f>
        <v>mat</v>
      </c>
    </row>
    <row r="3396" spans="1:24" ht="11.15" customHeight="1" x14ac:dyDescent="0.65">
      <c r="A3396" s="19" t="str">
        <f t="shared" si="267"/>
        <v>1718西原07</v>
      </c>
      <c r="B3396" s="10" t="s">
        <v>6476</v>
      </c>
      <c r="C3396" s="20" t="s">
        <v>4370</v>
      </c>
      <c r="D3396" s="11">
        <v>7</v>
      </c>
      <c r="E3396" s="20" t="s">
        <v>6493</v>
      </c>
      <c r="F3396" s="10" t="s">
        <v>5144</v>
      </c>
      <c r="G3396" s="10" t="s">
        <v>5295</v>
      </c>
      <c r="H3396" s="20" t="s">
        <v>6644</v>
      </c>
      <c r="I3396" s="20" t="s">
        <v>2231</v>
      </c>
      <c r="J3396" s="20" t="s">
        <v>1769</v>
      </c>
      <c r="K3396" s="20" t="s">
        <v>6645</v>
      </c>
      <c r="L3396" s="20" t="s">
        <v>6716</v>
      </c>
      <c r="M3396" s="21">
        <v>80</v>
      </c>
      <c r="N3396" s="22">
        <v>3</v>
      </c>
      <c r="O3396" s="23">
        <v>0</v>
      </c>
      <c r="P3396" s="24">
        <v>0</v>
      </c>
      <c r="Q3396" s="25">
        <f t="shared" si="266"/>
        <v>0</v>
      </c>
      <c r="R3396" s="12">
        <v>0</v>
      </c>
      <c r="S3396" s="12">
        <v>0</v>
      </c>
      <c r="U3396" s="18" t="str">
        <f t="shared" si="268"/>
        <v>未勝利</v>
      </c>
      <c r="V3396" s="12" t="s">
        <v>6933</v>
      </c>
      <c r="W3396" s="12" t="s">
        <v>6784</v>
      </c>
      <c r="X3396" s="12" t="str">
        <f>IF(OR(C3396="櫃間牧場",C3396="特捜フジ"),"hit",IF(OR(C3396="土井牧場",C3396="土井ムギムギ牧場",C3396="むぎむぎ",C3396="むぎ"),"doi",IF(OR(C3396="阪神",C3396="タイガースファーム"),"han",IF(OR(C3396="健康牧場",C3396="ＯＫ牧場"),"oke",VLOOKUP(C3396,[1]Owner!$A:$B,2,FALSE)))))</f>
        <v>nis</v>
      </c>
    </row>
    <row r="3397" spans="1:24" ht="11.15" customHeight="1" x14ac:dyDescent="0.65">
      <c r="A3397" s="19" t="str">
        <f t="shared" si="267"/>
        <v>1718光生03</v>
      </c>
      <c r="B3397" s="10" t="s">
        <v>6476</v>
      </c>
      <c r="C3397" s="20" t="s">
        <v>6570</v>
      </c>
      <c r="D3397" s="11">
        <v>3</v>
      </c>
      <c r="E3397" s="20" t="s">
        <v>6573</v>
      </c>
      <c r="F3397" s="10" t="s">
        <v>5142</v>
      </c>
      <c r="G3397" s="10" t="s">
        <v>5295</v>
      </c>
      <c r="H3397" s="20" t="s">
        <v>5356</v>
      </c>
      <c r="I3397" s="20" t="s">
        <v>6715</v>
      </c>
      <c r="J3397" s="20" t="s">
        <v>5421</v>
      </c>
      <c r="K3397" s="20" t="s">
        <v>6677</v>
      </c>
      <c r="L3397" s="20" t="s">
        <v>5498</v>
      </c>
      <c r="M3397" s="21">
        <v>10</v>
      </c>
      <c r="N3397" s="22">
        <v>3</v>
      </c>
      <c r="O3397" s="23">
        <v>0</v>
      </c>
      <c r="P3397" s="24">
        <v>0</v>
      </c>
      <c r="Q3397" s="25">
        <f t="shared" si="266"/>
        <v>0</v>
      </c>
      <c r="R3397" s="12">
        <v>0</v>
      </c>
      <c r="S3397" s="12">
        <v>0</v>
      </c>
      <c r="U3397" s="18" t="str">
        <f t="shared" si="268"/>
        <v>未勝利</v>
      </c>
      <c r="V3397" s="12" t="s">
        <v>6998</v>
      </c>
      <c r="W3397" s="12" t="s">
        <v>6858</v>
      </c>
      <c r="X3397" s="12" t="str">
        <f>IF(OR(C3397="櫃間牧場",C3397="特捜フジ"),"hit",IF(OR(C3397="土井牧場",C3397="土井ムギムギ牧場",C3397="むぎむぎ",C3397="むぎ"),"doi",IF(OR(C3397="阪神",C3397="タイガースファーム"),"han",IF(OR(C3397="健康牧場",C3397="ＯＫ牧場"),"oke",VLOOKUP(C3397,[1]Owner!$A:$B,2,FALSE)))))</f>
        <v>ymi</v>
      </c>
    </row>
    <row r="3398" spans="1:24" ht="11.15" customHeight="1" x14ac:dyDescent="0.65">
      <c r="A3398" s="19" t="str">
        <f t="shared" si="267"/>
        <v>1718むぎ09</v>
      </c>
      <c r="B3398" s="10" t="s">
        <v>6476</v>
      </c>
      <c r="C3398" s="20" t="s">
        <v>4396</v>
      </c>
      <c r="D3398" s="11">
        <v>9</v>
      </c>
      <c r="E3398" s="20" t="s">
        <v>6589</v>
      </c>
      <c r="F3398" s="10" t="s">
        <v>5142</v>
      </c>
      <c r="G3398" s="10" t="s">
        <v>5295</v>
      </c>
      <c r="H3398" s="20" t="s">
        <v>6685</v>
      </c>
      <c r="I3398" s="20" t="s">
        <v>5369</v>
      </c>
      <c r="J3398" s="20" t="s">
        <v>704</v>
      </c>
      <c r="K3398" s="20" t="s">
        <v>791</v>
      </c>
      <c r="L3398" s="20" t="s">
        <v>5486</v>
      </c>
      <c r="M3398" s="21">
        <v>40</v>
      </c>
      <c r="N3398" s="22">
        <v>3</v>
      </c>
      <c r="O3398" s="23">
        <v>0</v>
      </c>
      <c r="P3398" s="24">
        <v>0</v>
      </c>
      <c r="Q3398" s="25">
        <f t="shared" si="266"/>
        <v>0</v>
      </c>
      <c r="R3398" s="12">
        <v>0</v>
      </c>
      <c r="S3398" s="12">
        <v>0</v>
      </c>
      <c r="U3398" s="18" t="str">
        <f t="shared" si="268"/>
        <v>未勝利</v>
      </c>
      <c r="V3398" s="12" t="s">
        <v>7007</v>
      </c>
      <c r="W3398" s="12" t="s">
        <v>6874</v>
      </c>
      <c r="X3398" s="12" t="str">
        <f>IF(OR(C3398="櫃間牧場",C3398="特捜フジ"),"hit",IF(OR(C3398="土井牧場",C3398="土井ムギムギ牧場",C3398="むぎむぎ",C3398="むぎ"),"doi",IF(OR(C3398="阪神",C3398="タイガースファーム"),"han",IF(OR(C3398="健康牧場",C3398="ＯＫ牧場"),"oke",VLOOKUP(C3398,[1]Owner!$A:$B,2,FALSE)))))</f>
        <v>doi</v>
      </c>
    </row>
    <row r="3399" spans="1:24" ht="11.15" customHeight="1" x14ac:dyDescent="0.65">
      <c r="A3399" s="19" t="str">
        <f t="shared" si="267"/>
        <v>1718播磨06</v>
      </c>
      <c r="B3399" s="10" t="s">
        <v>6476</v>
      </c>
      <c r="C3399" s="20" t="s">
        <v>4371</v>
      </c>
      <c r="D3399" s="11">
        <v>6</v>
      </c>
      <c r="E3399" s="20" t="s">
        <v>6502</v>
      </c>
      <c r="F3399" s="10" t="s">
        <v>5144</v>
      </c>
      <c r="G3399" s="10" t="s">
        <v>5295</v>
      </c>
      <c r="H3399" s="20" t="s">
        <v>6651</v>
      </c>
      <c r="I3399" s="20" t="s">
        <v>6009</v>
      </c>
      <c r="J3399" s="20" t="s">
        <v>6723</v>
      </c>
      <c r="K3399" s="20" t="s">
        <v>6652</v>
      </c>
      <c r="L3399" s="20" t="s">
        <v>6724</v>
      </c>
      <c r="M3399" s="21">
        <v>60</v>
      </c>
      <c r="N3399" s="22">
        <v>3</v>
      </c>
      <c r="O3399" s="23">
        <v>0</v>
      </c>
      <c r="P3399" s="24">
        <v>0</v>
      </c>
      <c r="Q3399" s="25">
        <f t="shared" si="266"/>
        <v>0</v>
      </c>
      <c r="R3399" s="12">
        <v>0</v>
      </c>
      <c r="S3399" s="12">
        <v>0</v>
      </c>
      <c r="U3399" s="18" t="str">
        <f t="shared" si="268"/>
        <v>未勝利</v>
      </c>
      <c r="V3399" s="12" t="s">
        <v>6942</v>
      </c>
      <c r="W3399" s="12" t="s">
        <v>6791</v>
      </c>
      <c r="X3399" s="12" t="str">
        <f>IF(OR(C3399="櫃間牧場",C3399="特捜フジ"),"hit",IF(OR(C3399="土井牧場",C3399="土井ムギムギ牧場",C3399="むぎむぎ",C3399="むぎ"),"doi",IF(OR(C3399="阪神",C3399="タイガースファーム"),"han",IF(OR(C3399="健康牧場",C3399="ＯＫ牧場"),"oke",VLOOKUP(C3399,[1]Owner!$A:$B,2,FALSE)))))</f>
        <v>har</v>
      </c>
    </row>
    <row r="3400" spans="1:24" ht="11.15" customHeight="1" x14ac:dyDescent="0.65">
      <c r="A3400" s="19" t="str">
        <f t="shared" si="267"/>
        <v>1819阪神07</v>
      </c>
      <c r="B3400" s="10" t="s">
        <v>7067</v>
      </c>
      <c r="C3400" s="20" t="s">
        <v>4756</v>
      </c>
      <c r="D3400" s="11">
        <v>7</v>
      </c>
      <c r="E3400" s="20" t="s">
        <v>7074</v>
      </c>
      <c r="F3400" s="10" t="s">
        <v>4407</v>
      </c>
      <c r="G3400" s="10" t="s">
        <v>4408</v>
      </c>
      <c r="H3400" s="20" t="s">
        <v>7224</v>
      </c>
      <c r="I3400" s="20" t="s">
        <v>3881</v>
      </c>
      <c r="J3400" s="20" t="s">
        <v>4152</v>
      </c>
      <c r="K3400" s="20" t="s">
        <v>791</v>
      </c>
      <c r="L3400" s="20" t="s">
        <v>1913</v>
      </c>
      <c r="M3400" s="21">
        <v>80</v>
      </c>
      <c r="N3400" s="22">
        <v>3</v>
      </c>
      <c r="O3400" s="23">
        <v>0</v>
      </c>
      <c r="P3400" s="24">
        <v>0</v>
      </c>
      <c r="Q3400" s="25">
        <f t="shared" si="266"/>
        <v>0</v>
      </c>
      <c r="R3400" s="12">
        <v>0</v>
      </c>
      <c r="S3400" s="12">
        <v>0</v>
      </c>
      <c r="T3400" s="12">
        <v>0</v>
      </c>
      <c r="U3400" s="18" t="str">
        <f t="shared" si="268"/>
        <v>未勝利</v>
      </c>
      <c r="V3400" s="12" t="s">
        <v>7489</v>
      </c>
      <c r="W3400" s="12" t="s">
        <v>7629</v>
      </c>
      <c r="X3400" s="12" t="str">
        <f>IF(OR(C3400="櫃間牧場",C3400="特捜フジ"),"hit",IF(OR(C3400="土井牧場",C3400="土井ムギムギ牧場",C3400="むぎむぎ",C3400="むぎ"),"doi",IF(OR(C3400="阪神",C3400="タイガースファーム"),"han",IF(OR(C3400="健康牧場",C3400="ＯＫ牧場"),"oke",VLOOKUP(C3400,[1]Owner!$A:$B,2,FALSE)))))</f>
        <v>han</v>
      </c>
    </row>
    <row r="3401" spans="1:24" ht="11.15" customHeight="1" x14ac:dyDescent="0.65">
      <c r="A3401" s="19" t="str">
        <f t="shared" si="267"/>
        <v>1819福石08</v>
      </c>
      <c r="B3401" s="10" t="s">
        <v>7067</v>
      </c>
      <c r="C3401" s="20" t="s">
        <v>4757</v>
      </c>
      <c r="D3401" s="11">
        <v>8</v>
      </c>
      <c r="E3401" s="20" t="s">
        <v>7187</v>
      </c>
      <c r="F3401" s="10" t="s">
        <v>4407</v>
      </c>
      <c r="G3401" s="10" t="s">
        <v>4408</v>
      </c>
      <c r="H3401" s="20" t="s">
        <v>7248</v>
      </c>
      <c r="I3401" s="20" t="s">
        <v>6718</v>
      </c>
      <c r="J3401" s="20" t="s">
        <v>7353</v>
      </c>
      <c r="K3401" s="20" t="s">
        <v>4415</v>
      </c>
      <c r="L3401" s="20" t="s">
        <v>4416</v>
      </c>
      <c r="M3401" s="21">
        <v>110</v>
      </c>
      <c r="N3401" s="22">
        <v>3</v>
      </c>
      <c r="O3401" s="23">
        <v>0</v>
      </c>
      <c r="P3401" s="24">
        <v>0</v>
      </c>
      <c r="Q3401" s="25">
        <f t="shared" si="266"/>
        <v>0</v>
      </c>
      <c r="R3401" s="12">
        <v>0</v>
      </c>
      <c r="S3401" s="12">
        <v>0</v>
      </c>
      <c r="T3401" s="12">
        <v>0</v>
      </c>
      <c r="U3401" s="18" t="str">
        <f t="shared" si="268"/>
        <v>未勝利</v>
      </c>
      <c r="V3401" s="12" t="s">
        <v>7460</v>
      </c>
      <c r="W3401" s="12" t="s">
        <v>7645</v>
      </c>
      <c r="X3401" s="12" t="str">
        <f>IF(OR(C3401="櫃間牧場",C3401="特捜フジ"),"hit",IF(OR(C3401="土井牧場",C3401="土井ムギムギ牧場",C3401="むぎむぎ",C3401="むぎ"),"doi",IF(OR(C3401="阪神",C3401="タイガースファーム"),"han",IF(OR(C3401="健康牧場",C3401="ＯＫ牧場"),"oke",VLOOKUP(C3401,[1]Owner!$A:$B,2,FALSE)))))</f>
        <v>fuk</v>
      </c>
    </row>
    <row r="3402" spans="1:24" ht="11.15" customHeight="1" x14ac:dyDescent="0.65">
      <c r="A3402" s="19" t="str">
        <f t="shared" si="267"/>
        <v>1819播磨03</v>
      </c>
      <c r="B3402" s="10" t="s">
        <v>7067</v>
      </c>
      <c r="C3402" s="20" t="s">
        <v>4761</v>
      </c>
      <c r="D3402" s="11">
        <v>3</v>
      </c>
      <c r="E3402" s="20" t="s">
        <v>7090</v>
      </c>
      <c r="F3402" s="10" t="s">
        <v>4407</v>
      </c>
      <c r="G3402" s="10" t="s">
        <v>4421</v>
      </c>
      <c r="H3402" s="20" t="s">
        <v>7219</v>
      </c>
      <c r="I3402" s="20" t="s">
        <v>2231</v>
      </c>
      <c r="J3402" s="20" t="s">
        <v>7280</v>
      </c>
      <c r="K3402" s="20" t="s">
        <v>4830</v>
      </c>
      <c r="L3402" s="20" t="s">
        <v>4432</v>
      </c>
      <c r="M3402" s="21">
        <v>80</v>
      </c>
      <c r="N3402" s="22">
        <v>3</v>
      </c>
      <c r="O3402" s="23">
        <v>0</v>
      </c>
      <c r="P3402" s="24">
        <v>0</v>
      </c>
      <c r="Q3402" s="25">
        <f t="shared" si="266"/>
        <v>0</v>
      </c>
      <c r="R3402" s="12">
        <v>0</v>
      </c>
      <c r="S3402" s="12">
        <v>0</v>
      </c>
      <c r="T3402" s="12">
        <v>0</v>
      </c>
      <c r="U3402" s="18" t="str">
        <f t="shared" si="268"/>
        <v>未勝利</v>
      </c>
      <c r="V3402" s="12" t="s">
        <v>7490</v>
      </c>
      <c r="W3402" s="12" t="s">
        <v>7630</v>
      </c>
      <c r="X3402" s="12" t="str">
        <f>IF(OR(C3402="櫃間牧場",C3402="特捜フジ"),"hit",IF(OR(C3402="土井牧場",C3402="土井ムギムギ牧場",C3402="むぎむぎ",C3402="むぎ"),"doi",IF(OR(C3402="阪神",C3402="タイガースファーム"),"han",IF(OR(C3402="健康牧場",C3402="ＯＫ牧場"),"oke",VLOOKUP(C3402,[1]Owner!$A:$B,2,FALSE)))))</f>
        <v>har</v>
      </c>
    </row>
    <row r="3403" spans="1:24" ht="11.15" customHeight="1" x14ac:dyDescent="0.65">
      <c r="A3403" s="19" t="str">
        <f t="shared" si="267"/>
        <v>1920健太03</v>
      </c>
      <c r="B3403" s="10" t="s">
        <v>7651</v>
      </c>
      <c r="C3403" s="20" t="s">
        <v>7654</v>
      </c>
      <c r="D3403" s="11">
        <v>3</v>
      </c>
      <c r="E3403" s="20" t="s">
        <v>7681</v>
      </c>
      <c r="F3403" s="10" t="s">
        <v>4772</v>
      </c>
      <c r="G3403" s="10" t="s">
        <v>4774</v>
      </c>
      <c r="H3403" s="20" t="s">
        <v>7826</v>
      </c>
      <c r="I3403" s="20" t="s">
        <v>2231</v>
      </c>
      <c r="J3403" s="20" t="s">
        <v>7279</v>
      </c>
      <c r="K3403" s="20" t="s">
        <v>2378</v>
      </c>
      <c r="L3403" s="20" t="s">
        <v>1913</v>
      </c>
      <c r="M3403" s="32">
        <v>7</v>
      </c>
      <c r="N3403" s="22">
        <v>3</v>
      </c>
      <c r="O3403" s="23">
        <v>0</v>
      </c>
      <c r="P3403" s="24">
        <v>0</v>
      </c>
      <c r="Q3403" s="25">
        <v>4.6428571428571432</v>
      </c>
      <c r="R3403" s="12">
        <v>0</v>
      </c>
      <c r="S3403" s="12">
        <v>0</v>
      </c>
      <c r="T3403" s="12">
        <v>0</v>
      </c>
      <c r="U3403" s="18" t="str">
        <f t="shared" si="268"/>
        <v>未勝利</v>
      </c>
      <c r="V3403" s="12" t="s">
        <v>7460</v>
      </c>
      <c r="W3403" s="12" t="s">
        <v>8059</v>
      </c>
      <c r="X3403" s="12" t="str">
        <f>IF(OR(C3403="櫃間牧場",C3403="特捜フジ"),"hit",IF(OR(C3403="土井牧場",C3403="土井ムギムギ牧場",C3403="むぎむぎ",C3403="むぎ"),"doi",IF(OR(C3403="阪神",C3403="タイガースファーム"),"han",IF(OR(C3403="健康牧場",C3403="ＯＫ牧場"),"oke",VLOOKUP(C3403,[1]Owner!$A:$B,2,FALSE)))))</f>
        <v>tke</v>
      </c>
    </row>
    <row r="3404" spans="1:24" ht="11.15" customHeight="1" x14ac:dyDescent="0.65">
      <c r="A3404" s="19" t="str">
        <f t="shared" si="267"/>
        <v>1920小金04</v>
      </c>
      <c r="B3404" s="10" t="s">
        <v>7651</v>
      </c>
      <c r="C3404" s="20" t="s">
        <v>7655</v>
      </c>
      <c r="D3404" s="11">
        <v>4</v>
      </c>
      <c r="E3404" s="20" t="s">
        <v>7692</v>
      </c>
      <c r="F3404" s="10" t="s">
        <v>4772</v>
      </c>
      <c r="G3404" s="10" t="s">
        <v>4774</v>
      </c>
      <c r="H3404" s="20" t="s">
        <v>7823</v>
      </c>
      <c r="I3404" s="20" t="s">
        <v>6718</v>
      </c>
      <c r="J3404" s="20" t="s">
        <v>7833</v>
      </c>
      <c r="K3404" s="20" t="s">
        <v>4769</v>
      </c>
      <c r="L3404" s="20" t="s">
        <v>4770</v>
      </c>
      <c r="M3404" s="32">
        <v>4</v>
      </c>
      <c r="N3404" s="22">
        <v>3</v>
      </c>
      <c r="O3404" s="23">
        <v>0</v>
      </c>
      <c r="P3404" s="24">
        <v>0</v>
      </c>
      <c r="Q3404" s="25">
        <v>0</v>
      </c>
      <c r="R3404" s="12">
        <v>0</v>
      </c>
      <c r="S3404" s="12">
        <v>0</v>
      </c>
      <c r="T3404" s="12">
        <v>0</v>
      </c>
      <c r="U3404" s="18" t="str">
        <f t="shared" si="268"/>
        <v>未勝利</v>
      </c>
      <c r="V3404" s="12" t="s">
        <v>7460</v>
      </c>
      <c r="W3404" s="12" t="s">
        <v>8070</v>
      </c>
      <c r="X3404" s="12" t="str">
        <f>IF(OR(C3404="櫃間牧場",C3404="特捜フジ"),"hit",IF(OR(C3404="土井牧場",C3404="土井ムギムギ牧場",C3404="むぎむぎ",C3404="むぎ"),"doi",IF(OR(C3404="阪神",C3404="タイガースファーム"),"han",IF(OR(C3404="健康牧場",C3404="ＯＫ牧場"),"oke",VLOOKUP(C3404,[1]Owner!$A:$B,2,FALSE)))))</f>
        <v>kog</v>
      </c>
    </row>
    <row r="3405" spans="1:24" ht="11.15" customHeight="1" x14ac:dyDescent="0.65">
      <c r="A3405" s="19" t="str">
        <f t="shared" si="267"/>
        <v>2021健太08</v>
      </c>
      <c r="B3405" s="10" t="s">
        <v>8314</v>
      </c>
      <c r="C3405" s="20" t="s">
        <v>7654</v>
      </c>
      <c r="D3405" s="11">
        <v>8</v>
      </c>
      <c r="E3405" s="20" t="s">
        <v>8206</v>
      </c>
      <c r="F3405" s="10" t="s">
        <v>29</v>
      </c>
      <c r="G3405" s="10" t="s">
        <v>33</v>
      </c>
      <c r="H3405" s="20" t="s">
        <v>8356</v>
      </c>
      <c r="I3405" s="20" t="s">
        <v>4657</v>
      </c>
      <c r="J3405" s="20" t="s">
        <v>4462</v>
      </c>
      <c r="K3405" s="20" t="s">
        <v>2378</v>
      </c>
      <c r="L3405" s="20" t="s">
        <v>1913</v>
      </c>
      <c r="M3405" s="32">
        <v>7</v>
      </c>
      <c r="N3405" s="22">
        <v>3</v>
      </c>
      <c r="O3405" s="23">
        <v>0</v>
      </c>
      <c r="P3405" s="24">
        <v>0</v>
      </c>
      <c r="Q3405" s="25">
        <v>-4.6428571428571432</v>
      </c>
      <c r="R3405" s="12">
        <v>0</v>
      </c>
      <c r="S3405" s="12">
        <v>0</v>
      </c>
      <c r="T3405" s="12">
        <v>0</v>
      </c>
      <c r="U3405" s="18" t="str">
        <f t="shared" si="268"/>
        <v>未勝利</v>
      </c>
      <c r="V3405" s="12" t="s">
        <v>8630</v>
      </c>
      <c r="W3405" s="12" t="s">
        <v>8490</v>
      </c>
      <c r="X3405" s="12" t="str">
        <f>IF(OR(C3405="櫃間牧場",C3405="特捜フジ"),"hit",IF(OR(C3405="土井牧場",C3405="土井ムギムギ牧場",C3405="むぎむぎ",C3405="むぎ"),"doi",IF(OR(C3405="阪神",C3405="タイガースファーム"),"han",IF(OR(C3405="健康牧場",C3405="ＯＫ牧場"),"oke",VLOOKUP(C3405,[1]Owner!$A:$B,2,FALSE)))))</f>
        <v>tke</v>
      </c>
    </row>
    <row r="3406" spans="1:24" ht="11.15" customHeight="1" x14ac:dyDescent="0.65">
      <c r="A3406" s="19" t="str">
        <f t="shared" si="267"/>
        <v>2021村山10</v>
      </c>
      <c r="B3406" s="10" t="s">
        <v>8314</v>
      </c>
      <c r="C3406" s="20" t="s">
        <v>7658</v>
      </c>
      <c r="D3406" s="11">
        <v>10</v>
      </c>
      <c r="E3406" s="20" t="s">
        <v>8307</v>
      </c>
      <c r="F3406" s="10" t="s">
        <v>4478</v>
      </c>
      <c r="G3406" s="10" t="s">
        <v>33</v>
      </c>
      <c r="H3406" s="20" t="s">
        <v>8420</v>
      </c>
      <c r="I3406" s="20" t="s">
        <v>3165</v>
      </c>
      <c r="J3406" s="20" t="s">
        <v>8462</v>
      </c>
      <c r="K3406" s="20" t="s">
        <v>3023</v>
      </c>
      <c r="L3406" s="20" t="s">
        <v>8430</v>
      </c>
      <c r="M3406" s="32">
        <v>3</v>
      </c>
      <c r="N3406" s="22">
        <v>3</v>
      </c>
      <c r="O3406" s="23">
        <v>0</v>
      </c>
      <c r="P3406" s="24">
        <v>0</v>
      </c>
      <c r="Q3406" s="25">
        <v>-5.333333333333333</v>
      </c>
      <c r="R3406" s="12">
        <v>0</v>
      </c>
      <c r="S3406" s="12">
        <v>0</v>
      </c>
      <c r="T3406" s="12">
        <v>0</v>
      </c>
      <c r="U3406" s="18" t="str">
        <f t="shared" si="268"/>
        <v>未勝利</v>
      </c>
      <c r="V3406" s="12" t="s">
        <v>8694</v>
      </c>
      <c r="W3406" s="12" t="s">
        <v>8592</v>
      </c>
      <c r="X3406" s="12" t="str">
        <f>IF(OR(C3406="櫃間牧場",C3406="特捜フジ"),"hit",IF(OR(C3406="土井牧場",C3406="土井ムギムギ牧場",C3406="むぎむぎ",C3406="むぎ"),"doi",IF(OR(C3406="阪神",C3406="タイガースファーム"),"han",IF(OR(C3406="健康牧場",C3406="ＯＫ牧場"),"oke",VLOOKUP(C3406,[1]Owner!$A:$B,2,FALSE)))))</f>
        <v>mur</v>
      </c>
    </row>
    <row r="3407" spans="1:24" ht="11.15" customHeight="1" x14ac:dyDescent="0.65">
      <c r="A3407" s="19" t="str">
        <f t="shared" si="267"/>
        <v>1112心平08</v>
      </c>
      <c r="B3407" s="10" t="s">
        <v>4369</v>
      </c>
      <c r="C3407" s="20" t="s">
        <v>4011</v>
      </c>
      <c r="D3407" s="11">
        <v>8</v>
      </c>
      <c r="E3407" s="20" t="s">
        <v>4037</v>
      </c>
      <c r="F3407" s="10" t="s">
        <v>3905</v>
      </c>
      <c r="G3407" s="10" t="s">
        <v>3906</v>
      </c>
      <c r="H3407" s="20" t="s">
        <v>4038</v>
      </c>
      <c r="I3407" s="20" t="s">
        <v>4039</v>
      </c>
      <c r="J3407" s="20" t="s">
        <v>4040</v>
      </c>
      <c r="K3407" s="20" t="s">
        <v>3938</v>
      </c>
      <c r="L3407" s="20" t="s">
        <v>4041</v>
      </c>
      <c r="M3407" s="21">
        <v>15</v>
      </c>
      <c r="N3407" s="22">
        <v>3</v>
      </c>
      <c r="O3407" s="23">
        <v>0</v>
      </c>
      <c r="P3407" s="24">
        <v>0</v>
      </c>
      <c r="Q3407" s="25">
        <f>IF(M3407="","",IF(M3407&lt;=0,P3407/10,P3407/M3407))</f>
        <v>0</v>
      </c>
      <c r="R3407" s="12">
        <v>0</v>
      </c>
      <c r="S3407" s="12">
        <v>0</v>
      </c>
      <c r="U3407" s="18" t="str">
        <f t="shared" si="268"/>
        <v>未勝利</v>
      </c>
      <c r="X3407" s="12" t="str">
        <f>IF(OR(C3407="櫃間牧場",C3407="特捜フジ"),"hit",IF(OR(C3407="土井牧場",C3407="土井ムギムギ牧場",C3407="むぎむぎ",C3407="むぎ"),"doi",IF(OR(C3407="阪神",C3407="タイガースファーム"),"han",IF(OR(C3407="健康牧場",C3407="ＯＫ牧場"),"oke",VLOOKUP(C3407,[1]Owner!$A:$B,2,FALSE)))))</f>
        <v>hsi</v>
      </c>
    </row>
    <row r="3408" spans="1:24" ht="11.15" customHeight="1" x14ac:dyDescent="0.65">
      <c r="A3408" s="19" t="str">
        <f t="shared" si="267"/>
        <v>2122ＯＫ09</v>
      </c>
      <c r="B3408" s="10" t="s">
        <v>8826</v>
      </c>
      <c r="C3408" s="20" t="s">
        <v>8308</v>
      </c>
      <c r="D3408" s="11">
        <v>9</v>
      </c>
      <c r="E3408" s="20" t="s">
        <v>8703</v>
      </c>
      <c r="F3408" s="10" t="s">
        <v>29</v>
      </c>
      <c r="G3408" s="10" t="s">
        <v>4421</v>
      </c>
      <c r="H3408" s="20" t="s">
        <v>435</v>
      </c>
      <c r="I3408" s="20" t="s">
        <v>2231</v>
      </c>
      <c r="J3408" s="20" t="s">
        <v>8858</v>
      </c>
      <c r="K3408" s="20" t="s">
        <v>7281</v>
      </c>
      <c r="L3408" s="20" t="s">
        <v>8403</v>
      </c>
      <c r="M3408" s="32">
        <v>6</v>
      </c>
      <c r="N3408" s="22">
        <v>3</v>
      </c>
      <c r="O3408" s="23">
        <v>0</v>
      </c>
      <c r="P3408" s="24">
        <v>0</v>
      </c>
      <c r="Q3408" s="25">
        <v>0</v>
      </c>
      <c r="U3408" s="18" t="str">
        <f t="shared" si="268"/>
        <v>未勝利</v>
      </c>
      <c r="V3408" s="12" t="s">
        <v>8959</v>
      </c>
      <c r="W3408" s="12" t="s">
        <v>9070</v>
      </c>
      <c r="X3408" s="12" t="str">
        <f>IF(OR(C3408="櫃間牧場",C3408="特捜フジ"),"hit",IF(OR(C3408="土井牧場",C3408="土井ムギムギ牧場",C3408="むぎむぎ",C3408="むぎ"),"doi",IF(OR(C3408="阪神",C3408="タイガースファーム"),"han",IF(OR(C3408="健康牧場",C3408="ＯＫ牧場"),"oke",VLOOKUP(C3408,[1]Owner!$A:$B,2,FALSE)))))</f>
        <v>oke</v>
      </c>
    </row>
    <row r="3409" spans="1:24" ht="11.15" customHeight="1" x14ac:dyDescent="0.65">
      <c r="A3409" s="19" t="str">
        <f t="shared" si="267"/>
        <v>2122阪神09</v>
      </c>
      <c r="B3409" s="10" t="s">
        <v>8826</v>
      </c>
      <c r="C3409" s="20" t="s">
        <v>4398</v>
      </c>
      <c r="D3409" s="11">
        <v>9</v>
      </c>
      <c r="E3409" s="20" t="s">
        <v>8784</v>
      </c>
      <c r="F3409" s="10" t="s">
        <v>4478</v>
      </c>
      <c r="G3409" s="10" t="s">
        <v>4408</v>
      </c>
      <c r="H3409" s="20" t="s">
        <v>8868</v>
      </c>
      <c r="I3409" s="20" t="s">
        <v>4547</v>
      </c>
      <c r="J3409" s="20" t="s">
        <v>7053</v>
      </c>
      <c r="K3409" s="20" t="s">
        <v>7313</v>
      </c>
      <c r="L3409" s="20" t="s">
        <v>8890</v>
      </c>
      <c r="M3409" s="32">
        <v>4</v>
      </c>
      <c r="N3409" s="22">
        <v>3</v>
      </c>
      <c r="O3409" s="23">
        <v>0</v>
      </c>
      <c r="P3409" s="24">
        <v>0</v>
      </c>
      <c r="Q3409" s="25">
        <v>-3.75</v>
      </c>
      <c r="U3409" s="18" t="str">
        <f t="shared" si="268"/>
        <v>未勝利</v>
      </c>
      <c r="V3409" s="12" t="s">
        <v>9030</v>
      </c>
      <c r="W3409" s="12" t="s">
        <v>9145</v>
      </c>
      <c r="X3409" s="12" t="str">
        <f>IF(OR(C3409="櫃間牧場",C3409="特捜フジ"),"hit",IF(OR(C3409="土井牧場",C3409="土井ムギムギ牧場",C3409="むぎむぎ",C3409="むぎ"),"doi",IF(OR(C3409="阪神",C3409="タイガースファーム"),"han",IF(OR(C3409="健康牧場",C3409="ＯＫ牧場"),"oke",VLOOKUP(C3409,[1]Owner!$A:$B,2,FALSE)))))</f>
        <v>han</v>
      </c>
    </row>
    <row r="3410" spans="1:24" ht="11.15" customHeight="1" x14ac:dyDescent="0.65">
      <c r="A3410" s="19" t="str">
        <f t="shared" si="267"/>
        <v>2223高橋03</v>
      </c>
      <c r="B3410" s="10" t="s">
        <v>9192</v>
      </c>
      <c r="C3410" s="20" t="s">
        <v>9258</v>
      </c>
      <c r="D3410" s="11">
        <v>3</v>
      </c>
      <c r="E3410" s="20" t="s">
        <v>9261</v>
      </c>
      <c r="F3410" s="10" t="s">
        <v>4407</v>
      </c>
      <c r="G3410" s="10" t="s">
        <v>4408</v>
      </c>
      <c r="H3410" s="20" t="s">
        <v>7239</v>
      </c>
      <c r="I3410" s="20" t="s">
        <v>8317</v>
      </c>
      <c r="J3410" s="20" t="s">
        <v>9411</v>
      </c>
      <c r="K3410" s="20" t="s">
        <v>5446</v>
      </c>
      <c r="L3410" s="20" t="s">
        <v>1913</v>
      </c>
      <c r="M3410" s="32">
        <v>4</v>
      </c>
      <c r="N3410" s="22">
        <v>3</v>
      </c>
      <c r="O3410" s="23">
        <v>0</v>
      </c>
      <c r="P3410" s="24">
        <v>0</v>
      </c>
      <c r="Q3410" s="25">
        <v>-187.5</v>
      </c>
      <c r="U3410" s="18" t="str">
        <f t="shared" si="268"/>
        <v>未勝利</v>
      </c>
      <c r="V3410" s="12" t="s">
        <v>9679</v>
      </c>
      <c r="W3410" s="12" t="s">
        <v>9551</v>
      </c>
      <c r="X3410" s="12" t="str">
        <f>IF(OR(C3410="櫃間牧場",C3410="特捜フジ"),"hit",IF(OR(C3410="土井牧場",C3410="土井ムギムギ牧場",C3410="むぎむぎ",C3410="むぎ"),"doi",IF(OR(C3410="阪神",C3410="タイガースファーム"),"han",IF(OR(C3410="健康牧場",C3410="ＯＫ牧場"),"oke",VLOOKUP(C3410,[1]Owner!$A:$B,2,FALSE)))))</f>
        <v>tkh</v>
      </c>
    </row>
    <row r="3411" spans="1:24" ht="11.15" customHeight="1" x14ac:dyDescent="0.65">
      <c r="A3411" s="19" t="str">
        <f t="shared" si="267"/>
        <v>2223むぎ04</v>
      </c>
      <c r="B3411" s="10" t="s">
        <v>9192</v>
      </c>
      <c r="C3411" s="20" t="s">
        <v>4396</v>
      </c>
      <c r="D3411" s="11">
        <v>4</v>
      </c>
      <c r="E3411" s="20" t="s">
        <v>9334</v>
      </c>
      <c r="F3411" s="10" t="s">
        <v>4413</v>
      </c>
      <c r="G3411" s="10" t="s">
        <v>33</v>
      </c>
      <c r="H3411" s="20" t="s">
        <v>9347</v>
      </c>
      <c r="I3411" s="20" t="s">
        <v>5193</v>
      </c>
      <c r="J3411" s="20" t="s">
        <v>2886</v>
      </c>
      <c r="K3411" s="20" t="s">
        <v>791</v>
      </c>
      <c r="L3411" s="20" t="s">
        <v>1913</v>
      </c>
      <c r="M3411" s="32">
        <v>4</v>
      </c>
      <c r="N3411" s="22">
        <v>3</v>
      </c>
      <c r="O3411" s="23">
        <v>0</v>
      </c>
      <c r="P3411" s="24">
        <v>0</v>
      </c>
      <c r="Q3411" s="25">
        <v>-75</v>
      </c>
      <c r="U3411" s="18" t="str">
        <f t="shared" si="268"/>
        <v>未勝利</v>
      </c>
      <c r="V3411" s="12" t="s">
        <v>9741</v>
      </c>
      <c r="W3411" s="12" t="s">
        <v>9621</v>
      </c>
      <c r="X3411" s="12" t="str">
        <f>IF(OR(C3411="櫃間牧場",C3411="特捜フジ"),"hit",IF(OR(C3411="土井牧場",C3411="土井ムギムギ牧場",C3411="むぎむぎ",C3411="むぎ"),"doi",IF(OR(C3411="阪神",C3411="タイガースファーム"),"han",IF(OR(C3411="健康牧場",C3411="ＯＫ牧場"),"oke",VLOOKUP(C3411,[1]Owner!$A:$B,2,FALSE)))))</f>
        <v>doi</v>
      </c>
    </row>
    <row r="3412" spans="1:24" ht="11.15" customHeight="1" x14ac:dyDescent="0.65">
      <c r="A3412" s="19" t="str">
        <f t="shared" si="267"/>
        <v>2223むぎ06</v>
      </c>
      <c r="B3412" s="10" t="s">
        <v>9192</v>
      </c>
      <c r="C3412" s="20" t="s">
        <v>4396</v>
      </c>
      <c r="D3412" s="11">
        <v>6</v>
      </c>
      <c r="E3412" s="20" t="s">
        <v>9336</v>
      </c>
      <c r="F3412" s="10" t="s">
        <v>4407</v>
      </c>
      <c r="G3412" s="10" t="s">
        <v>4408</v>
      </c>
      <c r="H3412" s="20" t="s">
        <v>9377</v>
      </c>
      <c r="I3412" s="20" t="s">
        <v>6009</v>
      </c>
      <c r="J3412" s="20" t="s">
        <v>9446</v>
      </c>
      <c r="K3412" s="20" t="s">
        <v>8366</v>
      </c>
      <c r="L3412" s="20" t="s">
        <v>8882</v>
      </c>
      <c r="M3412" s="32">
        <v>4</v>
      </c>
      <c r="N3412" s="22">
        <v>3</v>
      </c>
      <c r="O3412" s="23">
        <v>0</v>
      </c>
      <c r="P3412" s="24">
        <v>0</v>
      </c>
      <c r="Q3412" s="25">
        <v>-100</v>
      </c>
      <c r="U3412" s="18" t="str">
        <f t="shared" si="268"/>
        <v>未勝利</v>
      </c>
      <c r="V3412" s="12" t="s">
        <v>9743</v>
      </c>
      <c r="W3412" s="12" t="s">
        <v>9623</v>
      </c>
      <c r="X3412" s="12" t="str">
        <f>IF(OR(C3412="櫃間牧場",C3412="特捜フジ"),"hit",IF(OR(C3412="土井牧場",C3412="土井ムギムギ牧場",C3412="むぎむぎ",C3412="むぎ"),"doi",IF(OR(C3412="阪神",C3412="タイガースファーム"),"han",IF(OR(C3412="健康牧場",C3412="ＯＫ牧場"),"oke",VLOOKUP(C3412,[1]Owner!$A:$B,2,FALSE)))))</f>
        <v>doi</v>
      </c>
    </row>
    <row r="3413" spans="1:24" ht="11.15" customHeight="1" x14ac:dyDescent="0.65">
      <c r="A3413" s="19" t="str">
        <f t="shared" si="267"/>
        <v>2324柏倉01</v>
      </c>
      <c r="B3413" s="10" t="s">
        <v>9878</v>
      </c>
      <c r="C3413" s="20" t="s">
        <v>9205</v>
      </c>
      <c r="D3413" s="11">
        <v>1</v>
      </c>
      <c r="E3413" s="20" t="s">
        <v>9759</v>
      </c>
      <c r="F3413" s="10" t="s">
        <v>4407</v>
      </c>
      <c r="G3413" s="10" t="s">
        <v>4408</v>
      </c>
      <c r="H3413" s="20" t="s">
        <v>9884</v>
      </c>
      <c r="I3413" s="20" t="s">
        <v>6718</v>
      </c>
      <c r="J3413" s="20" t="s">
        <v>4482</v>
      </c>
      <c r="K3413" s="20" t="s">
        <v>4415</v>
      </c>
      <c r="L3413" s="20" t="s">
        <v>4416</v>
      </c>
      <c r="M3413" s="37">
        <v>10</v>
      </c>
      <c r="N3413" s="22">
        <v>3</v>
      </c>
      <c r="O3413" s="23">
        <v>0</v>
      </c>
      <c r="P3413" s="24">
        <v>0</v>
      </c>
      <c r="Q3413" s="25">
        <f>IF(M3413="","",IF(M3413&lt;=0,P3413/10,P3413/M3413))</f>
        <v>0</v>
      </c>
      <c r="U3413" s="18" t="str">
        <f t="shared" si="268"/>
        <v>未勝利</v>
      </c>
      <c r="V3413" s="12" t="s">
        <v>10012</v>
      </c>
      <c r="W3413" s="12" t="s">
        <v>10051</v>
      </c>
      <c r="X3413" s="12" t="str">
        <f>IF(OR(C3413="櫃間牧場",C3413="特捜フジ"),"hit",IF(OR(C3413="土井牧場",C3413="土井ムギムギ牧場",C3413="むぎむぎ",C3413="むぎ"),"doi",IF(OR(C3413="阪神",C3413="タイガースファーム"),"han",IF(OR(C3413="健康牧場",C3413="ＯＫ牧場"),"oke",VLOOKUP(C3413,[1]Owner!$A:$B,2,FALSE)))))</f>
        <v>kas</v>
      </c>
    </row>
    <row r="3414" spans="1:24" ht="11.15" customHeight="1" x14ac:dyDescent="0.65">
      <c r="A3414" s="19" t="str">
        <f t="shared" si="267"/>
        <v>2324播磨08</v>
      </c>
      <c r="B3414" s="10" t="s">
        <v>9878</v>
      </c>
      <c r="C3414" s="20" t="s">
        <v>4740</v>
      </c>
      <c r="D3414" s="11">
        <v>8</v>
      </c>
      <c r="E3414" s="20" t="s">
        <v>9845</v>
      </c>
      <c r="F3414" s="10" t="s">
        <v>4413</v>
      </c>
      <c r="G3414" s="10" t="s">
        <v>4408</v>
      </c>
      <c r="H3414" s="20" t="s">
        <v>9890</v>
      </c>
      <c r="I3414" s="20" t="s">
        <v>6718</v>
      </c>
      <c r="J3414" s="20" t="s">
        <v>9962</v>
      </c>
      <c r="K3414" s="20" t="s">
        <v>5446</v>
      </c>
      <c r="L3414" s="20" t="s">
        <v>1913</v>
      </c>
      <c r="M3414" s="37">
        <v>8</v>
      </c>
      <c r="N3414" s="22">
        <v>3</v>
      </c>
      <c r="O3414" s="23">
        <v>0</v>
      </c>
      <c r="P3414" s="24">
        <v>0</v>
      </c>
      <c r="Q3414" s="25">
        <f>IF(M3414="","",IF(M3414&lt;=0,P3414/10,P3414/M3414))</f>
        <v>0</v>
      </c>
      <c r="U3414" s="18" t="str">
        <f t="shared" si="268"/>
        <v>未勝利</v>
      </c>
      <c r="V3414" s="12" t="s">
        <v>10195</v>
      </c>
      <c r="W3414" s="12" t="s">
        <v>10122</v>
      </c>
      <c r="X3414" s="12" t="str">
        <f>IF(OR(C3414="櫃間牧場",C3414="特捜フジ"),"hit",IF(OR(C3414="土井牧場",C3414="土井ムギムギ牧場",C3414="むぎむぎ",C3414="むぎ"),"doi",IF(OR(C3414="阪神",C3414="タイガースファーム"),"han",IF(OR(C3414="健康牧場",C3414="ＯＫ牧場"),"oke",VLOOKUP(C3414,[1]Owner!$A:$B,2,FALSE)))))</f>
        <v>har</v>
      </c>
    </row>
    <row r="3415" spans="1:24" ht="11.15" customHeight="1" x14ac:dyDescent="0.65">
      <c r="A3415" s="19" t="str">
        <f t="shared" si="267"/>
        <v>2021心平06</v>
      </c>
      <c r="B3415" s="10" t="s">
        <v>8314</v>
      </c>
      <c r="C3415" s="20" t="s">
        <v>8310</v>
      </c>
      <c r="D3415" s="11">
        <v>6</v>
      </c>
      <c r="E3415" s="20" t="s">
        <v>8224</v>
      </c>
      <c r="F3415" s="10" t="s">
        <v>29</v>
      </c>
      <c r="G3415" s="10" t="s">
        <v>33</v>
      </c>
      <c r="H3415" s="20" t="s">
        <v>8376</v>
      </c>
      <c r="I3415" s="20" t="s">
        <v>3165</v>
      </c>
      <c r="J3415" s="20" t="s">
        <v>3681</v>
      </c>
      <c r="K3415" s="20" t="s">
        <v>791</v>
      </c>
      <c r="L3415" s="20" t="s">
        <v>1913</v>
      </c>
      <c r="M3415" s="32">
        <v>4</v>
      </c>
      <c r="N3415" s="22">
        <v>4</v>
      </c>
      <c r="O3415" s="23">
        <v>0</v>
      </c>
      <c r="P3415" s="24">
        <v>0</v>
      </c>
      <c r="Q3415" s="25">
        <v>-6.375</v>
      </c>
      <c r="R3415" s="12">
        <v>0</v>
      </c>
      <c r="S3415" s="12">
        <v>0</v>
      </c>
      <c r="T3415" s="12">
        <v>0</v>
      </c>
      <c r="U3415" s="18" t="str">
        <f t="shared" si="268"/>
        <v>未勝利</v>
      </c>
      <c r="V3415" s="12" t="s">
        <v>8639</v>
      </c>
      <c r="W3415" s="12" t="s">
        <v>8508</v>
      </c>
      <c r="X3415" s="12" t="str">
        <f>IF(OR(C3415="櫃間牧場",C3415="特捜フジ"),"hit",IF(OR(C3415="土井牧場",C3415="土井ムギムギ牧場",C3415="むぎむぎ",C3415="むぎ"),"doi",IF(OR(C3415="阪神",C3415="タイガースファーム"),"han",IF(OR(C3415="健康牧場",C3415="ＯＫ牧場"),"oke",VLOOKUP(C3415,[1]Owner!$A:$B,2,FALSE)))))</f>
        <v>hsi</v>
      </c>
    </row>
    <row r="3416" spans="1:24" ht="11.15" customHeight="1" x14ac:dyDescent="0.65">
      <c r="A3416" s="19" t="str">
        <f t="shared" si="267"/>
        <v>9899心平03</v>
      </c>
      <c r="B3416" s="10" t="s">
        <v>377</v>
      </c>
      <c r="C3416" s="20" t="s">
        <v>186</v>
      </c>
      <c r="D3416" s="31">
        <v>3</v>
      </c>
      <c r="E3416" s="20" t="s">
        <v>532</v>
      </c>
      <c r="F3416" s="10" t="s">
        <v>14</v>
      </c>
      <c r="G3416" s="10" t="s">
        <v>33</v>
      </c>
      <c r="H3416" s="20" t="s">
        <v>533</v>
      </c>
      <c r="I3416" s="20" t="s">
        <v>436</v>
      </c>
      <c r="J3416" s="20" t="s">
        <v>534</v>
      </c>
      <c r="N3416" s="22">
        <v>4</v>
      </c>
      <c r="O3416" s="23">
        <v>0</v>
      </c>
      <c r="P3416" s="24">
        <v>0</v>
      </c>
      <c r="Q3416" s="25" t="str">
        <f>IF(M3416="","",IF(M3416&lt;=0,P3416/10,P3416/M3416))</f>
        <v/>
      </c>
      <c r="R3416" s="12">
        <v>0</v>
      </c>
      <c r="S3416" s="12">
        <v>0</v>
      </c>
      <c r="U3416" s="18" t="str">
        <f t="shared" si="268"/>
        <v>未勝利</v>
      </c>
      <c r="X3416" s="12" t="str">
        <f>IF(OR(C3416="櫃間牧場",C3416="特捜フジ"),"hit",IF(OR(C3416="土井牧場",C3416="土井ムギムギ牧場",C3416="むぎむぎ",C3416="むぎ"),"doi",IF(OR(C3416="阪神",C3416="タイガースファーム"),"han",IF(OR(C3416="健康牧場",C3416="ＯＫ牧場"),"oke",VLOOKUP(C3416,[1]Owner!$A:$B,2,FALSE)))))</f>
        <v>hsi</v>
      </c>
    </row>
    <row r="3417" spans="1:24" ht="11.15" customHeight="1" x14ac:dyDescent="0.65">
      <c r="A3417" s="19" t="str">
        <f t="shared" si="267"/>
        <v>1920柏倉06</v>
      </c>
      <c r="B3417" s="10" t="s">
        <v>7651</v>
      </c>
      <c r="C3417" s="20" t="s">
        <v>7652</v>
      </c>
      <c r="D3417" s="11">
        <v>6</v>
      </c>
      <c r="E3417" s="20" t="s">
        <v>7664</v>
      </c>
      <c r="F3417" s="10" t="s">
        <v>4766</v>
      </c>
      <c r="G3417" s="10" t="s">
        <v>4767</v>
      </c>
      <c r="H3417" s="20" t="s">
        <v>7800</v>
      </c>
      <c r="I3417" s="20" t="s">
        <v>5369</v>
      </c>
      <c r="J3417" s="20" t="s">
        <v>7804</v>
      </c>
      <c r="K3417" s="20" t="s">
        <v>4830</v>
      </c>
      <c r="L3417" s="20" t="s">
        <v>5042</v>
      </c>
      <c r="M3417" s="32">
        <v>2</v>
      </c>
      <c r="N3417" s="22">
        <v>4</v>
      </c>
      <c r="O3417" s="23">
        <v>0</v>
      </c>
      <c r="P3417" s="24">
        <v>0</v>
      </c>
      <c r="Q3417" s="25">
        <v>-2.5</v>
      </c>
      <c r="R3417" s="12">
        <v>0</v>
      </c>
      <c r="S3417" s="12">
        <v>0</v>
      </c>
      <c r="T3417" s="12">
        <v>0</v>
      </c>
      <c r="U3417" s="18" t="str">
        <f t="shared" si="268"/>
        <v>未勝利</v>
      </c>
      <c r="V3417" s="12" t="s">
        <v>7941</v>
      </c>
      <c r="W3417" s="12" t="s">
        <v>8042</v>
      </c>
      <c r="X3417" s="12" t="str">
        <f>IF(OR(C3417="櫃間牧場",C3417="特捜フジ"),"hit",IF(OR(C3417="土井牧場",C3417="土井ムギムギ牧場",C3417="むぎむぎ",C3417="むぎ"),"doi",IF(OR(C3417="阪神",C3417="タイガースファーム"),"han",IF(OR(C3417="健康牧場",C3417="ＯＫ牧場"),"oke",VLOOKUP(C3417,[1]Owner!$A:$B,2,FALSE)))))</f>
        <v>kas</v>
      </c>
    </row>
    <row r="3418" spans="1:24" ht="11.15" customHeight="1" x14ac:dyDescent="0.65">
      <c r="A3418" s="19" t="str">
        <f t="shared" si="267"/>
        <v>9798青木07</v>
      </c>
      <c r="B3418" s="10" t="s">
        <v>11</v>
      </c>
      <c r="C3418" s="20" t="s">
        <v>12</v>
      </c>
      <c r="D3418" s="31">
        <v>7</v>
      </c>
      <c r="E3418" s="20" t="s">
        <v>40</v>
      </c>
      <c r="F3418" s="10" t="s">
        <v>14</v>
      </c>
      <c r="G3418" s="10" t="s">
        <v>33</v>
      </c>
      <c r="H3418" s="20" t="s">
        <v>41</v>
      </c>
      <c r="I3418" s="20" t="s">
        <v>42</v>
      </c>
      <c r="J3418" s="20" t="s">
        <v>43</v>
      </c>
      <c r="N3418" s="22">
        <v>4</v>
      </c>
      <c r="O3418" s="23">
        <v>0</v>
      </c>
      <c r="P3418" s="24">
        <v>0</v>
      </c>
      <c r="Q3418" s="25" t="str">
        <f t="shared" ref="Q3418:Q3442" si="269">IF(M3418="","",IF(M3418&lt;=0,P3418/10,P3418/M3418))</f>
        <v/>
      </c>
      <c r="R3418" s="12">
        <v>0</v>
      </c>
      <c r="S3418" s="12">
        <v>0</v>
      </c>
      <c r="U3418" s="18" t="str">
        <f t="shared" si="268"/>
        <v>未勝利</v>
      </c>
      <c r="X3418" s="12" t="str">
        <f>IF(OR(C3418="櫃間牧場",C3418="特捜フジ"),"hit",IF(OR(C3418="土井牧場",C3418="土井ムギムギ牧場",C3418="むぎむぎ",C3418="むぎ"),"doi",IF(OR(C3418="阪神",C3418="タイガースファーム"),"han",IF(OR(C3418="健康牧場",C3418="ＯＫ牧場"),"oke",VLOOKUP(C3418,[1]Owner!$A:$B,2,FALSE)))))</f>
        <v>aok</v>
      </c>
    </row>
    <row r="3419" spans="1:24" ht="11.15" customHeight="1" x14ac:dyDescent="0.65">
      <c r="A3419" s="19" t="str">
        <f t="shared" si="267"/>
        <v>9798竹島10</v>
      </c>
      <c r="B3419" s="10" t="s">
        <v>11</v>
      </c>
      <c r="C3419" s="20" t="s">
        <v>251</v>
      </c>
      <c r="D3419" s="31">
        <v>10</v>
      </c>
      <c r="E3419" s="20" t="s">
        <v>282</v>
      </c>
      <c r="F3419" s="10" t="s">
        <v>29</v>
      </c>
      <c r="G3419" s="10" t="s">
        <v>33</v>
      </c>
      <c r="H3419" s="20" t="s">
        <v>283</v>
      </c>
      <c r="I3419" s="20" t="s">
        <v>284</v>
      </c>
      <c r="J3419" s="20" t="s">
        <v>285</v>
      </c>
      <c r="N3419" s="22">
        <v>4</v>
      </c>
      <c r="O3419" s="23">
        <v>0</v>
      </c>
      <c r="P3419" s="24">
        <v>0</v>
      </c>
      <c r="Q3419" s="25" t="str">
        <f t="shared" si="269"/>
        <v/>
      </c>
      <c r="R3419" s="12">
        <v>0</v>
      </c>
      <c r="S3419" s="12">
        <v>0</v>
      </c>
      <c r="U3419" s="18" t="str">
        <f t="shared" si="268"/>
        <v>未勝利</v>
      </c>
      <c r="X3419" s="12" t="str">
        <f>IF(OR(C3419="櫃間牧場",C3419="特捜フジ"),"hit",IF(OR(C3419="土井牧場",C3419="土井ムギムギ牧場",C3419="むぎむぎ",C3419="むぎ"),"doi",IF(OR(C3419="阪神",C3419="タイガースファーム"),"han",IF(OR(C3419="健康牧場",C3419="ＯＫ牧場"),"oke",VLOOKUP(C3419,[1]Owner!$A:$B,2,FALSE)))))</f>
        <v>tak</v>
      </c>
    </row>
    <row r="3420" spans="1:24" ht="11.15" customHeight="1" x14ac:dyDescent="0.65">
      <c r="A3420" s="19" t="str">
        <f t="shared" si="267"/>
        <v>9899大類06</v>
      </c>
      <c r="B3420" s="10" t="s">
        <v>377</v>
      </c>
      <c r="C3420" s="20" t="s">
        <v>91</v>
      </c>
      <c r="D3420" s="31">
        <v>6</v>
      </c>
      <c r="E3420" s="20" t="s">
        <v>420</v>
      </c>
      <c r="F3420" s="10" t="s">
        <v>29</v>
      </c>
      <c r="G3420" s="10" t="s">
        <v>33</v>
      </c>
      <c r="H3420" s="20" t="s">
        <v>68</v>
      </c>
      <c r="I3420" s="20" t="s">
        <v>421</v>
      </c>
      <c r="J3420" s="20" t="s">
        <v>422</v>
      </c>
      <c r="N3420" s="22">
        <v>4</v>
      </c>
      <c r="O3420" s="23">
        <v>0</v>
      </c>
      <c r="P3420" s="24">
        <v>0</v>
      </c>
      <c r="Q3420" s="25" t="str">
        <f t="shared" si="269"/>
        <v/>
      </c>
      <c r="R3420" s="12">
        <v>0</v>
      </c>
      <c r="S3420" s="12">
        <v>0</v>
      </c>
      <c r="U3420" s="18" t="str">
        <f t="shared" si="268"/>
        <v>未勝利</v>
      </c>
      <c r="X3420" s="12" t="str">
        <f>IF(OR(C3420="櫃間牧場",C3420="特捜フジ"),"hit",IF(OR(C3420="土井牧場",C3420="土井ムギムギ牧場",C3420="むぎむぎ",C3420="むぎ"),"doi",IF(OR(C3420="阪神",C3420="タイガースファーム"),"han",IF(OR(C3420="健康牧場",C3420="ＯＫ牧場"),"oke",VLOOKUP(C3420,[1]Owner!$A:$B,2,FALSE)))))</f>
        <v>oru</v>
      </c>
    </row>
    <row r="3421" spans="1:24" ht="11.15" customHeight="1" x14ac:dyDescent="0.65">
      <c r="A3421" s="19" t="str">
        <f t="shared" si="267"/>
        <v>9899岡田09</v>
      </c>
      <c r="B3421" s="10" t="s">
        <v>377</v>
      </c>
      <c r="C3421" s="20" t="s">
        <v>125</v>
      </c>
      <c r="D3421" s="31">
        <v>9</v>
      </c>
      <c r="E3421" s="20" t="s">
        <v>459</v>
      </c>
      <c r="F3421" s="10" t="s">
        <v>29</v>
      </c>
      <c r="G3421" s="10" t="s">
        <v>33</v>
      </c>
      <c r="H3421" s="20" t="s">
        <v>460</v>
      </c>
      <c r="I3421" s="20" t="s">
        <v>461</v>
      </c>
      <c r="J3421" s="20" t="s">
        <v>462</v>
      </c>
      <c r="N3421" s="22">
        <v>4</v>
      </c>
      <c r="O3421" s="23">
        <v>0</v>
      </c>
      <c r="P3421" s="24">
        <v>0</v>
      </c>
      <c r="Q3421" s="25" t="str">
        <f t="shared" si="269"/>
        <v/>
      </c>
      <c r="R3421" s="12">
        <v>0</v>
      </c>
      <c r="S3421" s="12">
        <v>0</v>
      </c>
      <c r="U3421" s="18" t="str">
        <f t="shared" si="268"/>
        <v>未勝利</v>
      </c>
      <c r="X3421" s="12" t="str">
        <f>IF(OR(C3421="櫃間牧場",C3421="特捜フジ"),"hit",IF(OR(C3421="土井牧場",C3421="土井ムギムギ牧場",C3421="むぎむぎ",C3421="むぎ"),"doi",IF(OR(C3421="阪神",C3421="タイガースファーム"),"han",IF(OR(C3421="健康牧場",C3421="ＯＫ牧場"),"oke",VLOOKUP(C3421,[1]Owner!$A:$B,2,FALSE)))))</f>
        <v>oka</v>
      </c>
    </row>
    <row r="3422" spans="1:24" ht="11.15" customHeight="1" x14ac:dyDescent="0.65">
      <c r="A3422" s="19" t="str">
        <f t="shared" si="267"/>
        <v>9900青木06</v>
      </c>
      <c r="B3422" s="10" t="s">
        <v>683</v>
      </c>
      <c r="C3422" s="20" t="s">
        <v>12</v>
      </c>
      <c r="D3422" s="31">
        <v>6</v>
      </c>
      <c r="E3422" s="20" t="s">
        <v>700</v>
      </c>
      <c r="F3422" s="10" t="s">
        <v>29</v>
      </c>
      <c r="G3422" s="10" t="s">
        <v>33</v>
      </c>
      <c r="H3422" s="20" t="s">
        <v>621</v>
      </c>
      <c r="I3422" s="20" t="s">
        <v>38</v>
      </c>
      <c r="J3422" s="20" t="s">
        <v>701</v>
      </c>
      <c r="N3422" s="22">
        <v>4</v>
      </c>
      <c r="O3422" s="23">
        <v>0</v>
      </c>
      <c r="P3422" s="24">
        <v>0</v>
      </c>
      <c r="Q3422" s="25" t="str">
        <f t="shared" si="269"/>
        <v/>
      </c>
      <c r="R3422" s="12">
        <v>0</v>
      </c>
      <c r="S3422" s="12">
        <v>0</v>
      </c>
      <c r="U3422" s="18" t="str">
        <f t="shared" si="268"/>
        <v>未勝利</v>
      </c>
      <c r="X3422" s="12" t="str">
        <f>IF(OR(C3422="櫃間牧場",C3422="特捜フジ"),"hit",IF(OR(C3422="土井牧場",C3422="土井ムギムギ牧場",C3422="むぎむぎ",C3422="むぎ"),"doi",IF(OR(C3422="阪神",C3422="タイガースファーム"),"han",IF(OR(C3422="健康牧場",C3422="ＯＫ牧場"),"oke",VLOOKUP(C3422,[1]Owner!$A:$B,2,FALSE)))))</f>
        <v>aok</v>
      </c>
    </row>
    <row r="3423" spans="1:24" ht="11.15" customHeight="1" x14ac:dyDescent="0.65">
      <c r="A3423" s="19" t="str">
        <f t="shared" si="267"/>
        <v>9900竹島07</v>
      </c>
      <c r="B3423" s="10" t="s">
        <v>683</v>
      </c>
      <c r="C3423" s="20" t="s">
        <v>251</v>
      </c>
      <c r="D3423" s="31">
        <v>7</v>
      </c>
      <c r="E3423" s="20" t="s">
        <v>857</v>
      </c>
      <c r="F3423" s="10" t="s">
        <v>14</v>
      </c>
      <c r="G3423" s="10" t="s">
        <v>33</v>
      </c>
      <c r="H3423" s="20" t="s">
        <v>858</v>
      </c>
      <c r="I3423" s="20" t="s">
        <v>578</v>
      </c>
      <c r="J3423" s="20" t="s">
        <v>570</v>
      </c>
      <c r="N3423" s="22">
        <v>4</v>
      </c>
      <c r="O3423" s="23">
        <v>0</v>
      </c>
      <c r="P3423" s="24">
        <v>0</v>
      </c>
      <c r="Q3423" s="25" t="str">
        <f t="shared" si="269"/>
        <v/>
      </c>
      <c r="R3423" s="12">
        <v>0</v>
      </c>
      <c r="S3423" s="12">
        <v>0</v>
      </c>
      <c r="U3423" s="18" t="str">
        <f t="shared" si="268"/>
        <v>未勝利</v>
      </c>
      <c r="X3423" s="12" t="str">
        <f>IF(OR(C3423="櫃間牧場",C3423="特捜フジ"),"hit",IF(OR(C3423="土井牧場",C3423="土井ムギムギ牧場",C3423="むぎむぎ",C3423="むぎ"),"doi",IF(OR(C3423="阪神",C3423="タイガースファーム"),"han",IF(OR(C3423="健康牧場",C3423="ＯＫ牧場"),"oke",VLOOKUP(C3423,[1]Owner!$A:$B,2,FALSE)))))</f>
        <v>tak</v>
      </c>
    </row>
    <row r="3424" spans="1:24" ht="11.15" customHeight="1" x14ac:dyDescent="0.65">
      <c r="A3424" s="19" t="str">
        <f t="shared" si="267"/>
        <v>0203大室06</v>
      </c>
      <c r="B3424" s="10" t="s">
        <v>1480</v>
      </c>
      <c r="C3424" s="20" t="s">
        <v>1207</v>
      </c>
      <c r="D3424" s="31">
        <v>6</v>
      </c>
      <c r="E3424" s="20" t="s">
        <v>1514</v>
      </c>
      <c r="F3424" s="10" t="s">
        <v>14</v>
      </c>
      <c r="G3424" s="10" t="s">
        <v>33</v>
      </c>
      <c r="H3424" s="20" t="s">
        <v>294</v>
      </c>
      <c r="I3424" s="20" t="s">
        <v>1515</v>
      </c>
      <c r="J3424" s="20" t="s">
        <v>1516</v>
      </c>
      <c r="N3424" s="22">
        <v>4</v>
      </c>
      <c r="O3424" s="23">
        <v>0</v>
      </c>
      <c r="P3424" s="24">
        <v>0</v>
      </c>
      <c r="Q3424" s="25" t="str">
        <f t="shared" si="269"/>
        <v/>
      </c>
      <c r="R3424" s="12">
        <v>0</v>
      </c>
      <c r="S3424" s="12">
        <v>0</v>
      </c>
      <c r="U3424" s="18" t="str">
        <f t="shared" si="268"/>
        <v>未勝利</v>
      </c>
      <c r="X3424" s="12" t="str">
        <f>IF(OR(C3424="櫃間牧場",C3424="特捜フジ"),"hit",IF(OR(C3424="土井牧場",C3424="土井ムギムギ牧場",C3424="むぎむぎ",C3424="むぎ"),"doi",IF(OR(C3424="阪神",C3424="タイガースファーム"),"han",IF(OR(C3424="健康牧場",C3424="ＯＫ牧場"),"oke",VLOOKUP(C3424,[1]Owner!$A:$B,2,FALSE)))))</f>
        <v>omu</v>
      </c>
    </row>
    <row r="3425" spans="1:24" ht="11.15" customHeight="1" x14ac:dyDescent="0.65">
      <c r="A3425" s="19" t="str">
        <f t="shared" si="267"/>
        <v>0405播磨09</v>
      </c>
      <c r="B3425" s="10" t="s">
        <v>1951</v>
      </c>
      <c r="C3425" s="20" t="s">
        <v>626</v>
      </c>
      <c r="D3425" s="31">
        <v>9</v>
      </c>
      <c r="E3425" s="20" t="s">
        <v>2225</v>
      </c>
      <c r="F3425" s="10" t="s">
        <v>14</v>
      </c>
      <c r="G3425" s="10" t="s">
        <v>520</v>
      </c>
      <c r="H3425" s="20" t="s">
        <v>2023</v>
      </c>
      <c r="I3425" s="20" t="s">
        <v>2038</v>
      </c>
      <c r="J3425" s="20" t="s">
        <v>2226</v>
      </c>
      <c r="K3425" s="20" t="s">
        <v>2042</v>
      </c>
      <c r="L3425" s="20" t="s">
        <v>1554</v>
      </c>
      <c r="M3425" s="21">
        <v>0</v>
      </c>
      <c r="N3425" s="22">
        <v>4</v>
      </c>
      <c r="O3425" s="23">
        <v>0</v>
      </c>
      <c r="P3425" s="24">
        <v>0</v>
      </c>
      <c r="Q3425" s="25">
        <f t="shared" si="269"/>
        <v>0</v>
      </c>
      <c r="R3425" s="12">
        <v>0</v>
      </c>
      <c r="S3425" s="12">
        <v>0</v>
      </c>
      <c r="U3425" s="18" t="str">
        <f t="shared" si="268"/>
        <v>未勝利</v>
      </c>
      <c r="X3425" s="12" t="str">
        <f>IF(OR(C3425="櫃間牧場",C3425="特捜フジ"),"hit",IF(OR(C3425="土井牧場",C3425="土井ムギムギ牧場",C3425="むぎむぎ",C3425="むぎ"),"doi",IF(OR(C3425="阪神",C3425="タイガースファーム"),"han",IF(OR(C3425="健康牧場",C3425="ＯＫ牧場"),"oke",VLOOKUP(C3425,[1]Owner!$A:$B,2,FALSE)))))</f>
        <v>har</v>
      </c>
    </row>
    <row r="3426" spans="1:24" ht="11.15" customHeight="1" x14ac:dyDescent="0.65">
      <c r="A3426" s="19" t="str">
        <f t="shared" si="267"/>
        <v>0506伸吾10</v>
      </c>
      <c r="B3426" s="10" t="s">
        <v>2274</v>
      </c>
      <c r="C3426" s="20" t="s">
        <v>768</v>
      </c>
      <c r="D3426" s="11">
        <v>10</v>
      </c>
      <c r="E3426" s="20" t="s">
        <v>2389</v>
      </c>
      <c r="F3426" s="10" t="s">
        <v>2279</v>
      </c>
      <c r="G3426" s="10" t="s">
        <v>520</v>
      </c>
      <c r="H3426" s="20" t="s">
        <v>2314</v>
      </c>
      <c r="I3426" s="20" t="s">
        <v>1995</v>
      </c>
      <c r="J3426" s="20" t="s">
        <v>509</v>
      </c>
      <c r="K3426" s="20" t="s">
        <v>846</v>
      </c>
      <c r="L3426" s="20" t="s">
        <v>515</v>
      </c>
      <c r="M3426" s="21">
        <v>50</v>
      </c>
      <c r="N3426" s="22">
        <v>4</v>
      </c>
      <c r="O3426" s="23">
        <v>0</v>
      </c>
      <c r="P3426" s="24">
        <v>0</v>
      </c>
      <c r="Q3426" s="25">
        <f t="shared" si="269"/>
        <v>0</v>
      </c>
      <c r="R3426" s="12">
        <v>0</v>
      </c>
      <c r="S3426" s="12">
        <v>0</v>
      </c>
      <c r="U3426" s="18" t="str">
        <f t="shared" si="268"/>
        <v>未勝利</v>
      </c>
      <c r="X3426" s="12" t="str">
        <f>IF(OR(C3426="櫃間牧場",C3426="特捜フジ"),"hit",IF(OR(C3426="土井牧場",C3426="土井ムギムギ牧場",C3426="むぎむぎ",C3426="むぎ"),"doi",IF(OR(C3426="阪神",C3426="タイガースファーム"),"han",IF(OR(C3426="健康牧場",C3426="ＯＫ牧場"),"oke",VLOOKUP(C3426,[1]Owner!$A:$B,2,FALSE)))))</f>
        <v>tsi</v>
      </c>
    </row>
    <row r="3427" spans="1:24" ht="11.15" customHeight="1" x14ac:dyDescent="0.65">
      <c r="A3427" s="19" t="str">
        <f t="shared" si="267"/>
        <v>0506本木04</v>
      </c>
      <c r="B3427" s="10" t="s">
        <v>2274</v>
      </c>
      <c r="C3427" s="20" t="s">
        <v>1161</v>
      </c>
      <c r="D3427" s="11">
        <v>4</v>
      </c>
      <c r="E3427" s="20" t="s">
        <v>2560</v>
      </c>
      <c r="F3427" s="10" t="s">
        <v>2279</v>
      </c>
      <c r="G3427" s="10" t="s">
        <v>520</v>
      </c>
      <c r="H3427" s="20" t="s">
        <v>1362</v>
      </c>
      <c r="I3427" s="20" t="s">
        <v>38</v>
      </c>
      <c r="J3427" s="20" t="s">
        <v>2057</v>
      </c>
      <c r="K3427" s="20" t="s">
        <v>514</v>
      </c>
      <c r="L3427" s="20" t="s">
        <v>515</v>
      </c>
      <c r="M3427" s="21">
        <v>80</v>
      </c>
      <c r="N3427" s="22">
        <v>4</v>
      </c>
      <c r="O3427" s="23">
        <v>0</v>
      </c>
      <c r="P3427" s="24">
        <v>0</v>
      </c>
      <c r="Q3427" s="25">
        <f t="shared" si="269"/>
        <v>0</v>
      </c>
      <c r="R3427" s="12">
        <v>0</v>
      </c>
      <c r="S3427" s="12">
        <v>0</v>
      </c>
      <c r="U3427" s="18" t="str">
        <f t="shared" si="268"/>
        <v>未勝利</v>
      </c>
      <c r="X3427" s="12" t="str">
        <f>IF(OR(C3427="櫃間牧場",C3427="特捜フジ"),"hit",IF(OR(C3427="土井牧場",C3427="土井ムギムギ牧場",C3427="むぎむぎ",C3427="むぎ"),"doi",IF(OR(C3427="阪神",C3427="タイガースファーム"),"han",IF(OR(C3427="健康牧場",C3427="ＯＫ牧場"),"oke",VLOOKUP(C3427,[1]Owner!$A:$B,2,FALSE)))))</f>
        <v>mot</v>
      </c>
    </row>
    <row r="3428" spans="1:24" ht="11.15" customHeight="1" x14ac:dyDescent="0.65">
      <c r="A3428" s="19" t="str">
        <f t="shared" si="267"/>
        <v>0607伸吾03</v>
      </c>
      <c r="B3428" s="10" t="s">
        <v>2579</v>
      </c>
      <c r="C3428" s="20" t="s">
        <v>2632</v>
      </c>
      <c r="D3428" s="11">
        <v>3</v>
      </c>
      <c r="E3428" s="20" t="s">
        <v>2636</v>
      </c>
      <c r="F3428" s="10" t="s">
        <v>14</v>
      </c>
      <c r="G3428" s="10" t="s">
        <v>520</v>
      </c>
      <c r="H3428" s="21" t="s">
        <v>948</v>
      </c>
      <c r="I3428" s="20" t="s">
        <v>1044</v>
      </c>
      <c r="J3428" s="20" t="s">
        <v>1284</v>
      </c>
      <c r="K3428" s="20" t="s">
        <v>846</v>
      </c>
      <c r="L3428" s="20" t="s">
        <v>515</v>
      </c>
      <c r="M3428" s="21">
        <v>30</v>
      </c>
      <c r="N3428" s="22">
        <v>4</v>
      </c>
      <c r="O3428" s="23">
        <v>0</v>
      </c>
      <c r="P3428" s="24">
        <v>0</v>
      </c>
      <c r="Q3428" s="25">
        <f t="shared" si="269"/>
        <v>0</v>
      </c>
      <c r="R3428" s="12">
        <v>0</v>
      </c>
      <c r="S3428" s="12">
        <v>0</v>
      </c>
      <c r="U3428" s="18" t="str">
        <f t="shared" si="268"/>
        <v>未勝利</v>
      </c>
      <c r="X3428" s="12" t="str">
        <f>IF(OR(C3428="櫃間牧場",C3428="特捜フジ"),"hit",IF(OR(C3428="土井牧場",C3428="土井ムギムギ牧場",C3428="むぎむぎ",C3428="むぎ"),"doi",IF(OR(C3428="阪神",C3428="タイガースファーム"),"han",IF(OR(C3428="健康牧場",C3428="ＯＫ牧場"),"oke",VLOOKUP(C3428,[1]Owner!$A:$B,2,FALSE)))))</f>
        <v>tsi</v>
      </c>
    </row>
    <row r="3429" spans="1:24" ht="11.15" customHeight="1" x14ac:dyDescent="0.65">
      <c r="A3429" s="19" t="str">
        <f t="shared" si="267"/>
        <v>0607播磨10</v>
      </c>
      <c r="B3429" s="10" t="s">
        <v>2579</v>
      </c>
      <c r="C3429" s="20" t="s">
        <v>2767</v>
      </c>
      <c r="D3429" s="11">
        <v>10</v>
      </c>
      <c r="E3429" s="20" t="s">
        <v>2786</v>
      </c>
      <c r="F3429" s="10" t="s">
        <v>2279</v>
      </c>
      <c r="G3429" s="10" t="s">
        <v>510</v>
      </c>
      <c r="H3429" s="21" t="s">
        <v>2787</v>
      </c>
      <c r="I3429" s="20" t="s">
        <v>436</v>
      </c>
      <c r="J3429" s="20" t="s">
        <v>2788</v>
      </c>
      <c r="K3429" s="20" t="s">
        <v>2789</v>
      </c>
      <c r="L3429" s="20" t="s">
        <v>2790</v>
      </c>
      <c r="M3429" s="21">
        <v>10</v>
      </c>
      <c r="N3429" s="22">
        <v>4</v>
      </c>
      <c r="O3429" s="23">
        <v>0</v>
      </c>
      <c r="P3429" s="24">
        <v>0</v>
      </c>
      <c r="Q3429" s="25">
        <f t="shared" si="269"/>
        <v>0</v>
      </c>
      <c r="R3429" s="12">
        <v>0</v>
      </c>
      <c r="S3429" s="12">
        <v>0</v>
      </c>
      <c r="U3429" s="18" t="str">
        <f t="shared" si="268"/>
        <v>未勝利</v>
      </c>
      <c r="X3429" s="12" t="str">
        <f>IF(OR(C3429="櫃間牧場",C3429="特捜フジ"),"hit",IF(OR(C3429="土井牧場",C3429="土井ムギムギ牧場",C3429="むぎむぎ",C3429="むぎ"),"doi",IF(OR(C3429="阪神",C3429="タイガースファーム"),"han",IF(OR(C3429="健康牧場",C3429="ＯＫ牧場"),"oke",VLOOKUP(C3429,[1]Owner!$A:$B,2,FALSE)))))</f>
        <v>har</v>
      </c>
    </row>
    <row r="3430" spans="1:24" ht="11.15" customHeight="1" x14ac:dyDescent="0.65">
      <c r="A3430" s="19" t="str">
        <f t="shared" si="267"/>
        <v>0708藤田05</v>
      </c>
      <c r="B3430" s="10" t="s">
        <v>2844</v>
      </c>
      <c r="C3430" s="20" t="s">
        <v>3112</v>
      </c>
      <c r="D3430" s="11">
        <v>5</v>
      </c>
      <c r="E3430" s="20" t="s">
        <v>3120</v>
      </c>
      <c r="F3430" s="10" t="s">
        <v>14</v>
      </c>
      <c r="G3430" s="10" t="s">
        <v>510</v>
      </c>
      <c r="H3430" s="20" t="s">
        <v>3121</v>
      </c>
      <c r="I3430" s="20" t="s">
        <v>3122</v>
      </c>
      <c r="J3430" s="20" t="s">
        <v>3123</v>
      </c>
      <c r="K3430" s="20" t="s">
        <v>3124</v>
      </c>
      <c r="L3430" s="20" t="s">
        <v>3125</v>
      </c>
      <c r="M3430" s="21">
        <v>-50</v>
      </c>
      <c r="N3430" s="22">
        <v>4</v>
      </c>
      <c r="O3430" s="23">
        <v>0</v>
      </c>
      <c r="P3430" s="24">
        <v>0</v>
      </c>
      <c r="Q3430" s="25">
        <f t="shared" si="269"/>
        <v>0</v>
      </c>
      <c r="R3430" s="12">
        <v>0</v>
      </c>
      <c r="S3430" s="12">
        <v>0</v>
      </c>
      <c r="U3430" s="18" t="str">
        <f t="shared" si="268"/>
        <v>未勝利</v>
      </c>
      <c r="X3430" s="12" t="str">
        <f>IF(OR(C3430="櫃間牧場",C3430="特捜フジ"),"hit",IF(OR(C3430="土井牧場",C3430="土井ムギムギ牧場",C3430="むぎむぎ",C3430="むぎ"),"doi",IF(OR(C3430="阪神",C3430="タイガースファーム"),"han",IF(OR(C3430="健康牧場",C3430="ＯＫ牧場"),"oke",VLOOKUP(C3430,[1]Owner!$A:$B,2,FALSE)))))</f>
        <v>fut</v>
      </c>
    </row>
    <row r="3431" spans="1:24" ht="11.15" customHeight="1" x14ac:dyDescent="0.65">
      <c r="A3431" s="19" t="str">
        <f t="shared" si="267"/>
        <v>0809松山02</v>
      </c>
      <c r="B3431" s="10" t="s">
        <v>3162</v>
      </c>
      <c r="C3431" s="20" t="s">
        <v>3226</v>
      </c>
      <c r="D3431" s="11">
        <v>2</v>
      </c>
      <c r="E3431" s="20" t="s">
        <v>3230</v>
      </c>
      <c r="F3431" s="10" t="s">
        <v>3231</v>
      </c>
      <c r="G3431" s="10" t="s">
        <v>520</v>
      </c>
      <c r="H3431" s="20" t="s">
        <v>2571</v>
      </c>
      <c r="I3431" s="20" t="s">
        <v>2814</v>
      </c>
      <c r="J3431" s="20" t="s">
        <v>3232</v>
      </c>
      <c r="K3431" s="20" t="s">
        <v>3233</v>
      </c>
      <c r="L3431" s="20" t="s">
        <v>1774</v>
      </c>
      <c r="M3431" s="21">
        <v>0</v>
      </c>
      <c r="N3431" s="22">
        <v>4</v>
      </c>
      <c r="O3431" s="23">
        <v>0</v>
      </c>
      <c r="P3431" s="24">
        <v>0</v>
      </c>
      <c r="Q3431" s="25">
        <f t="shared" si="269"/>
        <v>0</v>
      </c>
      <c r="R3431" s="12">
        <v>0</v>
      </c>
      <c r="S3431" s="12">
        <v>0</v>
      </c>
      <c r="U3431" s="18" t="str">
        <f t="shared" si="268"/>
        <v>未勝利</v>
      </c>
      <c r="X3431" s="12" t="str">
        <f>IF(OR(C3431="櫃間牧場",C3431="特捜フジ"),"hit",IF(OR(C3431="土井牧場",C3431="土井ムギムギ牧場",C3431="むぎむぎ",C3431="むぎ"),"doi",IF(OR(C3431="阪神",C3431="タイガースファーム"),"han",IF(OR(C3431="健康牧場",C3431="ＯＫ牧場"),"oke",VLOOKUP(C3431,[1]Owner!$A:$B,2,FALSE)))))</f>
        <v>mat</v>
      </c>
    </row>
    <row r="3432" spans="1:24" ht="11.15" customHeight="1" x14ac:dyDescent="0.65">
      <c r="A3432" s="19" t="str">
        <f t="shared" si="267"/>
        <v>0809西原09</v>
      </c>
      <c r="B3432" s="10" t="s">
        <v>3162</v>
      </c>
      <c r="C3432" s="20" t="s">
        <v>2673</v>
      </c>
      <c r="D3432" s="11">
        <v>9</v>
      </c>
      <c r="E3432" s="20" t="s">
        <v>3289</v>
      </c>
      <c r="F3432" s="10" t="s">
        <v>14</v>
      </c>
      <c r="G3432" s="10" t="s">
        <v>510</v>
      </c>
      <c r="H3432" s="20" t="s">
        <v>2756</v>
      </c>
      <c r="I3432" s="20" t="s">
        <v>1995</v>
      </c>
      <c r="J3432" s="20" t="s">
        <v>194</v>
      </c>
      <c r="K3432" s="20" t="s">
        <v>791</v>
      </c>
      <c r="L3432" s="20" t="s">
        <v>1913</v>
      </c>
      <c r="M3432" s="21">
        <v>120</v>
      </c>
      <c r="N3432" s="22">
        <v>4</v>
      </c>
      <c r="O3432" s="23">
        <v>0</v>
      </c>
      <c r="P3432" s="24">
        <v>0</v>
      </c>
      <c r="Q3432" s="25">
        <f t="shared" si="269"/>
        <v>0</v>
      </c>
      <c r="R3432" s="12">
        <v>0</v>
      </c>
      <c r="S3432" s="12">
        <v>0</v>
      </c>
      <c r="U3432" s="18" t="str">
        <f t="shared" si="268"/>
        <v>未勝利</v>
      </c>
      <c r="X3432" s="12" t="str">
        <f>IF(OR(C3432="櫃間牧場",C3432="特捜フジ"),"hit",IF(OR(C3432="土井牧場",C3432="土井ムギムギ牧場",C3432="むぎむぎ",C3432="むぎ"),"doi",IF(OR(C3432="阪神",C3432="タイガースファーム"),"han",IF(OR(C3432="健康牧場",C3432="ＯＫ牧場"),"oke",VLOOKUP(C3432,[1]Owner!$A:$B,2,FALSE)))))</f>
        <v>nis</v>
      </c>
    </row>
    <row r="3433" spans="1:24" ht="11.15" customHeight="1" x14ac:dyDescent="0.65">
      <c r="A3433" s="19" t="str">
        <f t="shared" si="267"/>
        <v>1112播磨06</v>
      </c>
      <c r="B3433" s="10" t="s">
        <v>4369</v>
      </c>
      <c r="C3433" s="20" t="s">
        <v>4105</v>
      </c>
      <c r="D3433" s="11">
        <v>6</v>
      </c>
      <c r="E3433" s="20" t="s">
        <v>4120</v>
      </c>
      <c r="F3433" s="10" t="s">
        <v>3910</v>
      </c>
      <c r="G3433" s="10" t="s">
        <v>3911</v>
      </c>
      <c r="H3433" s="20" t="s">
        <v>4121</v>
      </c>
      <c r="I3433" s="20" t="s">
        <v>2280</v>
      </c>
      <c r="J3433" s="20" t="s">
        <v>4122</v>
      </c>
      <c r="K3433" s="20" t="s">
        <v>4123</v>
      </c>
      <c r="L3433" s="20" t="s">
        <v>3922</v>
      </c>
      <c r="M3433" s="21">
        <v>65</v>
      </c>
      <c r="N3433" s="22">
        <v>4</v>
      </c>
      <c r="O3433" s="23">
        <v>0</v>
      </c>
      <c r="P3433" s="24">
        <v>0</v>
      </c>
      <c r="Q3433" s="25">
        <f t="shared" si="269"/>
        <v>0</v>
      </c>
      <c r="R3433" s="12">
        <v>0</v>
      </c>
      <c r="S3433" s="12">
        <v>0</v>
      </c>
      <c r="U3433" s="18" t="str">
        <f t="shared" si="268"/>
        <v>未勝利</v>
      </c>
      <c r="X3433" s="12" t="str">
        <f>IF(OR(C3433="櫃間牧場",C3433="特捜フジ"),"hit",IF(OR(C3433="土井牧場",C3433="土井ムギムギ牧場",C3433="むぎむぎ",C3433="むぎ"),"doi",IF(OR(C3433="阪神",C3433="タイガースファーム"),"han",IF(OR(C3433="健康牧場",C3433="ＯＫ牧場"),"oke",VLOOKUP(C3433,[1]Owner!$A:$B,2,FALSE)))))</f>
        <v>har</v>
      </c>
    </row>
    <row r="3434" spans="1:24" ht="11.15" customHeight="1" x14ac:dyDescent="0.15">
      <c r="A3434" s="19" t="str">
        <f t="shared" si="267"/>
        <v>1213福石07</v>
      </c>
      <c r="B3434" s="10" t="s">
        <v>4405</v>
      </c>
      <c r="C3434" s="20" t="s">
        <v>4741</v>
      </c>
      <c r="D3434" s="11">
        <v>7</v>
      </c>
      <c r="E3434" s="20" t="s">
        <v>4722</v>
      </c>
      <c r="F3434" s="10" t="s">
        <v>4413</v>
      </c>
      <c r="G3434" s="10" t="s">
        <v>4421</v>
      </c>
      <c r="H3434" s="20" t="s">
        <v>4723</v>
      </c>
      <c r="I3434" s="20" t="s">
        <v>3280</v>
      </c>
      <c r="J3434" s="20" t="s">
        <v>2253</v>
      </c>
      <c r="K3434" s="20" t="s">
        <v>1836</v>
      </c>
      <c r="L3434" s="20" t="s">
        <v>4416</v>
      </c>
      <c r="M3434" s="21">
        <v>40</v>
      </c>
      <c r="N3434" s="22">
        <v>4</v>
      </c>
      <c r="O3434" s="23">
        <v>0</v>
      </c>
      <c r="P3434" s="24">
        <v>0</v>
      </c>
      <c r="Q3434" s="25">
        <f t="shared" si="269"/>
        <v>0</v>
      </c>
      <c r="R3434" s="12">
        <v>0</v>
      </c>
      <c r="S3434" s="12">
        <v>0</v>
      </c>
      <c r="U3434" s="18" t="str">
        <f t="shared" si="268"/>
        <v>未勝利</v>
      </c>
      <c r="V3434" s="12" t="s">
        <v>6368</v>
      </c>
      <c r="W3434" s="27" t="s">
        <v>6218</v>
      </c>
      <c r="X3434" s="12" t="str">
        <f>IF(OR(C3434="櫃間牧場",C3434="特捜フジ"),"hit",IF(OR(C3434="土井牧場",C3434="土井ムギムギ牧場",C3434="むぎむぎ",C3434="むぎ"),"doi",IF(OR(C3434="阪神",C3434="タイガースファーム"),"han",IF(OR(C3434="健康牧場",C3434="ＯＫ牧場"),"oke",VLOOKUP(C3434,[1]Owner!$A:$B,2,FALSE)))))</f>
        <v>fuk</v>
      </c>
    </row>
    <row r="3435" spans="1:24" ht="11.15" customHeight="1" x14ac:dyDescent="0.15">
      <c r="A3435" s="19" t="str">
        <f t="shared" si="267"/>
        <v>1314永之02</v>
      </c>
      <c r="B3435" s="10" t="s">
        <v>5133</v>
      </c>
      <c r="C3435" s="20" t="s">
        <v>5014</v>
      </c>
      <c r="D3435" s="11">
        <v>2</v>
      </c>
      <c r="E3435" s="20" t="s">
        <v>5016</v>
      </c>
      <c r="F3435" s="10" t="s">
        <v>4772</v>
      </c>
      <c r="G3435" s="10" t="s">
        <v>4774</v>
      </c>
      <c r="H3435" s="20" t="s">
        <v>4847</v>
      </c>
      <c r="I3435" s="20" t="s">
        <v>2231</v>
      </c>
      <c r="J3435" s="20" t="s">
        <v>3958</v>
      </c>
      <c r="K3435" s="20" t="s">
        <v>2378</v>
      </c>
      <c r="L3435" s="20" t="s">
        <v>4780</v>
      </c>
      <c r="M3435" s="21">
        <v>90</v>
      </c>
      <c r="N3435" s="22">
        <v>4</v>
      </c>
      <c r="O3435" s="23">
        <v>0</v>
      </c>
      <c r="P3435" s="24">
        <v>0</v>
      </c>
      <c r="Q3435" s="25">
        <f t="shared" si="269"/>
        <v>0</v>
      </c>
      <c r="R3435" s="12">
        <v>0</v>
      </c>
      <c r="S3435" s="12">
        <v>0</v>
      </c>
      <c r="U3435" s="18" t="str">
        <f t="shared" si="268"/>
        <v>未勝利</v>
      </c>
      <c r="V3435" s="12" t="s">
        <v>6398</v>
      </c>
      <c r="W3435" s="27" t="s">
        <v>6248</v>
      </c>
      <c r="X3435" s="12" t="str">
        <f>IF(OR(C3435="櫃間牧場",C3435="特捜フジ"),"hit",IF(OR(C3435="土井牧場",C3435="土井ムギムギ牧場",C3435="むぎむぎ",C3435="むぎ"),"doi",IF(OR(C3435="阪神",C3435="タイガースファーム"),"han",IF(OR(C3435="健康牧場",C3435="ＯＫ牧場"),"oke",VLOOKUP(C3435,[1]Owner!$A:$B,2,FALSE)))))</f>
        <v>yhi</v>
      </c>
    </row>
    <row r="3436" spans="1:24" ht="11.15" customHeight="1" x14ac:dyDescent="0.15">
      <c r="A3436" s="19" t="str">
        <f t="shared" si="267"/>
        <v>1415村山10</v>
      </c>
      <c r="B3436" s="10" t="s">
        <v>5140</v>
      </c>
      <c r="C3436" s="28" t="s">
        <v>4764</v>
      </c>
      <c r="D3436" s="29">
        <v>10</v>
      </c>
      <c r="E3436" s="20" t="s">
        <v>5282</v>
      </c>
      <c r="F3436" s="10" t="s">
        <v>5144</v>
      </c>
      <c r="G3436" s="10" t="s">
        <v>5295</v>
      </c>
      <c r="H3436" s="20" t="s">
        <v>5363</v>
      </c>
      <c r="I3436" s="20" t="s">
        <v>1551</v>
      </c>
      <c r="J3436" s="20" t="s">
        <v>5434</v>
      </c>
      <c r="K3436" s="20" t="s">
        <v>3430</v>
      </c>
      <c r="L3436" s="20" t="s">
        <v>1913</v>
      </c>
      <c r="M3436" s="21">
        <v>50</v>
      </c>
      <c r="N3436" s="22">
        <v>4</v>
      </c>
      <c r="O3436" s="23">
        <v>0</v>
      </c>
      <c r="P3436" s="24">
        <v>0</v>
      </c>
      <c r="Q3436" s="25">
        <f t="shared" si="269"/>
        <v>0</v>
      </c>
      <c r="R3436" s="12">
        <v>0</v>
      </c>
      <c r="S3436" s="12">
        <v>0</v>
      </c>
      <c r="U3436" s="18" t="str">
        <f t="shared" si="268"/>
        <v>未勝利</v>
      </c>
      <c r="V3436" s="12" t="s">
        <v>6430</v>
      </c>
      <c r="W3436" s="27" t="s">
        <v>6290</v>
      </c>
      <c r="X3436" s="12" t="str">
        <f>IF(OR(C3436="櫃間牧場",C3436="特捜フジ"),"hit",IF(OR(C3436="土井牧場",C3436="土井ムギムギ牧場",C3436="むぎむぎ",C3436="むぎ"),"doi",IF(OR(C3436="阪神",C3436="タイガースファーム"),"han",IF(OR(C3436="健康牧場",C3436="ＯＫ牧場"),"oke",VLOOKUP(C3436,[1]Owner!$A:$B,2,FALSE)))))</f>
        <v>mur</v>
      </c>
    </row>
    <row r="3437" spans="1:24" ht="11.15" customHeight="1" x14ac:dyDescent="0.15">
      <c r="A3437" s="19" t="str">
        <f t="shared" si="267"/>
        <v>1415若井02</v>
      </c>
      <c r="B3437" s="10" t="s">
        <v>5140</v>
      </c>
      <c r="C3437" s="28" t="s">
        <v>4763</v>
      </c>
      <c r="D3437" s="29">
        <v>2</v>
      </c>
      <c r="E3437" s="20" t="s">
        <v>5284</v>
      </c>
      <c r="F3437" s="10" t="s">
        <v>5142</v>
      </c>
      <c r="G3437" s="10" t="s">
        <v>5293</v>
      </c>
      <c r="H3437" s="20" t="s">
        <v>5364</v>
      </c>
      <c r="I3437" s="20" t="s">
        <v>3165</v>
      </c>
      <c r="J3437" s="20" t="s">
        <v>1314</v>
      </c>
      <c r="K3437" s="20" t="s">
        <v>5448</v>
      </c>
      <c r="L3437" s="20" t="s">
        <v>5484</v>
      </c>
      <c r="M3437" s="21">
        <v>120</v>
      </c>
      <c r="N3437" s="22">
        <v>4</v>
      </c>
      <c r="O3437" s="23">
        <v>0</v>
      </c>
      <c r="P3437" s="24">
        <v>0</v>
      </c>
      <c r="Q3437" s="25">
        <f t="shared" si="269"/>
        <v>0</v>
      </c>
      <c r="R3437" s="12">
        <v>0</v>
      </c>
      <c r="S3437" s="12">
        <v>0</v>
      </c>
      <c r="U3437" s="18" t="str">
        <f t="shared" si="268"/>
        <v>未勝利</v>
      </c>
      <c r="V3437" s="12" t="s">
        <v>6431</v>
      </c>
      <c r="W3437" s="27" t="s">
        <v>6291</v>
      </c>
      <c r="X3437" s="12" t="str">
        <f>IF(OR(C3437="櫃間牧場",C3437="特捜フジ"),"hit",IF(OR(C3437="土井牧場",C3437="土井ムギムギ牧場",C3437="むぎむぎ",C3437="むぎ"),"doi",IF(OR(C3437="阪神",C3437="タイガースファーム"),"han",IF(OR(C3437="健康牧場",C3437="ＯＫ牧場"),"oke",VLOOKUP(C3437,[1]Owner!$A:$B,2,FALSE)))))</f>
        <v>wak</v>
      </c>
    </row>
    <row r="3438" spans="1:24" ht="11.15" customHeight="1" x14ac:dyDescent="0.15">
      <c r="A3438" s="19" t="str">
        <f t="shared" si="267"/>
        <v>1516西原04</v>
      </c>
      <c r="B3438" s="10" t="s">
        <v>5510</v>
      </c>
      <c r="C3438" s="20" t="s">
        <v>4049</v>
      </c>
      <c r="D3438" s="11">
        <v>4</v>
      </c>
      <c r="E3438" s="20" t="s">
        <v>5548</v>
      </c>
      <c r="F3438" s="10" t="s">
        <v>3905</v>
      </c>
      <c r="G3438" s="10" t="s">
        <v>3906</v>
      </c>
      <c r="H3438" s="20" t="s">
        <v>5666</v>
      </c>
      <c r="I3438" s="20" t="s">
        <v>5709</v>
      </c>
      <c r="J3438" s="20" t="s">
        <v>5012</v>
      </c>
      <c r="K3438" s="20" t="s">
        <v>4344</v>
      </c>
      <c r="L3438" s="20" t="s">
        <v>3922</v>
      </c>
      <c r="M3438" s="21">
        <v>100</v>
      </c>
      <c r="N3438" s="22">
        <v>4</v>
      </c>
      <c r="O3438" s="23">
        <v>0</v>
      </c>
      <c r="P3438" s="24">
        <v>0</v>
      </c>
      <c r="Q3438" s="25">
        <f t="shared" si="269"/>
        <v>0</v>
      </c>
      <c r="R3438" s="12">
        <v>0</v>
      </c>
      <c r="S3438" s="12">
        <v>0</v>
      </c>
      <c r="U3438" s="18" t="str">
        <f t="shared" si="268"/>
        <v>未勝利</v>
      </c>
      <c r="V3438" s="12" t="s">
        <v>6435</v>
      </c>
      <c r="W3438" s="27" t="s">
        <v>6296</v>
      </c>
      <c r="X3438" s="12" t="str">
        <f>IF(OR(C3438="櫃間牧場",C3438="特捜フジ"),"hit",IF(OR(C3438="土井牧場",C3438="土井ムギムギ牧場",C3438="むぎむぎ",C3438="むぎ"),"doi",IF(OR(C3438="阪神",C3438="タイガースファーム"),"han",IF(OR(C3438="健康牧場",C3438="ＯＫ牧場"),"oke",VLOOKUP(C3438,[1]Owner!$A:$B,2,FALSE)))))</f>
        <v>nis</v>
      </c>
    </row>
    <row r="3439" spans="1:24" ht="11.15" customHeight="1" x14ac:dyDescent="0.15">
      <c r="A3439" s="19" t="str">
        <f t="shared" si="267"/>
        <v>1617小川07</v>
      </c>
      <c r="B3439" s="10" t="s">
        <v>5840</v>
      </c>
      <c r="C3439" s="20" t="s">
        <v>5841</v>
      </c>
      <c r="D3439" s="11">
        <v>7</v>
      </c>
      <c r="E3439" s="20" t="s">
        <v>5852</v>
      </c>
      <c r="F3439" s="10" t="s">
        <v>5845</v>
      </c>
      <c r="G3439" s="10" t="s">
        <v>5996</v>
      </c>
      <c r="H3439" s="20" t="s">
        <v>5997</v>
      </c>
      <c r="I3439" s="20" t="s">
        <v>2438</v>
      </c>
      <c r="J3439" s="20" t="s">
        <v>4149</v>
      </c>
      <c r="K3439" s="20" t="s">
        <v>2378</v>
      </c>
      <c r="L3439" s="20" t="s">
        <v>1913</v>
      </c>
      <c r="M3439" s="21">
        <v>70</v>
      </c>
      <c r="N3439" s="22">
        <v>4</v>
      </c>
      <c r="O3439" s="23">
        <v>0</v>
      </c>
      <c r="P3439" s="24">
        <v>0</v>
      </c>
      <c r="Q3439" s="25">
        <f t="shared" si="269"/>
        <v>0</v>
      </c>
      <c r="R3439" s="12">
        <v>0</v>
      </c>
      <c r="S3439" s="12">
        <v>0</v>
      </c>
      <c r="U3439" s="18" t="str">
        <f t="shared" si="268"/>
        <v>未勝利</v>
      </c>
      <c r="V3439" s="12" t="s">
        <v>6447</v>
      </c>
      <c r="W3439" s="27" t="s">
        <v>6316</v>
      </c>
      <c r="X3439" s="12" t="str">
        <f>IF(OR(C3439="櫃間牧場",C3439="特捜フジ"),"hit",IF(OR(C3439="土井牧場",C3439="土井ムギムギ牧場",C3439="むぎむぎ",C3439="むぎ"),"doi",IF(OR(C3439="阪神",C3439="タイガースファーム"),"han",IF(OR(C3439="健康牧場",C3439="ＯＫ牧場"),"oke",VLOOKUP(C3439,[1]Owner!$A:$B,2,FALSE)))))</f>
        <v>oga</v>
      </c>
    </row>
    <row r="3440" spans="1:24" ht="11.15" customHeight="1" x14ac:dyDescent="0.15">
      <c r="A3440" s="19" t="str">
        <f t="shared" si="267"/>
        <v>1617西原07</v>
      </c>
      <c r="B3440" s="10" t="s">
        <v>5840</v>
      </c>
      <c r="C3440" s="20" t="s">
        <v>4759</v>
      </c>
      <c r="D3440" s="11">
        <v>7</v>
      </c>
      <c r="E3440" s="20" t="s">
        <v>5882</v>
      </c>
      <c r="F3440" s="10" t="s">
        <v>5845</v>
      </c>
      <c r="G3440" s="10" t="s">
        <v>5996</v>
      </c>
      <c r="H3440" s="20" t="s">
        <v>6006</v>
      </c>
      <c r="I3440" s="20" t="s">
        <v>3553</v>
      </c>
      <c r="J3440" s="20" t="s">
        <v>6040</v>
      </c>
      <c r="K3440" s="20" t="s">
        <v>4202</v>
      </c>
      <c r="L3440" s="20" t="s">
        <v>4202</v>
      </c>
      <c r="M3440" s="21">
        <v>10</v>
      </c>
      <c r="N3440" s="22">
        <v>4</v>
      </c>
      <c r="O3440" s="23">
        <v>0</v>
      </c>
      <c r="P3440" s="24">
        <v>0</v>
      </c>
      <c r="Q3440" s="25">
        <f t="shared" si="269"/>
        <v>0</v>
      </c>
      <c r="R3440" s="12">
        <v>0</v>
      </c>
      <c r="S3440" s="12">
        <v>0</v>
      </c>
      <c r="U3440" s="18" t="str">
        <f t="shared" si="268"/>
        <v>未勝利</v>
      </c>
      <c r="V3440" s="12" t="s">
        <v>6455</v>
      </c>
      <c r="W3440" s="27" t="s">
        <v>6324</v>
      </c>
      <c r="X3440" s="12" t="str">
        <f>IF(OR(C3440="櫃間牧場",C3440="特捜フジ"),"hit",IF(OR(C3440="土井牧場",C3440="土井ムギムギ牧場",C3440="むぎむぎ",C3440="むぎ"),"doi",IF(OR(C3440="阪神",C3440="タイガースファーム"),"han",IF(OR(C3440="健康牧場",C3440="ＯＫ牧場"),"oke",VLOOKUP(C3440,[1]Owner!$A:$B,2,FALSE)))))</f>
        <v>nis</v>
      </c>
    </row>
    <row r="3441" spans="1:24" ht="11.15" customHeight="1" x14ac:dyDescent="0.65">
      <c r="A3441" s="19" t="str">
        <f t="shared" si="267"/>
        <v>1718松山03</v>
      </c>
      <c r="B3441" s="10" t="s">
        <v>6476</v>
      </c>
      <c r="C3441" s="20" t="s">
        <v>4376</v>
      </c>
      <c r="D3441" s="11">
        <v>3</v>
      </c>
      <c r="E3441" s="20" t="s">
        <v>6613</v>
      </c>
      <c r="F3441" s="10" t="s">
        <v>5144</v>
      </c>
      <c r="G3441" s="10" t="s">
        <v>5295</v>
      </c>
      <c r="H3441" s="20" t="s">
        <v>6632</v>
      </c>
      <c r="I3441" s="20" t="s">
        <v>2231</v>
      </c>
      <c r="J3441" s="20" t="s">
        <v>6093</v>
      </c>
      <c r="K3441" s="20" t="s">
        <v>3023</v>
      </c>
      <c r="L3441" s="20" t="s">
        <v>1913</v>
      </c>
      <c r="M3441" s="21">
        <v>160</v>
      </c>
      <c r="N3441" s="22">
        <v>4</v>
      </c>
      <c r="O3441" s="23">
        <v>0</v>
      </c>
      <c r="P3441" s="24">
        <v>0</v>
      </c>
      <c r="Q3441" s="25">
        <f t="shared" si="269"/>
        <v>0</v>
      </c>
      <c r="R3441" s="12">
        <v>0</v>
      </c>
      <c r="S3441" s="12">
        <v>0</v>
      </c>
      <c r="U3441" s="18" t="str">
        <f t="shared" si="268"/>
        <v>未勝利</v>
      </c>
      <c r="V3441" s="12" t="s">
        <v>7031</v>
      </c>
      <c r="W3441" s="12" t="s">
        <v>6898</v>
      </c>
      <c r="X3441" s="12" t="str">
        <f>IF(OR(C3441="櫃間牧場",C3441="特捜フジ"),"hit",IF(OR(C3441="土井牧場",C3441="土井ムギムギ牧場",C3441="むぎむぎ",C3441="むぎ"),"doi",IF(OR(C3441="阪神",C3441="タイガースファーム"),"han",IF(OR(C3441="健康牧場",C3441="ＯＫ牧場"),"oke",VLOOKUP(C3441,[1]Owner!$A:$B,2,FALSE)))))</f>
        <v>mat</v>
      </c>
    </row>
    <row r="3442" spans="1:24" ht="11.15" customHeight="1" x14ac:dyDescent="0.65">
      <c r="A3442" s="19" t="str">
        <f t="shared" si="267"/>
        <v>1718阪神01</v>
      </c>
      <c r="B3442" s="10" t="s">
        <v>6476</v>
      </c>
      <c r="C3442" s="20" t="s">
        <v>4373</v>
      </c>
      <c r="D3442" s="11">
        <v>1</v>
      </c>
      <c r="E3442" s="20" t="s">
        <v>6477</v>
      </c>
      <c r="F3442" s="10" t="s">
        <v>5142</v>
      </c>
      <c r="G3442" s="10" t="s">
        <v>5295</v>
      </c>
      <c r="H3442" s="20" t="s">
        <v>6632</v>
      </c>
      <c r="I3442" s="20" t="s">
        <v>2231</v>
      </c>
      <c r="J3442" s="20" t="s">
        <v>6703</v>
      </c>
      <c r="K3442" s="20" t="s">
        <v>5782</v>
      </c>
      <c r="L3442" s="20" t="s">
        <v>5484</v>
      </c>
      <c r="M3442" s="21">
        <v>200</v>
      </c>
      <c r="N3442" s="22">
        <v>4</v>
      </c>
      <c r="O3442" s="23">
        <v>0</v>
      </c>
      <c r="P3442" s="24">
        <v>0</v>
      </c>
      <c r="Q3442" s="25">
        <f t="shared" si="269"/>
        <v>0</v>
      </c>
      <c r="R3442" s="12">
        <v>0</v>
      </c>
      <c r="S3442" s="12">
        <v>0</v>
      </c>
      <c r="U3442" s="18" t="str">
        <f t="shared" si="268"/>
        <v>未勝利</v>
      </c>
      <c r="V3442" s="12" t="s">
        <v>6917</v>
      </c>
      <c r="W3442" s="26" t="s">
        <v>6916</v>
      </c>
      <c r="X3442" s="12" t="str">
        <f>IF(OR(C3442="櫃間牧場",C3442="特捜フジ"),"hit",IF(OR(C3442="土井牧場",C3442="土井ムギムギ牧場",C3442="むぎむぎ",C3442="むぎ"),"doi",IF(OR(C3442="阪神",C3442="タイガースファーム"),"han",IF(OR(C3442="健康牧場",C3442="ＯＫ牧場"),"oke",VLOOKUP(C3442,[1]Owner!$A:$B,2,FALSE)))))</f>
        <v>han</v>
      </c>
    </row>
    <row r="3443" spans="1:24" ht="11.15" customHeight="1" x14ac:dyDescent="0.65">
      <c r="A3443" s="19" t="str">
        <f t="shared" si="267"/>
        <v>2021成田03</v>
      </c>
      <c r="B3443" s="10" t="s">
        <v>8314</v>
      </c>
      <c r="C3443" s="20" t="s">
        <v>7656</v>
      </c>
      <c r="D3443" s="11">
        <v>3</v>
      </c>
      <c r="E3443" s="20" t="s">
        <v>8231</v>
      </c>
      <c r="F3443" s="10" t="s">
        <v>29</v>
      </c>
      <c r="G3443" s="10" t="s">
        <v>15</v>
      </c>
      <c r="H3443" s="20" t="s">
        <v>8383</v>
      </c>
      <c r="I3443" s="20" t="s">
        <v>3881</v>
      </c>
      <c r="J3443" s="20" t="s">
        <v>8384</v>
      </c>
      <c r="K3443" s="20" t="s">
        <v>5446</v>
      </c>
      <c r="L3443" s="20" t="s">
        <v>1913</v>
      </c>
      <c r="M3443" s="32">
        <v>6</v>
      </c>
      <c r="N3443" s="22">
        <v>4</v>
      </c>
      <c r="O3443" s="23">
        <v>0</v>
      </c>
      <c r="P3443" s="24">
        <v>0</v>
      </c>
      <c r="Q3443" s="25">
        <v>-0.41666666666666669</v>
      </c>
      <c r="R3443" s="12">
        <v>0</v>
      </c>
      <c r="S3443" s="12">
        <v>0</v>
      </c>
      <c r="T3443" s="12">
        <v>0</v>
      </c>
      <c r="U3443" s="18" t="str">
        <f t="shared" si="268"/>
        <v>未勝利</v>
      </c>
      <c r="V3443" s="12" t="s">
        <v>8633</v>
      </c>
      <c r="W3443" s="12" t="s">
        <v>8515</v>
      </c>
      <c r="X3443" s="12" t="str">
        <f>IF(OR(C3443="櫃間牧場",C3443="特捜フジ"),"hit",IF(OR(C3443="土井牧場",C3443="土井ムギムギ牧場",C3443="むぎむぎ",C3443="むぎ"),"doi",IF(OR(C3443="阪神",C3443="タイガースファーム"),"han",IF(OR(C3443="健康牧場",C3443="ＯＫ牧場"),"oke",VLOOKUP(C3443,[1]Owner!$A:$B,2,FALSE)))))</f>
        <v>nar</v>
      </c>
    </row>
    <row r="3444" spans="1:24" ht="11.15" customHeight="1" x14ac:dyDescent="0.65">
      <c r="A3444" s="19" t="str">
        <f t="shared" si="267"/>
        <v>2021成田08</v>
      </c>
      <c r="B3444" s="10" t="s">
        <v>8314</v>
      </c>
      <c r="C3444" s="20" t="s">
        <v>7656</v>
      </c>
      <c r="D3444" s="11">
        <v>8</v>
      </c>
      <c r="E3444" s="20" t="s">
        <v>8236</v>
      </c>
      <c r="F3444" s="10" t="s">
        <v>29</v>
      </c>
      <c r="G3444" s="10" t="s">
        <v>15</v>
      </c>
      <c r="H3444" s="20" t="s">
        <v>8389</v>
      </c>
      <c r="I3444" s="20" t="s">
        <v>1755</v>
      </c>
      <c r="J3444" s="20" t="s">
        <v>5759</v>
      </c>
      <c r="K3444" s="20" t="s">
        <v>5446</v>
      </c>
      <c r="L3444" s="20" t="s">
        <v>1913</v>
      </c>
      <c r="M3444" s="32">
        <v>6</v>
      </c>
      <c r="N3444" s="22">
        <v>4</v>
      </c>
      <c r="O3444" s="23">
        <v>0</v>
      </c>
      <c r="P3444" s="24">
        <v>0</v>
      </c>
      <c r="Q3444" s="25">
        <v>0</v>
      </c>
      <c r="R3444" s="12">
        <v>0</v>
      </c>
      <c r="S3444" s="12">
        <v>0</v>
      </c>
      <c r="T3444" s="12">
        <v>0</v>
      </c>
      <c r="U3444" s="18" t="str">
        <f t="shared" si="268"/>
        <v>未勝利</v>
      </c>
      <c r="V3444" s="12" t="s">
        <v>8633</v>
      </c>
      <c r="W3444" s="12" t="s">
        <v>8520</v>
      </c>
      <c r="X3444" s="12" t="str">
        <f>IF(OR(C3444="櫃間牧場",C3444="特捜フジ"),"hit",IF(OR(C3444="土井牧場",C3444="土井ムギムギ牧場",C3444="むぎむぎ",C3444="むぎ"),"doi",IF(OR(C3444="阪神",C3444="タイガースファーム"),"han",IF(OR(C3444="健康牧場",C3444="ＯＫ牧場"),"oke",VLOOKUP(C3444,[1]Owner!$A:$B,2,FALSE)))))</f>
        <v>nar</v>
      </c>
    </row>
    <row r="3445" spans="1:24" ht="11.15" customHeight="1" x14ac:dyDescent="0.65">
      <c r="A3445" s="19" t="str">
        <f t="shared" si="267"/>
        <v>2021阪神09</v>
      </c>
      <c r="B3445" s="10" t="s">
        <v>8314</v>
      </c>
      <c r="C3445" s="20" t="s">
        <v>4398</v>
      </c>
      <c r="D3445" s="11">
        <v>9</v>
      </c>
      <c r="E3445" s="20" t="s">
        <v>8266</v>
      </c>
      <c r="F3445" s="10" t="s">
        <v>29</v>
      </c>
      <c r="G3445" s="10" t="s">
        <v>15</v>
      </c>
      <c r="H3445" s="20" t="s">
        <v>8416</v>
      </c>
      <c r="I3445" s="20" t="s">
        <v>8317</v>
      </c>
      <c r="J3445" s="20" t="s">
        <v>4152</v>
      </c>
      <c r="K3445" s="20" t="s">
        <v>5446</v>
      </c>
      <c r="L3445" s="20" t="s">
        <v>1913</v>
      </c>
      <c r="M3445" s="32">
        <v>4</v>
      </c>
      <c r="N3445" s="22">
        <v>4</v>
      </c>
      <c r="O3445" s="23">
        <v>0</v>
      </c>
      <c r="P3445" s="24">
        <v>0</v>
      </c>
      <c r="Q3445" s="25">
        <v>-16.25</v>
      </c>
      <c r="R3445" s="12">
        <v>0</v>
      </c>
      <c r="S3445" s="12">
        <v>0</v>
      </c>
      <c r="T3445" s="12">
        <v>0</v>
      </c>
      <c r="U3445" s="18" t="str">
        <f t="shared" si="268"/>
        <v>未勝利</v>
      </c>
      <c r="V3445" s="12" t="s">
        <v>8662</v>
      </c>
      <c r="W3445" s="12" t="s">
        <v>8551</v>
      </c>
      <c r="X3445" s="12" t="str">
        <f>IF(OR(C3445="櫃間牧場",C3445="特捜フジ"),"hit",IF(OR(C3445="土井牧場",C3445="土井ムギムギ牧場",C3445="むぎむぎ",C3445="むぎ"),"doi",IF(OR(C3445="阪神",C3445="タイガースファーム"),"han",IF(OR(C3445="健康牧場",C3445="ＯＫ牧場"),"oke",VLOOKUP(C3445,[1]Owner!$A:$B,2,FALSE)))))</f>
        <v>han</v>
      </c>
    </row>
    <row r="3446" spans="1:24" ht="11.15" customHeight="1" x14ac:dyDescent="0.65">
      <c r="A3446" s="19" t="str">
        <f t="shared" si="267"/>
        <v>1718心平07</v>
      </c>
      <c r="B3446" s="10" t="s">
        <v>6476</v>
      </c>
      <c r="C3446" s="20" t="s">
        <v>4377</v>
      </c>
      <c r="D3446" s="11">
        <v>7</v>
      </c>
      <c r="E3446" s="20" t="s">
        <v>6607</v>
      </c>
      <c r="F3446" s="10" t="s">
        <v>5142</v>
      </c>
      <c r="G3446" s="10" t="s">
        <v>5295</v>
      </c>
      <c r="H3446" s="20" t="s">
        <v>6700</v>
      </c>
      <c r="I3446" s="20" t="s">
        <v>5712</v>
      </c>
      <c r="J3446" s="20" t="s">
        <v>2913</v>
      </c>
      <c r="K3446" s="20" t="s">
        <v>6701</v>
      </c>
      <c r="L3446" s="20" t="s">
        <v>6702</v>
      </c>
      <c r="M3446" s="21">
        <v>-10</v>
      </c>
      <c r="N3446" s="22">
        <v>4</v>
      </c>
      <c r="O3446" s="23">
        <v>0</v>
      </c>
      <c r="P3446" s="24">
        <v>0</v>
      </c>
      <c r="Q3446" s="25">
        <f>IF(M3446="","",IF(M3446&lt;=0,P3446/10,P3446/M3446))</f>
        <v>0</v>
      </c>
      <c r="R3446" s="12">
        <v>0</v>
      </c>
      <c r="S3446" s="12">
        <v>0</v>
      </c>
      <c r="U3446" s="18" t="str">
        <f t="shared" si="268"/>
        <v>未勝利</v>
      </c>
      <c r="V3446" s="12" t="s">
        <v>7025</v>
      </c>
      <c r="W3446" s="12" t="s">
        <v>6892</v>
      </c>
      <c r="X3446" s="12" t="str">
        <f>IF(OR(C3446="櫃間牧場",C3446="特捜フジ"),"hit",IF(OR(C3446="土井牧場",C3446="土井ムギムギ牧場",C3446="むぎむぎ",C3446="むぎ"),"doi",IF(OR(C3446="阪神",C3446="タイガースファーム"),"han",IF(OR(C3446="健康牧場",C3446="ＯＫ牧場"),"oke",VLOOKUP(C3446,[1]Owner!$A:$B,2,FALSE)))))</f>
        <v>hsi</v>
      </c>
    </row>
    <row r="3447" spans="1:24" ht="11.15" customHeight="1" x14ac:dyDescent="0.65">
      <c r="A3447" s="19" t="str">
        <f t="shared" si="267"/>
        <v>2122阪神06</v>
      </c>
      <c r="B3447" s="10" t="s">
        <v>8826</v>
      </c>
      <c r="C3447" s="20" t="s">
        <v>4398</v>
      </c>
      <c r="D3447" s="11">
        <v>6</v>
      </c>
      <c r="E3447" s="20" t="s">
        <v>8781</v>
      </c>
      <c r="F3447" s="10" t="s">
        <v>4478</v>
      </c>
      <c r="G3447" s="10" t="s">
        <v>4408</v>
      </c>
      <c r="H3447" s="20" t="s">
        <v>657</v>
      </c>
      <c r="I3447" s="20" t="s">
        <v>8924</v>
      </c>
      <c r="J3447" s="20" t="s">
        <v>8925</v>
      </c>
      <c r="K3447" s="20" t="s">
        <v>4510</v>
      </c>
      <c r="L3447" s="20" t="s">
        <v>4484</v>
      </c>
      <c r="M3447" s="32">
        <v>0</v>
      </c>
      <c r="N3447" s="22">
        <v>4</v>
      </c>
      <c r="O3447" s="23">
        <v>0</v>
      </c>
      <c r="P3447" s="24">
        <v>0</v>
      </c>
      <c r="Q3447" s="25">
        <v>20</v>
      </c>
      <c r="U3447" s="18" t="str">
        <f t="shared" si="268"/>
        <v>未勝利</v>
      </c>
      <c r="V3447" s="12" t="s">
        <v>9027</v>
      </c>
      <c r="W3447" s="12" t="s">
        <v>9142</v>
      </c>
      <c r="X3447" s="12" t="str">
        <f>IF(OR(C3447="櫃間牧場",C3447="特捜フジ"),"hit",IF(OR(C3447="土井牧場",C3447="土井ムギムギ牧場",C3447="むぎむぎ",C3447="むぎ"),"doi",IF(OR(C3447="阪神",C3447="タイガースファーム"),"han",IF(OR(C3447="健康牧場",C3447="ＯＫ牧場"),"oke",VLOOKUP(C3447,[1]Owner!$A:$B,2,FALSE)))))</f>
        <v>han</v>
      </c>
    </row>
    <row r="3448" spans="1:24" ht="11.15" customHeight="1" x14ac:dyDescent="0.65">
      <c r="A3448" s="19" t="str">
        <f t="shared" si="267"/>
        <v>2223ＯＫ06</v>
      </c>
      <c r="B3448" s="10" t="s">
        <v>9192</v>
      </c>
      <c r="C3448" s="20" t="s">
        <v>9193</v>
      </c>
      <c r="D3448" s="11">
        <v>6</v>
      </c>
      <c r="E3448" s="20" t="s">
        <v>9199</v>
      </c>
      <c r="F3448" s="10" t="s">
        <v>4407</v>
      </c>
      <c r="G3448" s="10" t="s">
        <v>4421</v>
      </c>
      <c r="H3448" s="20" t="s">
        <v>9344</v>
      </c>
      <c r="I3448" s="20" t="s">
        <v>8831</v>
      </c>
      <c r="J3448" s="20" t="s">
        <v>9389</v>
      </c>
      <c r="K3448" s="20" t="s">
        <v>791</v>
      </c>
      <c r="L3448" s="20" t="s">
        <v>1913</v>
      </c>
      <c r="M3448" s="32">
        <v>5</v>
      </c>
      <c r="N3448" s="22">
        <v>4</v>
      </c>
      <c r="O3448" s="23">
        <v>0</v>
      </c>
      <c r="P3448" s="24">
        <v>0</v>
      </c>
      <c r="Q3448" s="25">
        <v>-20</v>
      </c>
      <c r="U3448" s="18" t="str">
        <f t="shared" si="268"/>
        <v>未勝利</v>
      </c>
      <c r="V3448" s="12" t="s">
        <v>9633</v>
      </c>
      <c r="W3448" s="12" t="s">
        <v>9495</v>
      </c>
      <c r="X3448" s="12" t="str">
        <f>IF(OR(C3448="櫃間牧場",C3448="特捜フジ"),"hit",IF(OR(C3448="土井牧場",C3448="土井ムギムギ牧場",C3448="むぎむぎ",C3448="むぎ"),"doi",IF(OR(C3448="阪神",C3448="タイガースファーム"),"han",IF(OR(C3448="健康牧場",C3448="ＯＫ牧場"),"oke",VLOOKUP(C3448,[1]Owner!$A:$B,2,FALSE)))))</f>
        <v>oke</v>
      </c>
    </row>
    <row r="3449" spans="1:24" ht="11.15" customHeight="1" x14ac:dyDescent="0.65">
      <c r="A3449" s="19" t="str">
        <f t="shared" si="267"/>
        <v>2223西原07</v>
      </c>
      <c r="B3449" s="10" t="s">
        <v>9192</v>
      </c>
      <c r="C3449" s="20" t="s">
        <v>4737</v>
      </c>
      <c r="D3449" s="11">
        <v>7</v>
      </c>
      <c r="E3449" s="20" t="s">
        <v>9286</v>
      </c>
      <c r="F3449" s="10" t="s">
        <v>4407</v>
      </c>
      <c r="G3449" s="10" t="s">
        <v>4408</v>
      </c>
      <c r="H3449" s="20" t="s">
        <v>4444</v>
      </c>
      <c r="I3449" s="20" t="s">
        <v>3553</v>
      </c>
      <c r="J3449" s="20" t="s">
        <v>7308</v>
      </c>
      <c r="K3449" s="20" t="s">
        <v>2378</v>
      </c>
      <c r="L3449" s="20" t="s">
        <v>1913</v>
      </c>
      <c r="M3449" s="32">
        <v>4</v>
      </c>
      <c r="N3449" s="22">
        <v>4</v>
      </c>
      <c r="O3449" s="23">
        <v>0</v>
      </c>
      <c r="P3449" s="24">
        <v>0</v>
      </c>
      <c r="Q3449" s="25">
        <v>0</v>
      </c>
      <c r="U3449" s="18" t="str">
        <f t="shared" si="268"/>
        <v>未勝利</v>
      </c>
      <c r="V3449" s="12" t="s">
        <v>9703</v>
      </c>
      <c r="W3449" s="12" t="s">
        <v>9575</v>
      </c>
      <c r="X3449" s="12" t="str">
        <f>IF(OR(C3449="櫃間牧場",C3449="特捜フジ"),"hit",IF(OR(C3449="土井牧場",C3449="土井ムギムギ牧場",C3449="むぎむぎ",C3449="むぎ"),"doi",IF(OR(C3449="阪神",C3449="タイガースファーム"),"han",IF(OR(C3449="健康牧場",C3449="ＯＫ牧場"),"oke",VLOOKUP(C3449,[1]Owner!$A:$B,2,FALSE)))))</f>
        <v>nis</v>
      </c>
    </row>
    <row r="3450" spans="1:24" ht="11.15" customHeight="1" x14ac:dyDescent="0.65">
      <c r="A3450" s="19" t="str">
        <f t="shared" si="267"/>
        <v>2223阪神04</v>
      </c>
      <c r="B3450" s="10" t="s">
        <v>9192</v>
      </c>
      <c r="C3450" s="20" t="s">
        <v>4734</v>
      </c>
      <c r="D3450" s="11">
        <v>4</v>
      </c>
      <c r="E3450" s="20" t="s">
        <v>9303</v>
      </c>
      <c r="F3450" s="10" t="s">
        <v>4413</v>
      </c>
      <c r="G3450" s="10" t="s">
        <v>4408</v>
      </c>
      <c r="H3450" s="20" t="s">
        <v>9342</v>
      </c>
      <c r="I3450" s="20" t="s">
        <v>8317</v>
      </c>
      <c r="J3450" s="20" t="s">
        <v>9431</v>
      </c>
      <c r="K3450" s="20" t="s">
        <v>9452</v>
      </c>
      <c r="L3450" s="20" t="s">
        <v>1913</v>
      </c>
      <c r="M3450" s="32">
        <v>6</v>
      </c>
      <c r="N3450" s="22">
        <v>4</v>
      </c>
      <c r="O3450" s="23">
        <v>0</v>
      </c>
      <c r="P3450" s="24">
        <v>0</v>
      </c>
      <c r="Q3450" s="25">
        <v>25</v>
      </c>
      <c r="U3450" s="18" t="str">
        <f t="shared" si="268"/>
        <v>未勝利</v>
      </c>
      <c r="V3450" s="12" t="s">
        <v>9720</v>
      </c>
      <c r="W3450" s="12" t="s">
        <v>9592</v>
      </c>
      <c r="X3450" s="12" t="str">
        <f>IF(OR(C3450="櫃間牧場",C3450="特捜フジ"),"hit",IF(OR(C3450="土井牧場",C3450="土井ムギムギ牧場",C3450="むぎむぎ",C3450="むぎ"),"doi",IF(OR(C3450="阪神",C3450="タイガースファーム"),"han",IF(OR(C3450="健康牧場",C3450="ＯＫ牧場"),"oke",VLOOKUP(C3450,[1]Owner!$A:$B,2,FALSE)))))</f>
        <v>han</v>
      </c>
    </row>
    <row r="3451" spans="1:24" ht="11.15" customHeight="1" x14ac:dyDescent="0.65">
      <c r="A3451" s="19" t="str">
        <f t="shared" si="267"/>
        <v>2223阪神09</v>
      </c>
      <c r="B3451" s="10" t="s">
        <v>9192</v>
      </c>
      <c r="C3451" s="20" t="s">
        <v>4734</v>
      </c>
      <c r="D3451" s="11">
        <v>9</v>
      </c>
      <c r="E3451" s="20" t="s">
        <v>9308</v>
      </c>
      <c r="F3451" s="10" t="s">
        <v>4413</v>
      </c>
      <c r="G3451" s="10" t="s">
        <v>4408</v>
      </c>
      <c r="H3451" s="20" t="s">
        <v>9372</v>
      </c>
      <c r="I3451" s="20" t="s">
        <v>1755</v>
      </c>
      <c r="J3451" s="20" t="s">
        <v>5742</v>
      </c>
      <c r="K3451" s="20" t="s">
        <v>9471</v>
      </c>
      <c r="L3451" s="20" t="s">
        <v>4202</v>
      </c>
      <c r="M3451" s="32">
        <v>4</v>
      </c>
      <c r="N3451" s="22">
        <v>4</v>
      </c>
      <c r="O3451" s="23">
        <v>0</v>
      </c>
      <c r="P3451" s="24">
        <v>0</v>
      </c>
      <c r="Q3451" s="25">
        <v>0</v>
      </c>
      <c r="U3451" s="18" t="str">
        <f t="shared" si="268"/>
        <v>未勝利</v>
      </c>
      <c r="V3451" s="12" t="s">
        <v>9725</v>
      </c>
      <c r="W3451" s="12" t="s">
        <v>9597</v>
      </c>
      <c r="X3451" s="12" t="str">
        <f>IF(OR(C3451="櫃間牧場",C3451="特捜フジ"),"hit",IF(OR(C3451="土井牧場",C3451="土井ムギムギ牧場",C3451="むぎむぎ",C3451="むぎ"),"doi",IF(OR(C3451="阪神",C3451="タイガースファーム"),"han",IF(OR(C3451="健康牧場",C3451="ＯＫ牧場"),"oke",VLOOKUP(C3451,[1]Owner!$A:$B,2,FALSE)))))</f>
        <v>han</v>
      </c>
    </row>
    <row r="3452" spans="1:24" ht="11.15" customHeight="1" x14ac:dyDescent="0.65">
      <c r="A3452" s="19" t="str">
        <f t="shared" si="267"/>
        <v>2324小金05</v>
      </c>
      <c r="B3452" s="10" t="s">
        <v>9878</v>
      </c>
      <c r="C3452" s="20" t="s">
        <v>9237</v>
      </c>
      <c r="D3452" s="11">
        <v>5</v>
      </c>
      <c r="E3452" s="20" t="s">
        <v>9792</v>
      </c>
      <c r="F3452" s="10" t="s">
        <v>2319</v>
      </c>
      <c r="G3452" s="10" t="s">
        <v>4408</v>
      </c>
      <c r="H3452" s="20" t="s">
        <v>9894</v>
      </c>
      <c r="I3452" s="20" t="s">
        <v>5235</v>
      </c>
      <c r="J3452" s="20" t="s">
        <v>3662</v>
      </c>
      <c r="K3452" s="20" t="s">
        <v>4513</v>
      </c>
      <c r="L3452" s="20" t="s">
        <v>1913</v>
      </c>
      <c r="M3452" s="37">
        <v>6</v>
      </c>
      <c r="N3452" s="22">
        <v>4</v>
      </c>
      <c r="O3452" s="23">
        <v>0</v>
      </c>
      <c r="P3452" s="24">
        <v>0</v>
      </c>
      <c r="Q3452" s="25">
        <f>IF(M3452="","",IF(M3452&lt;=0,P3452/10,P3452/M3452))</f>
        <v>0</v>
      </c>
      <c r="U3452" s="18" t="str">
        <f t="shared" si="268"/>
        <v>未勝利</v>
      </c>
      <c r="W3452" s="12" t="s">
        <v>10077</v>
      </c>
      <c r="X3452" s="12" t="str">
        <f>IF(OR(C3452="櫃間牧場",C3452="特捜フジ"),"hit",IF(OR(C3452="土井牧場",C3452="土井ムギムギ牧場",C3452="むぎむぎ",C3452="むぎ"),"doi",IF(OR(C3452="阪神",C3452="タイガースファーム"),"han",IF(OR(C3452="健康牧場",C3452="ＯＫ牧場"),"oke",VLOOKUP(C3452,[1]Owner!$A:$B,2,FALSE)))))</f>
        <v>kog</v>
      </c>
    </row>
    <row r="3453" spans="1:24" ht="11.15" customHeight="1" x14ac:dyDescent="0.65">
      <c r="A3453" s="19" t="str">
        <f t="shared" si="267"/>
        <v>2324阪神07</v>
      </c>
      <c r="B3453" s="10" t="s">
        <v>9878</v>
      </c>
      <c r="C3453" s="20" t="s">
        <v>4734</v>
      </c>
      <c r="D3453" s="11">
        <v>7</v>
      </c>
      <c r="E3453" s="20" t="s">
        <v>9854</v>
      </c>
      <c r="F3453" s="10" t="s">
        <v>2319</v>
      </c>
      <c r="G3453" s="10" t="s">
        <v>4408</v>
      </c>
      <c r="H3453" s="20" t="s">
        <v>9341</v>
      </c>
      <c r="I3453" s="20" t="s">
        <v>9909</v>
      </c>
      <c r="J3453" s="20" t="s">
        <v>8926</v>
      </c>
      <c r="K3453" s="20" t="s">
        <v>9457</v>
      </c>
      <c r="L3453" s="20" t="s">
        <v>9998</v>
      </c>
      <c r="M3453" s="37">
        <v>2</v>
      </c>
      <c r="N3453" s="22">
        <v>4</v>
      </c>
      <c r="O3453" s="23">
        <v>0</v>
      </c>
      <c r="P3453" s="24">
        <v>0</v>
      </c>
      <c r="Q3453" s="25">
        <f>IF(M3453="","",IF(M3453&lt;=0,P3453/10,P3453/M3453))</f>
        <v>0</v>
      </c>
      <c r="U3453" s="18" t="str">
        <f t="shared" si="268"/>
        <v>未勝利</v>
      </c>
      <c r="V3453" s="12" t="s">
        <v>10204</v>
      </c>
      <c r="W3453" s="12" t="s">
        <v>10130</v>
      </c>
      <c r="X3453" s="12" t="str">
        <f>IF(OR(C3453="櫃間牧場",C3453="特捜フジ"),"hit",IF(OR(C3453="土井牧場",C3453="土井ムギムギ牧場",C3453="むぎむぎ",C3453="むぎ"),"doi",IF(OR(C3453="阪神",C3453="タイガースファーム"),"han",IF(OR(C3453="健康牧場",C3453="ＯＫ牧場"),"oke",VLOOKUP(C3453,[1]Owner!$A:$B,2,FALSE)))))</f>
        <v>han</v>
      </c>
    </row>
    <row r="3454" spans="1:24" ht="11.15" customHeight="1" x14ac:dyDescent="0.65">
      <c r="A3454" s="19" t="str">
        <f t="shared" si="267"/>
        <v>2324福石06</v>
      </c>
      <c r="B3454" s="10" t="s">
        <v>9878</v>
      </c>
      <c r="C3454" s="20" t="s">
        <v>4741</v>
      </c>
      <c r="D3454" s="11">
        <v>6</v>
      </c>
      <c r="E3454" s="20" t="s">
        <v>9873</v>
      </c>
      <c r="F3454" s="10" t="s">
        <v>4407</v>
      </c>
      <c r="G3454" s="10" t="s">
        <v>4408</v>
      </c>
      <c r="H3454" s="20" t="s">
        <v>9341</v>
      </c>
      <c r="I3454" s="20" t="s">
        <v>9909</v>
      </c>
      <c r="J3454" s="20" t="s">
        <v>3398</v>
      </c>
      <c r="K3454" s="20" t="s">
        <v>9992</v>
      </c>
      <c r="L3454" s="20" t="s">
        <v>1913</v>
      </c>
      <c r="M3454" s="37">
        <v>4</v>
      </c>
      <c r="N3454" s="22">
        <v>4</v>
      </c>
      <c r="O3454" s="23">
        <v>0</v>
      </c>
      <c r="P3454" s="24">
        <v>0</v>
      </c>
      <c r="Q3454" s="25">
        <f>IF(M3454="","",IF(M3454&lt;=0,P3454/10,P3454/M3454))</f>
        <v>0</v>
      </c>
      <c r="U3454" s="18" t="str">
        <f t="shared" si="268"/>
        <v>未勝利</v>
      </c>
      <c r="V3454" s="12" t="s">
        <v>10214</v>
      </c>
      <c r="W3454" s="12" t="s">
        <v>10143</v>
      </c>
      <c r="X3454" s="12" t="str">
        <f>IF(OR(C3454="櫃間牧場",C3454="特捜フジ"),"hit",IF(OR(C3454="土井牧場",C3454="土井ムギムギ牧場",C3454="むぎむぎ",C3454="むぎ"),"doi",IF(OR(C3454="阪神",C3454="タイガースファーム"),"han",IF(OR(C3454="健康牧場",C3454="ＯＫ牧場"),"oke",VLOOKUP(C3454,[1]Owner!$A:$B,2,FALSE)))))</f>
        <v>fuk</v>
      </c>
    </row>
    <row r="3455" spans="1:24" ht="11.15" customHeight="1" x14ac:dyDescent="0.65">
      <c r="A3455" s="19" t="str">
        <f t="shared" si="267"/>
        <v>0001心平09</v>
      </c>
      <c r="B3455" s="10" t="s">
        <v>963</v>
      </c>
      <c r="C3455" s="20" t="s">
        <v>186</v>
      </c>
      <c r="D3455" s="31">
        <v>9</v>
      </c>
      <c r="E3455" s="20" t="s">
        <v>1073</v>
      </c>
      <c r="F3455" s="10" t="s">
        <v>14</v>
      </c>
      <c r="G3455" s="10" t="s">
        <v>33</v>
      </c>
      <c r="H3455" s="20" t="s">
        <v>1074</v>
      </c>
      <c r="I3455" s="20" t="s">
        <v>1075</v>
      </c>
      <c r="J3455" s="20" t="s">
        <v>1076</v>
      </c>
      <c r="N3455" s="22">
        <v>5</v>
      </c>
      <c r="O3455" s="23">
        <v>0</v>
      </c>
      <c r="P3455" s="24">
        <v>0</v>
      </c>
      <c r="Q3455" s="25" t="str">
        <f>IF(M3455="","",IF(M3455&lt;=0,P3455/10,P3455/M3455))</f>
        <v/>
      </c>
      <c r="R3455" s="12">
        <v>0</v>
      </c>
      <c r="S3455" s="12">
        <v>0</v>
      </c>
      <c r="U3455" s="18" t="str">
        <f t="shared" si="268"/>
        <v>未勝利</v>
      </c>
      <c r="X3455" s="12" t="str">
        <f>IF(OR(C3455="櫃間牧場",C3455="特捜フジ"),"hit",IF(OR(C3455="土井牧場",C3455="土井ムギムギ牧場",C3455="むぎむぎ",C3455="むぎ"),"doi",IF(OR(C3455="阪神",C3455="タイガースファーム"),"han",IF(OR(C3455="健康牧場",C3455="ＯＫ牧場"),"oke",VLOOKUP(C3455,[1]Owner!$A:$B,2,FALSE)))))</f>
        <v>hsi</v>
      </c>
    </row>
    <row r="3456" spans="1:24" ht="11.15" customHeight="1" x14ac:dyDescent="0.15">
      <c r="A3456" s="19" t="str">
        <f t="shared" si="267"/>
        <v>1213心平08</v>
      </c>
      <c r="B3456" s="10" t="s">
        <v>4405</v>
      </c>
      <c r="C3456" s="20" t="s">
        <v>4736</v>
      </c>
      <c r="D3456" s="11">
        <v>8</v>
      </c>
      <c r="E3456" s="20" t="s">
        <v>4618</v>
      </c>
      <c r="F3456" s="10" t="s">
        <v>4478</v>
      </c>
      <c r="G3456" s="10" t="s">
        <v>33</v>
      </c>
      <c r="H3456" s="20" t="s">
        <v>4619</v>
      </c>
      <c r="I3456" s="20" t="s">
        <v>4026</v>
      </c>
      <c r="J3456" s="20" t="s">
        <v>4620</v>
      </c>
      <c r="K3456" s="20" t="s">
        <v>4621</v>
      </c>
      <c r="L3456" s="20" t="s">
        <v>4621</v>
      </c>
      <c r="M3456" s="21">
        <v>0</v>
      </c>
      <c r="N3456" s="22">
        <v>5</v>
      </c>
      <c r="O3456" s="23">
        <v>0</v>
      </c>
      <c r="P3456" s="24">
        <v>0</v>
      </c>
      <c r="Q3456" s="25">
        <f>IF(M3456="","",IF(M3456&lt;=0,P3456/10,P3456/M3456))</f>
        <v>0</v>
      </c>
      <c r="R3456" s="12">
        <v>0</v>
      </c>
      <c r="S3456" s="12">
        <v>0</v>
      </c>
      <c r="U3456" s="18" t="str">
        <f t="shared" si="268"/>
        <v>未勝利</v>
      </c>
      <c r="V3456" s="12" t="s">
        <v>6363</v>
      </c>
      <c r="W3456" s="27" t="s">
        <v>6213</v>
      </c>
      <c r="X3456" s="12" t="str">
        <f>IF(OR(C3456="櫃間牧場",C3456="特捜フジ"),"hit",IF(OR(C3456="土井牧場",C3456="土井ムギムギ牧場",C3456="むぎむぎ",C3456="むぎ"),"doi",IF(OR(C3456="阪神",C3456="タイガースファーム"),"han",IF(OR(C3456="健康牧場",C3456="ＯＫ牧場"),"oke",VLOOKUP(C3456,[1]Owner!$A:$B,2,FALSE)))))</f>
        <v>hsi</v>
      </c>
    </row>
    <row r="3457" spans="1:24" ht="11.15" customHeight="1" x14ac:dyDescent="0.65">
      <c r="A3457" s="19" t="str">
        <f t="shared" si="267"/>
        <v>2021柏倉06</v>
      </c>
      <c r="B3457" s="10" t="s">
        <v>8314</v>
      </c>
      <c r="C3457" s="20" t="s">
        <v>7652</v>
      </c>
      <c r="D3457" s="11">
        <v>6</v>
      </c>
      <c r="E3457" s="20" t="s">
        <v>8194</v>
      </c>
      <c r="F3457" s="10" t="s">
        <v>4478</v>
      </c>
      <c r="G3457" s="10" t="s">
        <v>33</v>
      </c>
      <c r="H3457" s="20" t="s">
        <v>8335</v>
      </c>
      <c r="I3457" s="20" t="s">
        <v>5235</v>
      </c>
      <c r="J3457" s="20" t="s">
        <v>8336</v>
      </c>
      <c r="K3457" s="20" t="s">
        <v>8337</v>
      </c>
      <c r="L3457" s="20" t="s">
        <v>8338</v>
      </c>
      <c r="M3457" s="32">
        <v>2</v>
      </c>
      <c r="N3457" s="22">
        <v>5</v>
      </c>
      <c r="O3457" s="23">
        <v>0</v>
      </c>
      <c r="P3457" s="24">
        <v>0</v>
      </c>
      <c r="Q3457" s="25">
        <v>-1.25</v>
      </c>
      <c r="R3457" s="12">
        <v>0</v>
      </c>
      <c r="S3457" s="12">
        <v>0</v>
      </c>
      <c r="T3457" s="12">
        <v>0</v>
      </c>
      <c r="U3457" s="18" t="str">
        <f t="shared" si="268"/>
        <v>未勝利</v>
      </c>
      <c r="V3457" s="12" t="s">
        <v>8618</v>
      </c>
      <c r="W3457" s="12" t="s">
        <v>8478</v>
      </c>
      <c r="X3457" s="12" t="str">
        <f>IF(OR(C3457="櫃間牧場",C3457="特捜フジ"),"hit",IF(OR(C3457="土井牧場",C3457="土井ムギムギ牧場",C3457="むぎむぎ",C3457="むぎ"),"doi",IF(OR(C3457="阪神",C3457="タイガースファーム"),"han",IF(OR(C3457="健康牧場",C3457="ＯＫ牧場"),"oke",VLOOKUP(C3457,[1]Owner!$A:$B,2,FALSE)))))</f>
        <v>kas</v>
      </c>
    </row>
    <row r="3458" spans="1:24" ht="11.15" customHeight="1" x14ac:dyDescent="0.65">
      <c r="A3458" s="19" t="str">
        <f t="shared" ref="A3458:A3521" si="270">MID(B3458,3,2)&amp;MID(B3458,8,2)&amp;MID(C3458,1,2)&amp;TEXT(D3458,"00")</f>
        <v>9798竹島02</v>
      </c>
      <c r="B3458" s="10" t="s">
        <v>11</v>
      </c>
      <c r="C3458" s="20" t="s">
        <v>251</v>
      </c>
      <c r="D3458" s="31">
        <v>2</v>
      </c>
      <c r="E3458" s="20" t="s">
        <v>255</v>
      </c>
      <c r="F3458" s="10" t="s">
        <v>29</v>
      </c>
      <c r="G3458" s="10" t="s">
        <v>33</v>
      </c>
      <c r="H3458" s="20" t="s">
        <v>190</v>
      </c>
      <c r="I3458" s="20" t="s">
        <v>256</v>
      </c>
      <c r="J3458" s="20" t="s">
        <v>257</v>
      </c>
      <c r="N3458" s="22">
        <v>5</v>
      </c>
      <c r="O3458" s="23">
        <v>0</v>
      </c>
      <c r="P3458" s="24">
        <v>0</v>
      </c>
      <c r="Q3458" s="25" t="str">
        <f t="shared" ref="Q3458:Q3469" si="271">IF(M3458="","",IF(M3458&lt;=0,P3458/10,P3458/M3458))</f>
        <v/>
      </c>
      <c r="R3458" s="12">
        <v>0</v>
      </c>
      <c r="S3458" s="12">
        <v>0</v>
      </c>
      <c r="U3458" s="18" t="str">
        <f t="shared" ref="U3458:U3491" si="272">IF(S3458&gt;=1,"G1",IF(R3458&gt;=1,"重賞",IF(O3458&gt;=2,"二勝",IF(O3458=1,"一勝",IF(AND(O3458=0,N3458&gt;=1),"未勝利","未出走")))))</f>
        <v>未勝利</v>
      </c>
      <c r="X3458" s="12" t="str">
        <f>IF(OR(C3458="櫃間牧場",C3458="特捜フジ"),"hit",IF(OR(C3458="土井牧場",C3458="土井ムギムギ牧場",C3458="むぎむぎ",C3458="むぎ"),"doi",IF(OR(C3458="阪神",C3458="タイガースファーム"),"han",IF(OR(C3458="健康牧場",C3458="ＯＫ牧場"),"oke",VLOOKUP(C3458,[1]Owner!$A:$B,2,FALSE)))))</f>
        <v>tak</v>
      </c>
    </row>
    <row r="3459" spans="1:24" ht="11.15" customHeight="1" x14ac:dyDescent="0.65">
      <c r="A3459" s="19" t="str">
        <f t="shared" si="270"/>
        <v>9798真下05</v>
      </c>
      <c r="B3459" s="10" t="s">
        <v>11</v>
      </c>
      <c r="C3459" s="20" t="s">
        <v>346</v>
      </c>
      <c r="D3459" s="31">
        <v>5</v>
      </c>
      <c r="E3459" s="20" t="s">
        <v>360</v>
      </c>
      <c r="F3459" s="10" t="s">
        <v>29</v>
      </c>
      <c r="G3459" s="10" t="s">
        <v>15</v>
      </c>
      <c r="H3459" s="20" t="s">
        <v>141</v>
      </c>
      <c r="I3459" s="20" t="s">
        <v>361</v>
      </c>
      <c r="J3459" s="20" t="s">
        <v>362</v>
      </c>
      <c r="N3459" s="22">
        <v>5</v>
      </c>
      <c r="O3459" s="23">
        <v>0</v>
      </c>
      <c r="P3459" s="24">
        <v>0</v>
      </c>
      <c r="Q3459" s="25" t="str">
        <f t="shared" si="271"/>
        <v/>
      </c>
      <c r="R3459" s="12">
        <v>0</v>
      </c>
      <c r="S3459" s="12">
        <v>0</v>
      </c>
      <c r="U3459" s="18" t="str">
        <f t="shared" si="272"/>
        <v>未勝利</v>
      </c>
      <c r="X3459" s="12" t="str">
        <f>IF(OR(C3459="櫃間牧場",C3459="特捜フジ"),"hit",IF(OR(C3459="土井牧場",C3459="土井ムギムギ牧場",C3459="むぎむぎ",C3459="むぎ"),"doi",IF(OR(C3459="阪神",C3459="タイガースファーム"),"han",IF(OR(C3459="健康牧場",C3459="ＯＫ牧場"),"oke",VLOOKUP(C3459,[1]Owner!$A:$B,2,FALSE)))))</f>
        <v>mas</v>
      </c>
    </row>
    <row r="3460" spans="1:24" ht="11.15" customHeight="1" x14ac:dyDescent="0.65">
      <c r="A3460" s="19" t="str">
        <f t="shared" si="270"/>
        <v>0304伸吾06</v>
      </c>
      <c r="B3460" s="10" t="s">
        <v>1713</v>
      </c>
      <c r="C3460" s="20" t="s">
        <v>768</v>
      </c>
      <c r="D3460" s="31">
        <v>6</v>
      </c>
      <c r="E3460" s="20" t="s">
        <v>1779</v>
      </c>
      <c r="F3460" s="10" t="s">
        <v>29</v>
      </c>
      <c r="G3460" s="10" t="s">
        <v>15</v>
      </c>
      <c r="H3460" s="20" t="s">
        <v>1550</v>
      </c>
      <c r="I3460" s="20" t="s">
        <v>1742</v>
      </c>
      <c r="J3460" s="20" t="s">
        <v>1780</v>
      </c>
      <c r="M3460" s="21">
        <v>0</v>
      </c>
      <c r="N3460" s="22">
        <v>5</v>
      </c>
      <c r="O3460" s="23">
        <v>0</v>
      </c>
      <c r="P3460" s="24">
        <v>0</v>
      </c>
      <c r="Q3460" s="25">
        <f t="shared" si="271"/>
        <v>0</v>
      </c>
      <c r="R3460" s="12">
        <v>0</v>
      </c>
      <c r="S3460" s="12">
        <v>0</v>
      </c>
      <c r="U3460" s="18" t="str">
        <f t="shared" si="272"/>
        <v>未勝利</v>
      </c>
      <c r="X3460" s="12" t="str">
        <f>IF(OR(C3460="櫃間牧場",C3460="特捜フジ"),"hit",IF(OR(C3460="土井牧場",C3460="土井ムギムギ牧場",C3460="むぎむぎ",C3460="むぎ"),"doi",IF(OR(C3460="阪神",C3460="タイガースファーム"),"han",IF(OR(C3460="健康牧場",C3460="ＯＫ牧場"),"oke",VLOOKUP(C3460,[1]Owner!$A:$B,2,FALSE)))))</f>
        <v>tsi</v>
      </c>
    </row>
    <row r="3461" spans="1:24" ht="11.15" customHeight="1" x14ac:dyDescent="0.65">
      <c r="A3461" s="19" t="str">
        <f t="shared" si="270"/>
        <v>0405特捜09</v>
      </c>
      <c r="B3461" s="10" t="s">
        <v>1951</v>
      </c>
      <c r="C3461" s="20" t="s">
        <v>1376</v>
      </c>
      <c r="D3461" s="31">
        <v>9</v>
      </c>
      <c r="E3461" s="20" t="s">
        <v>2149</v>
      </c>
      <c r="F3461" s="10" t="s">
        <v>14</v>
      </c>
      <c r="G3461" s="10" t="s">
        <v>510</v>
      </c>
      <c r="H3461" s="20" t="s">
        <v>724</v>
      </c>
      <c r="I3461" s="20" t="s">
        <v>2038</v>
      </c>
      <c r="J3461" s="20" t="s">
        <v>700</v>
      </c>
      <c r="K3461" s="20" t="s">
        <v>846</v>
      </c>
      <c r="L3461" s="20" t="s">
        <v>515</v>
      </c>
      <c r="M3461" s="21">
        <v>0</v>
      </c>
      <c r="N3461" s="22">
        <v>5</v>
      </c>
      <c r="O3461" s="23">
        <v>0</v>
      </c>
      <c r="P3461" s="24">
        <v>0</v>
      </c>
      <c r="Q3461" s="25">
        <f t="shared" si="271"/>
        <v>0</v>
      </c>
      <c r="R3461" s="12">
        <v>0</v>
      </c>
      <c r="S3461" s="12">
        <v>0</v>
      </c>
      <c r="U3461" s="18" t="str">
        <f t="shared" si="272"/>
        <v>未勝利</v>
      </c>
      <c r="X3461" s="12" t="str">
        <f>IF(OR(C3461="櫃間牧場",C3461="特捜フジ"),"hit",IF(OR(C3461="土井牧場",C3461="土井ムギムギ牧場",C3461="むぎむぎ",C3461="むぎ"),"doi",IF(OR(C3461="阪神",C3461="タイガースファーム"),"han",IF(OR(C3461="健康牧場",C3461="ＯＫ牧場"),"oke",VLOOKUP(C3461,[1]Owner!$A:$B,2,FALSE)))))</f>
        <v>hit</v>
      </c>
    </row>
    <row r="3462" spans="1:24" ht="11.15" customHeight="1" x14ac:dyDescent="0.65">
      <c r="A3462" s="19" t="str">
        <f t="shared" si="270"/>
        <v>0506大熊07</v>
      </c>
      <c r="B3462" s="10" t="s">
        <v>2274</v>
      </c>
      <c r="C3462" s="20" t="s">
        <v>1481</v>
      </c>
      <c r="D3462" s="11">
        <v>7</v>
      </c>
      <c r="E3462" s="20" t="s">
        <v>2298</v>
      </c>
      <c r="F3462" s="10" t="s">
        <v>14</v>
      </c>
      <c r="G3462" s="10" t="s">
        <v>510</v>
      </c>
      <c r="H3462" s="20" t="s">
        <v>2299</v>
      </c>
      <c r="I3462" s="20" t="s">
        <v>1044</v>
      </c>
      <c r="J3462" s="20" t="s">
        <v>2300</v>
      </c>
      <c r="K3462" s="20" t="s">
        <v>2301</v>
      </c>
      <c r="L3462" s="20" t="s">
        <v>2302</v>
      </c>
      <c r="M3462" s="21">
        <v>0</v>
      </c>
      <c r="N3462" s="22">
        <v>5</v>
      </c>
      <c r="O3462" s="23">
        <v>0</v>
      </c>
      <c r="P3462" s="24">
        <v>0</v>
      </c>
      <c r="Q3462" s="25">
        <f t="shared" si="271"/>
        <v>0</v>
      </c>
      <c r="R3462" s="12">
        <v>0</v>
      </c>
      <c r="S3462" s="12">
        <v>0</v>
      </c>
      <c r="U3462" s="18" t="str">
        <f t="shared" si="272"/>
        <v>未勝利</v>
      </c>
      <c r="X3462" s="12" t="str">
        <f>IF(OR(C3462="櫃間牧場",C3462="特捜フジ"),"hit",IF(OR(C3462="土井牧場",C3462="土井ムギムギ牧場",C3462="むぎむぎ",C3462="むぎ"),"doi",IF(OR(C3462="阪神",C3462="タイガースファーム"),"han",IF(OR(C3462="健康牧場",C3462="ＯＫ牧場"),"oke",VLOOKUP(C3462,[1]Owner!$A:$B,2,FALSE)))))</f>
        <v>oku</v>
      </c>
    </row>
    <row r="3463" spans="1:24" ht="11.15" customHeight="1" x14ac:dyDescent="0.65">
      <c r="A3463" s="19" t="str">
        <f t="shared" si="270"/>
        <v>0910阪神06</v>
      </c>
      <c r="B3463" s="10" t="s">
        <v>3418</v>
      </c>
      <c r="C3463" s="20" t="s">
        <v>3460</v>
      </c>
      <c r="D3463" s="11">
        <v>6</v>
      </c>
      <c r="E3463" s="20" t="s">
        <v>3467</v>
      </c>
      <c r="F3463" s="10" t="s">
        <v>14</v>
      </c>
      <c r="G3463" s="10" t="s">
        <v>510</v>
      </c>
      <c r="H3463" s="20" t="s">
        <v>2388</v>
      </c>
      <c r="I3463" s="20" t="s">
        <v>1044</v>
      </c>
      <c r="J3463" s="20" t="s">
        <v>3468</v>
      </c>
      <c r="K3463" s="20" t="s">
        <v>3469</v>
      </c>
      <c r="L3463" s="20" t="s">
        <v>3470</v>
      </c>
      <c r="M3463" s="21">
        <v>40</v>
      </c>
      <c r="N3463" s="22">
        <v>5</v>
      </c>
      <c r="O3463" s="23">
        <v>0</v>
      </c>
      <c r="P3463" s="24">
        <v>0</v>
      </c>
      <c r="Q3463" s="25">
        <f t="shared" si="271"/>
        <v>0</v>
      </c>
      <c r="R3463" s="12">
        <v>0</v>
      </c>
      <c r="S3463" s="12">
        <v>0</v>
      </c>
      <c r="U3463" s="18" t="str">
        <f t="shared" si="272"/>
        <v>未勝利</v>
      </c>
      <c r="X3463" s="12" t="str">
        <f>IF(OR(C3463="櫃間牧場",C3463="特捜フジ"),"hit",IF(OR(C3463="土井牧場",C3463="土井ムギムギ牧場",C3463="むぎむぎ",C3463="むぎ"),"doi",IF(OR(C3463="阪神",C3463="タイガースファーム"),"han",IF(OR(C3463="健康牧場",C3463="ＯＫ牧場"),"oke",VLOOKUP(C3463,[1]Owner!$A:$B,2,FALSE)))))</f>
        <v>han</v>
      </c>
    </row>
    <row r="3464" spans="1:24" ht="11.15" customHeight="1" x14ac:dyDescent="0.15">
      <c r="A3464" s="19" t="str">
        <f t="shared" si="270"/>
        <v>1213むぎ10</v>
      </c>
      <c r="B3464" s="10" t="s">
        <v>4405</v>
      </c>
      <c r="C3464" s="20" t="s">
        <v>4396</v>
      </c>
      <c r="D3464" s="11">
        <v>10</v>
      </c>
      <c r="E3464" s="20" t="s">
        <v>4474</v>
      </c>
      <c r="F3464" s="10" t="s">
        <v>4407</v>
      </c>
      <c r="G3464" s="10" t="s">
        <v>4408</v>
      </c>
      <c r="H3464" s="20" t="s">
        <v>4434</v>
      </c>
      <c r="I3464" s="20" t="s">
        <v>3280</v>
      </c>
      <c r="J3464" s="20" t="s">
        <v>4475</v>
      </c>
      <c r="K3464" s="20" t="s">
        <v>4476</v>
      </c>
      <c r="L3464" s="20" t="s">
        <v>4477</v>
      </c>
      <c r="M3464" s="21">
        <v>0</v>
      </c>
      <c r="N3464" s="22">
        <v>5</v>
      </c>
      <c r="O3464" s="23">
        <v>0</v>
      </c>
      <c r="P3464" s="24">
        <v>0</v>
      </c>
      <c r="Q3464" s="25">
        <f t="shared" si="271"/>
        <v>0</v>
      </c>
      <c r="R3464" s="12">
        <v>0</v>
      </c>
      <c r="S3464" s="12">
        <v>0</v>
      </c>
      <c r="U3464" s="18" t="str">
        <f t="shared" si="272"/>
        <v>未勝利</v>
      </c>
      <c r="V3464" s="12" t="s">
        <v>6382</v>
      </c>
      <c r="W3464" s="27" t="s">
        <v>6232</v>
      </c>
      <c r="X3464" s="12" t="str">
        <f>IF(OR(C3464="櫃間牧場",C3464="特捜フジ"),"hit",IF(OR(C3464="土井牧場",C3464="土井ムギムギ牧場",C3464="むぎむぎ",C3464="むぎ"),"doi",IF(OR(C3464="阪神",C3464="タイガースファーム"),"han",IF(OR(C3464="健康牧場",C3464="ＯＫ牧場"),"oke",VLOOKUP(C3464,[1]Owner!$A:$B,2,FALSE)))))</f>
        <v>doi</v>
      </c>
    </row>
    <row r="3465" spans="1:24" ht="11.15" customHeight="1" x14ac:dyDescent="0.15">
      <c r="A3465" s="19" t="str">
        <f t="shared" si="270"/>
        <v>1213村山10</v>
      </c>
      <c r="B3465" s="10" t="s">
        <v>4405</v>
      </c>
      <c r="C3465" s="20" t="s">
        <v>4738</v>
      </c>
      <c r="D3465" s="11">
        <v>10</v>
      </c>
      <c r="E3465" s="20" t="s">
        <v>4668</v>
      </c>
      <c r="F3465" s="10" t="s">
        <v>4407</v>
      </c>
      <c r="G3465" s="10" t="s">
        <v>4408</v>
      </c>
      <c r="H3465" s="20" t="s">
        <v>4669</v>
      </c>
      <c r="I3465" s="20" t="s">
        <v>1551</v>
      </c>
      <c r="J3465" s="20" t="s">
        <v>4670</v>
      </c>
      <c r="K3465" s="20" t="s">
        <v>4671</v>
      </c>
      <c r="L3465" s="20" t="s">
        <v>4672</v>
      </c>
      <c r="M3465" s="21">
        <v>0</v>
      </c>
      <c r="N3465" s="22">
        <v>5</v>
      </c>
      <c r="O3465" s="23">
        <v>0</v>
      </c>
      <c r="P3465" s="24">
        <v>0</v>
      </c>
      <c r="Q3465" s="25">
        <f t="shared" si="271"/>
        <v>0</v>
      </c>
      <c r="R3465" s="12">
        <v>0</v>
      </c>
      <c r="S3465" s="12">
        <v>0</v>
      </c>
      <c r="U3465" s="18" t="str">
        <f t="shared" si="272"/>
        <v>未勝利</v>
      </c>
      <c r="V3465" s="12" t="s">
        <v>6385</v>
      </c>
      <c r="W3465" s="27" t="s">
        <v>6235</v>
      </c>
      <c r="X3465" s="12" t="str">
        <f>IF(OR(C3465="櫃間牧場",C3465="特捜フジ"),"hit",IF(OR(C3465="土井牧場",C3465="土井ムギムギ牧場",C3465="むぎむぎ",C3465="むぎ"),"doi",IF(OR(C3465="阪神",C3465="タイガースファーム"),"han",IF(OR(C3465="健康牧場",C3465="ＯＫ牧場"),"oke",VLOOKUP(C3465,[1]Owner!$A:$B,2,FALSE)))))</f>
        <v>mur</v>
      </c>
    </row>
    <row r="3466" spans="1:24" ht="11.15" customHeight="1" x14ac:dyDescent="0.15">
      <c r="A3466" s="19" t="str">
        <f t="shared" si="270"/>
        <v>1314村山08</v>
      </c>
      <c r="B3466" s="10" t="s">
        <v>5133</v>
      </c>
      <c r="C3466" s="20" t="s">
        <v>4399</v>
      </c>
      <c r="D3466" s="11">
        <v>8</v>
      </c>
      <c r="E3466" s="20" t="s">
        <v>4820</v>
      </c>
      <c r="F3466" s="10" t="s">
        <v>4766</v>
      </c>
      <c r="G3466" s="10" t="s">
        <v>4774</v>
      </c>
      <c r="H3466" s="20" t="s">
        <v>4821</v>
      </c>
      <c r="I3466" s="20" t="s">
        <v>2231</v>
      </c>
      <c r="J3466" s="20" t="s">
        <v>4822</v>
      </c>
      <c r="K3466" s="20" t="s">
        <v>4823</v>
      </c>
      <c r="L3466" s="20" t="s">
        <v>2439</v>
      </c>
      <c r="M3466" s="21">
        <v>90</v>
      </c>
      <c r="N3466" s="22">
        <v>5</v>
      </c>
      <c r="O3466" s="23">
        <v>0</v>
      </c>
      <c r="P3466" s="24">
        <v>0</v>
      </c>
      <c r="Q3466" s="25">
        <f t="shared" si="271"/>
        <v>0</v>
      </c>
      <c r="R3466" s="12">
        <v>0</v>
      </c>
      <c r="S3466" s="12">
        <v>0</v>
      </c>
      <c r="U3466" s="18" t="str">
        <f t="shared" si="272"/>
        <v>未勝利</v>
      </c>
      <c r="V3466" s="12" t="s">
        <v>6405</v>
      </c>
      <c r="W3466" s="27" t="s">
        <v>6262</v>
      </c>
      <c r="X3466" s="12" t="str">
        <f>IF(OR(C3466="櫃間牧場",C3466="特捜フジ"),"hit",IF(OR(C3466="土井牧場",C3466="土井ムギムギ牧場",C3466="むぎむぎ",C3466="むぎ"),"doi",IF(OR(C3466="阪神",C3466="タイガースファーム"),"han",IF(OR(C3466="健康牧場",C3466="ＯＫ牧場"),"oke",VLOOKUP(C3466,[1]Owner!$A:$B,2,FALSE)))))</f>
        <v>mur</v>
      </c>
    </row>
    <row r="3467" spans="1:24" ht="11.15" customHeight="1" x14ac:dyDescent="0.15">
      <c r="A3467" s="19" t="str">
        <f t="shared" si="270"/>
        <v>1617むぎ06</v>
      </c>
      <c r="B3467" s="10" t="s">
        <v>5840</v>
      </c>
      <c r="C3467" s="20" t="s">
        <v>4396</v>
      </c>
      <c r="D3467" s="11">
        <v>6</v>
      </c>
      <c r="E3467" s="20" t="s">
        <v>5971</v>
      </c>
      <c r="F3467" s="10" t="s">
        <v>5845</v>
      </c>
      <c r="G3467" s="10" t="s">
        <v>6012</v>
      </c>
      <c r="H3467" s="20" t="s">
        <v>6114</v>
      </c>
      <c r="I3467" s="20" t="s">
        <v>1755</v>
      </c>
      <c r="J3467" s="20" t="s">
        <v>6115</v>
      </c>
      <c r="K3467" s="20" t="s">
        <v>6185</v>
      </c>
      <c r="L3467" s="20" t="s">
        <v>1913</v>
      </c>
      <c r="M3467" s="21">
        <v>20</v>
      </c>
      <c r="N3467" s="22">
        <v>5</v>
      </c>
      <c r="O3467" s="23">
        <v>0</v>
      </c>
      <c r="P3467" s="24">
        <v>0</v>
      </c>
      <c r="Q3467" s="25">
        <f t="shared" si="271"/>
        <v>0</v>
      </c>
      <c r="R3467" s="12">
        <v>0</v>
      </c>
      <c r="S3467" s="12">
        <v>0</v>
      </c>
      <c r="U3467" s="18" t="str">
        <f t="shared" si="272"/>
        <v>未勝利</v>
      </c>
      <c r="V3467" s="12" t="s">
        <v>6470</v>
      </c>
      <c r="W3467" s="27" t="s">
        <v>6339</v>
      </c>
      <c r="X3467" s="12" t="str">
        <f>IF(OR(C3467="櫃間牧場",C3467="特捜フジ"),"hit",IF(OR(C3467="土井牧場",C3467="土井ムギムギ牧場",C3467="むぎむぎ",C3467="むぎ"),"doi",IF(OR(C3467="阪神",C3467="タイガースファーム"),"han",IF(OR(C3467="健康牧場",C3467="ＯＫ牧場"),"oke",VLOOKUP(C3467,[1]Owner!$A:$B,2,FALSE)))))</f>
        <v>doi</v>
      </c>
    </row>
    <row r="3468" spans="1:24" ht="11.15" customHeight="1" x14ac:dyDescent="0.65">
      <c r="A3468" s="19" t="str">
        <f t="shared" si="270"/>
        <v>1718西原03</v>
      </c>
      <c r="B3468" s="10" t="s">
        <v>6476</v>
      </c>
      <c r="C3468" s="20" t="s">
        <v>4370</v>
      </c>
      <c r="D3468" s="11">
        <v>3</v>
      </c>
      <c r="E3468" s="20" t="s">
        <v>6489</v>
      </c>
      <c r="F3468" s="10" t="s">
        <v>5144</v>
      </c>
      <c r="G3468" s="10" t="s">
        <v>5295</v>
      </c>
      <c r="H3468" s="20" t="s">
        <v>6641</v>
      </c>
      <c r="I3468" s="20" t="s">
        <v>6713</v>
      </c>
      <c r="J3468" s="20" t="s">
        <v>1753</v>
      </c>
      <c r="K3468" s="20" t="s">
        <v>5448</v>
      </c>
      <c r="L3468" s="20" t="s">
        <v>5484</v>
      </c>
      <c r="M3468" s="21">
        <v>50</v>
      </c>
      <c r="N3468" s="22">
        <v>5</v>
      </c>
      <c r="O3468" s="23">
        <v>0</v>
      </c>
      <c r="P3468" s="24">
        <v>0</v>
      </c>
      <c r="Q3468" s="25">
        <f t="shared" si="271"/>
        <v>0</v>
      </c>
      <c r="R3468" s="12">
        <v>0</v>
      </c>
      <c r="S3468" s="12">
        <v>0</v>
      </c>
      <c r="U3468" s="18" t="str">
        <f t="shared" si="272"/>
        <v>未勝利</v>
      </c>
      <c r="V3468" s="12" t="s">
        <v>6929</v>
      </c>
      <c r="W3468" s="12" t="s">
        <v>6780</v>
      </c>
      <c r="X3468" s="12" t="str">
        <f>IF(OR(C3468="櫃間牧場",C3468="特捜フジ"),"hit",IF(OR(C3468="土井牧場",C3468="土井ムギムギ牧場",C3468="むぎむぎ",C3468="むぎ"),"doi",IF(OR(C3468="阪神",C3468="タイガースファーム"),"han",IF(OR(C3468="健康牧場",C3468="ＯＫ牧場"),"oke",VLOOKUP(C3468,[1]Owner!$A:$B,2,FALSE)))))</f>
        <v>nis</v>
      </c>
    </row>
    <row r="3469" spans="1:24" ht="11.15" customHeight="1" x14ac:dyDescent="0.65">
      <c r="A3469" s="19" t="str">
        <f t="shared" si="270"/>
        <v>1718光生08</v>
      </c>
      <c r="B3469" s="10" t="s">
        <v>6476</v>
      </c>
      <c r="C3469" s="20" t="s">
        <v>6570</v>
      </c>
      <c r="D3469" s="11">
        <v>8</v>
      </c>
      <c r="E3469" s="20" t="s">
        <v>6578</v>
      </c>
      <c r="F3469" s="10" t="s">
        <v>5142</v>
      </c>
      <c r="G3469" s="10" t="s">
        <v>5293</v>
      </c>
      <c r="H3469" s="20" t="s">
        <v>6681</v>
      </c>
      <c r="I3469" s="20" t="s">
        <v>3881</v>
      </c>
      <c r="J3469" s="20" t="s">
        <v>6753</v>
      </c>
      <c r="K3469" s="20" t="s">
        <v>6754</v>
      </c>
      <c r="L3469" s="20" t="s">
        <v>6682</v>
      </c>
      <c r="M3469" s="21">
        <v>10</v>
      </c>
      <c r="N3469" s="22">
        <v>5</v>
      </c>
      <c r="O3469" s="23">
        <v>0</v>
      </c>
      <c r="P3469" s="24">
        <v>0</v>
      </c>
      <c r="Q3469" s="25">
        <f t="shared" si="271"/>
        <v>0</v>
      </c>
      <c r="R3469" s="12">
        <v>0</v>
      </c>
      <c r="S3469" s="12">
        <v>0</v>
      </c>
      <c r="U3469" s="18" t="str">
        <f t="shared" si="272"/>
        <v>未勝利</v>
      </c>
      <c r="V3469" s="12" t="s">
        <v>6998</v>
      </c>
      <c r="W3469" s="12" t="s">
        <v>6863</v>
      </c>
      <c r="X3469" s="12" t="str">
        <f>IF(OR(C3469="櫃間牧場",C3469="特捜フジ"),"hit",IF(OR(C3469="土井牧場",C3469="土井ムギムギ牧場",C3469="むぎむぎ",C3469="むぎ"),"doi",IF(OR(C3469="阪神",C3469="タイガースファーム"),"han",IF(OR(C3469="健康牧場",C3469="ＯＫ牧場"),"oke",VLOOKUP(C3469,[1]Owner!$A:$B,2,FALSE)))))</f>
        <v>ymi</v>
      </c>
    </row>
    <row r="3470" spans="1:24" ht="11.15" customHeight="1" x14ac:dyDescent="0.65">
      <c r="A3470" s="19" t="str">
        <f t="shared" si="270"/>
        <v>1920阪神10</v>
      </c>
      <c r="B3470" s="10" t="s">
        <v>7651</v>
      </c>
      <c r="C3470" s="20" t="s">
        <v>4398</v>
      </c>
      <c r="D3470" s="11">
        <v>10</v>
      </c>
      <c r="E3470" s="20" t="s">
        <v>7748</v>
      </c>
      <c r="F3470" s="10" t="s">
        <v>4766</v>
      </c>
      <c r="G3470" s="10" t="s">
        <v>4774</v>
      </c>
      <c r="H3470" s="20" t="s">
        <v>7893</v>
      </c>
      <c r="I3470" s="20" t="s">
        <v>4657</v>
      </c>
      <c r="J3470" s="20" t="s">
        <v>2070</v>
      </c>
      <c r="K3470" s="20" t="s">
        <v>7812</v>
      </c>
      <c r="L3470" s="20" t="s">
        <v>1913</v>
      </c>
      <c r="M3470" s="32">
        <v>3</v>
      </c>
      <c r="N3470" s="22">
        <v>5</v>
      </c>
      <c r="O3470" s="23">
        <v>0</v>
      </c>
      <c r="P3470" s="24">
        <v>0</v>
      </c>
      <c r="Q3470" s="25">
        <v>0</v>
      </c>
      <c r="R3470" s="12">
        <v>0</v>
      </c>
      <c r="S3470" s="12">
        <v>0</v>
      </c>
      <c r="T3470" s="12">
        <v>0</v>
      </c>
      <c r="U3470" s="18" t="str">
        <f t="shared" si="272"/>
        <v>未勝利</v>
      </c>
      <c r="V3470" s="12" t="s">
        <v>7995</v>
      </c>
      <c r="W3470" s="12" t="s">
        <v>8126</v>
      </c>
      <c r="X3470" s="12" t="str">
        <f>IF(OR(C3470="櫃間牧場",C3470="特捜フジ"),"hit",IF(OR(C3470="土井牧場",C3470="土井ムギムギ牧場",C3470="むぎむぎ",C3470="むぎ"),"doi",IF(OR(C3470="阪神",C3470="タイガースファーム"),"han",IF(OR(C3470="健康牧場",C3470="ＯＫ牧場"),"oke",VLOOKUP(C3470,[1]Owner!$A:$B,2,FALSE)))))</f>
        <v>han</v>
      </c>
    </row>
    <row r="3471" spans="1:24" ht="11.15" customHeight="1" x14ac:dyDescent="0.65">
      <c r="A3471" s="19" t="str">
        <f t="shared" si="270"/>
        <v>2021心平04</v>
      </c>
      <c r="B3471" s="10" t="s">
        <v>8314</v>
      </c>
      <c r="C3471" s="20" t="s">
        <v>8310</v>
      </c>
      <c r="D3471" s="11">
        <v>4</v>
      </c>
      <c r="E3471" s="20" t="s">
        <v>8222</v>
      </c>
      <c r="F3471" s="10" t="s">
        <v>4478</v>
      </c>
      <c r="G3471" s="10" t="s">
        <v>15</v>
      </c>
      <c r="H3471" s="20" t="s">
        <v>8320</v>
      </c>
      <c r="I3471" s="20" t="s">
        <v>6718</v>
      </c>
      <c r="J3471" s="20" t="s">
        <v>2662</v>
      </c>
      <c r="K3471" s="20" t="s">
        <v>4612</v>
      </c>
      <c r="L3471" s="20" t="s">
        <v>1913</v>
      </c>
      <c r="M3471" s="32">
        <v>6</v>
      </c>
      <c r="N3471" s="22">
        <v>5</v>
      </c>
      <c r="O3471" s="23">
        <v>0</v>
      </c>
      <c r="P3471" s="24">
        <v>0</v>
      </c>
      <c r="Q3471" s="25">
        <v>-5.833333333333333</v>
      </c>
      <c r="R3471" s="12">
        <v>0</v>
      </c>
      <c r="S3471" s="12">
        <v>0</v>
      </c>
      <c r="T3471" s="12">
        <v>0</v>
      </c>
      <c r="U3471" s="18" t="str">
        <f t="shared" si="272"/>
        <v>未勝利</v>
      </c>
      <c r="V3471" s="12" t="s">
        <v>8637</v>
      </c>
      <c r="W3471" s="12" t="s">
        <v>8506</v>
      </c>
      <c r="X3471" s="12" t="str">
        <f>IF(OR(C3471="櫃間牧場",C3471="特捜フジ"),"hit",IF(OR(C3471="土井牧場",C3471="土井ムギムギ牧場",C3471="むぎむぎ",C3471="むぎ"),"doi",IF(OR(C3471="阪神",C3471="タイガースファーム"),"han",IF(OR(C3471="健康牧場",C3471="ＯＫ牧場"),"oke",VLOOKUP(C3471,[1]Owner!$A:$B,2,FALSE)))))</f>
        <v>hsi</v>
      </c>
    </row>
    <row r="3472" spans="1:24" ht="11.15" customHeight="1" x14ac:dyDescent="0.65">
      <c r="A3472" s="19" t="str">
        <f t="shared" si="270"/>
        <v>2223心平08</v>
      </c>
      <c r="B3472" s="10" t="s">
        <v>9192</v>
      </c>
      <c r="C3472" s="20" t="s">
        <v>4736</v>
      </c>
      <c r="D3472" s="11">
        <v>8</v>
      </c>
      <c r="E3472" s="20" t="s">
        <v>9255</v>
      </c>
      <c r="F3472" s="10" t="s">
        <v>4413</v>
      </c>
      <c r="G3472" s="10" t="s">
        <v>4408</v>
      </c>
      <c r="H3472" s="20" t="s">
        <v>4635</v>
      </c>
      <c r="I3472" s="20" t="s">
        <v>9379</v>
      </c>
      <c r="J3472" s="20" t="s">
        <v>2668</v>
      </c>
      <c r="K3472" s="20" t="s">
        <v>2443</v>
      </c>
      <c r="L3472" s="20" t="s">
        <v>9479</v>
      </c>
      <c r="M3472" s="32">
        <v>1</v>
      </c>
      <c r="N3472" s="22">
        <v>5</v>
      </c>
      <c r="O3472" s="23">
        <v>0</v>
      </c>
      <c r="P3472" s="24">
        <v>0</v>
      </c>
      <c r="Q3472" s="25">
        <v>0</v>
      </c>
      <c r="U3472" s="18" t="str">
        <f t="shared" si="272"/>
        <v>未勝利</v>
      </c>
      <c r="V3472" s="12" t="s">
        <v>9674</v>
      </c>
      <c r="W3472" s="12" t="s">
        <v>9546</v>
      </c>
      <c r="X3472" s="12" t="str">
        <f>IF(OR(C3472="櫃間牧場",C3472="特捜フジ"),"hit",IF(OR(C3472="土井牧場",C3472="土井ムギムギ牧場",C3472="むぎむぎ",C3472="むぎ"),"doi",IF(OR(C3472="阪神",C3472="タイガースファーム"),"han",IF(OR(C3472="健康牧場",C3472="ＯＫ牧場"),"oke",VLOOKUP(C3472,[1]Owner!$A:$B,2,FALSE)))))</f>
        <v>hsi</v>
      </c>
    </row>
    <row r="3473" spans="1:24" ht="11.15" customHeight="1" x14ac:dyDescent="0.65">
      <c r="A3473" s="19" t="str">
        <f t="shared" si="270"/>
        <v>9798板谷02</v>
      </c>
      <c r="B3473" s="10" t="s">
        <v>11</v>
      </c>
      <c r="C3473" s="20" t="s">
        <v>53</v>
      </c>
      <c r="D3473" s="31">
        <v>2</v>
      </c>
      <c r="E3473" s="20" t="s">
        <v>56</v>
      </c>
      <c r="F3473" s="10" t="s">
        <v>29</v>
      </c>
      <c r="G3473" s="10" t="s">
        <v>33</v>
      </c>
      <c r="H3473" s="20" t="s">
        <v>57</v>
      </c>
      <c r="I3473" s="20" t="s">
        <v>58</v>
      </c>
      <c r="J3473" s="20" t="s">
        <v>59</v>
      </c>
      <c r="N3473" s="22">
        <v>6</v>
      </c>
      <c r="O3473" s="23">
        <v>0</v>
      </c>
      <c r="P3473" s="24">
        <v>0</v>
      </c>
      <c r="Q3473" s="25" t="str">
        <f t="shared" ref="Q3473:Q3482" si="273">IF(M3473="","",IF(M3473&lt;=0,P3473/10,P3473/M3473))</f>
        <v/>
      </c>
      <c r="R3473" s="12">
        <v>0</v>
      </c>
      <c r="S3473" s="12">
        <v>0</v>
      </c>
      <c r="U3473" s="18" t="str">
        <f t="shared" si="272"/>
        <v>未勝利</v>
      </c>
      <c r="X3473" s="12" t="str">
        <f>IF(OR(C3473="櫃間牧場",C3473="特捜フジ"),"hit",IF(OR(C3473="土井牧場",C3473="土井ムギムギ牧場",C3473="むぎむぎ",C3473="むぎ"),"doi",IF(OR(C3473="阪神",C3473="タイガースファーム"),"han",IF(OR(C3473="健康牧場",C3473="ＯＫ牧場"),"oke",VLOOKUP(C3473,[1]Owner!$A:$B,2,FALSE)))))</f>
        <v>ita</v>
      </c>
    </row>
    <row r="3474" spans="1:24" ht="11.15" customHeight="1" x14ac:dyDescent="0.65">
      <c r="A3474" s="19" t="str">
        <f t="shared" si="270"/>
        <v>9798戸田10</v>
      </c>
      <c r="B3474" s="10" t="s">
        <v>11</v>
      </c>
      <c r="C3474" s="20" t="s">
        <v>320</v>
      </c>
      <c r="D3474" s="31">
        <v>10</v>
      </c>
      <c r="E3474" s="20" t="s">
        <v>343</v>
      </c>
      <c r="F3474" s="10" t="s">
        <v>14</v>
      </c>
      <c r="G3474" s="10" t="s">
        <v>15</v>
      </c>
      <c r="H3474" s="20" t="s">
        <v>344</v>
      </c>
      <c r="I3474" s="20" t="s">
        <v>17</v>
      </c>
      <c r="J3474" s="20" t="s">
        <v>345</v>
      </c>
      <c r="N3474" s="22">
        <v>6</v>
      </c>
      <c r="O3474" s="23">
        <v>0</v>
      </c>
      <c r="P3474" s="24">
        <v>0</v>
      </c>
      <c r="Q3474" s="25" t="str">
        <f t="shared" si="273"/>
        <v/>
      </c>
      <c r="R3474" s="12">
        <v>0</v>
      </c>
      <c r="S3474" s="12">
        <v>0</v>
      </c>
      <c r="U3474" s="18" t="str">
        <f t="shared" si="272"/>
        <v>未勝利</v>
      </c>
      <c r="X3474" s="12" t="str">
        <f>IF(OR(C3474="櫃間牧場",C3474="特捜フジ"),"hit",IF(OR(C3474="土井牧場",C3474="土井ムギムギ牧場",C3474="むぎむぎ",C3474="むぎ"),"doi",IF(OR(C3474="阪神",C3474="タイガースファーム"),"han",IF(OR(C3474="健康牧場",C3474="ＯＫ牧場"),"oke",VLOOKUP(C3474,[1]Owner!$A:$B,2,FALSE)))))</f>
        <v>tod</v>
      </c>
    </row>
    <row r="3475" spans="1:24" ht="11.15" customHeight="1" x14ac:dyDescent="0.65">
      <c r="A3475" s="19" t="str">
        <f t="shared" si="270"/>
        <v>9899大類08</v>
      </c>
      <c r="B3475" s="10" t="s">
        <v>377</v>
      </c>
      <c r="C3475" s="20" t="s">
        <v>91</v>
      </c>
      <c r="D3475" s="31">
        <v>8</v>
      </c>
      <c r="E3475" s="20" t="s">
        <v>426</v>
      </c>
      <c r="F3475" s="10" t="s">
        <v>14</v>
      </c>
      <c r="G3475" s="10" t="s">
        <v>15</v>
      </c>
      <c r="H3475" s="20" t="s">
        <v>427</v>
      </c>
      <c r="I3475" s="20" t="s">
        <v>38</v>
      </c>
      <c r="J3475" s="20" t="s">
        <v>428</v>
      </c>
      <c r="N3475" s="22">
        <v>6</v>
      </c>
      <c r="O3475" s="23">
        <v>0</v>
      </c>
      <c r="P3475" s="24">
        <v>0</v>
      </c>
      <c r="Q3475" s="25" t="str">
        <f t="shared" si="273"/>
        <v/>
      </c>
      <c r="R3475" s="12">
        <v>0</v>
      </c>
      <c r="S3475" s="12">
        <v>0</v>
      </c>
      <c r="U3475" s="18" t="str">
        <f t="shared" si="272"/>
        <v>未勝利</v>
      </c>
      <c r="X3475" s="12" t="str">
        <f>IF(OR(C3475="櫃間牧場",C3475="特捜フジ"),"hit",IF(OR(C3475="土井牧場",C3475="土井ムギムギ牧場",C3475="むぎむぎ",C3475="むぎ"),"doi",IF(OR(C3475="阪神",C3475="タイガースファーム"),"han",IF(OR(C3475="健康牧場",C3475="ＯＫ牧場"),"oke",VLOOKUP(C3475,[1]Owner!$A:$B,2,FALSE)))))</f>
        <v>oru</v>
      </c>
    </row>
    <row r="3476" spans="1:24" ht="11.15" customHeight="1" x14ac:dyDescent="0.65">
      <c r="A3476" s="19" t="str">
        <f t="shared" si="270"/>
        <v>0405福石09</v>
      </c>
      <c r="B3476" s="10" t="s">
        <v>1951</v>
      </c>
      <c r="C3476" s="20" t="s">
        <v>913</v>
      </c>
      <c r="D3476" s="31">
        <v>9</v>
      </c>
      <c r="E3476" s="20" t="s">
        <v>2246</v>
      </c>
      <c r="F3476" s="10" t="s">
        <v>14</v>
      </c>
      <c r="G3476" s="10" t="s">
        <v>520</v>
      </c>
      <c r="H3476" s="20" t="s">
        <v>1128</v>
      </c>
      <c r="I3476" s="20" t="s">
        <v>2107</v>
      </c>
      <c r="J3476" s="20" t="s">
        <v>2247</v>
      </c>
      <c r="K3476" s="20" t="s">
        <v>297</v>
      </c>
      <c r="L3476" s="20" t="s">
        <v>1554</v>
      </c>
      <c r="M3476" s="21">
        <v>0</v>
      </c>
      <c r="N3476" s="22">
        <v>6</v>
      </c>
      <c r="O3476" s="23">
        <v>0</v>
      </c>
      <c r="P3476" s="24">
        <v>0</v>
      </c>
      <c r="Q3476" s="25">
        <f t="shared" si="273"/>
        <v>0</v>
      </c>
      <c r="R3476" s="12">
        <v>0</v>
      </c>
      <c r="S3476" s="12">
        <v>0</v>
      </c>
      <c r="U3476" s="18" t="str">
        <f t="shared" si="272"/>
        <v>未勝利</v>
      </c>
      <c r="X3476" s="12" t="str">
        <f>IF(OR(C3476="櫃間牧場",C3476="特捜フジ"),"hit",IF(OR(C3476="土井牧場",C3476="土井ムギムギ牧場",C3476="むぎむぎ",C3476="むぎ"),"doi",IF(OR(C3476="阪神",C3476="タイガースファーム"),"han",IF(OR(C3476="健康牧場",C3476="ＯＫ牧場"),"oke",VLOOKUP(C3476,[1]Owner!$A:$B,2,FALSE)))))</f>
        <v>fuk</v>
      </c>
    </row>
    <row r="3477" spans="1:24" ht="11.15" customHeight="1" x14ac:dyDescent="0.65">
      <c r="A3477" s="19" t="str">
        <f t="shared" si="270"/>
        <v>0405本木05</v>
      </c>
      <c r="B3477" s="10" t="s">
        <v>1951</v>
      </c>
      <c r="C3477" s="20" t="s">
        <v>1161</v>
      </c>
      <c r="D3477" s="31">
        <v>5</v>
      </c>
      <c r="E3477" s="20" t="s">
        <v>2258</v>
      </c>
      <c r="F3477" s="10" t="s">
        <v>14</v>
      </c>
      <c r="G3477" s="10" t="s">
        <v>520</v>
      </c>
      <c r="H3477" s="20" t="s">
        <v>2259</v>
      </c>
      <c r="I3477" s="20" t="s">
        <v>1985</v>
      </c>
      <c r="J3477" s="20" t="s">
        <v>2260</v>
      </c>
      <c r="K3477" s="20" t="s">
        <v>2261</v>
      </c>
      <c r="L3477" s="20" t="s">
        <v>444</v>
      </c>
      <c r="M3477" s="21">
        <v>0</v>
      </c>
      <c r="N3477" s="22">
        <v>6</v>
      </c>
      <c r="O3477" s="23">
        <v>0</v>
      </c>
      <c r="P3477" s="24">
        <v>0</v>
      </c>
      <c r="Q3477" s="25">
        <f t="shared" si="273"/>
        <v>0</v>
      </c>
      <c r="R3477" s="12">
        <v>0</v>
      </c>
      <c r="S3477" s="12">
        <v>0</v>
      </c>
      <c r="U3477" s="18" t="str">
        <f t="shared" si="272"/>
        <v>未勝利</v>
      </c>
      <c r="X3477" s="12" t="str">
        <f>IF(OR(C3477="櫃間牧場",C3477="特捜フジ"),"hit",IF(OR(C3477="土井牧場",C3477="土井ムギムギ牧場",C3477="むぎむぎ",C3477="むぎ"),"doi",IF(OR(C3477="阪神",C3477="タイガースファーム"),"han",IF(OR(C3477="健康牧場",C3477="ＯＫ牧場"),"oke",VLOOKUP(C3477,[1]Owner!$A:$B,2,FALSE)))))</f>
        <v>mot</v>
      </c>
    </row>
    <row r="3478" spans="1:24" ht="11.15" customHeight="1" x14ac:dyDescent="0.65">
      <c r="A3478" s="19" t="str">
        <f t="shared" si="270"/>
        <v>0506大矢05</v>
      </c>
      <c r="B3478" s="10" t="s">
        <v>2274</v>
      </c>
      <c r="C3478" s="20" t="s">
        <v>964</v>
      </c>
      <c r="D3478" s="11">
        <v>5</v>
      </c>
      <c r="E3478" s="20" t="s">
        <v>2329</v>
      </c>
      <c r="F3478" s="10" t="s">
        <v>14</v>
      </c>
      <c r="G3478" s="10" t="s">
        <v>510</v>
      </c>
      <c r="H3478" s="20" t="s">
        <v>2330</v>
      </c>
      <c r="I3478" s="20" t="s">
        <v>1438</v>
      </c>
      <c r="J3478" s="20" t="s">
        <v>2331</v>
      </c>
      <c r="K3478" s="20" t="s">
        <v>1836</v>
      </c>
      <c r="L3478" s="20" t="s">
        <v>2332</v>
      </c>
      <c r="M3478" s="21">
        <v>0</v>
      </c>
      <c r="N3478" s="22">
        <v>6</v>
      </c>
      <c r="O3478" s="23">
        <v>0</v>
      </c>
      <c r="P3478" s="24">
        <v>0</v>
      </c>
      <c r="Q3478" s="25">
        <f t="shared" si="273"/>
        <v>0</v>
      </c>
      <c r="R3478" s="12">
        <v>0</v>
      </c>
      <c r="S3478" s="12">
        <v>0</v>
      </c>
      <c r="U3478" s="18" t="str">
        <f t="shared" si="272"/>
        <v>未勝利</v>
      </c>
      <c r="X3478" s="12" t="str">
        <f>IF(OR(C3478="櫃間牧場",C3478="特捜フジ"),"hit",IF(OR(C3478="土井牧場",C3478="土井ムギムギ牧場",C3478="むぎむぎ",C3478="むぎ"),"doi",IF(OR(C3478="阪神",C3478="タイガースファーム"),"han",IF(OR(C3478="健康牧場",C3478="ＯＫ牧場"),"oke",VLOOKUP(C3478,[1]Owner!$A:$B,2,FALSE)))))</f>
        <v>oya</v>
      </c>
    </row>
    <row r="3479" spans="1:24" ht="11.15" customHeight="1" x14ac:dyDescent="0.15">
      <c r="A3479" s="19" t="str">
        <f t="shared" si="270"/>
        <v>1314西原02</v>
      </c>
      <c r="B3479" s="10" t="s">
        <v>5133</v>
      </c>
      <c r="C3479" s="20" t="s">
        <v>4989</v>
      </c>
      <c r="D3479" s="11">
        <v>2</v>
      </c>
      <c r="E3479" s="20" t="s">
        <v>4991</v>
      </c>
      <c r="F3479" s="10" t="s">
        <v>4772</v>
      </c>
      <c r="G3479" s="10" t="s">
        <v>4767</v>
      </c>
      <c r="H3479" s="20" t="s">
        <v>4871</v>
      </c>
      <c r="I3479" s="20" t="s">
        <v>4423</v>
      </c>
      <c r="J3479" s="20" t="s">
        <v>2069</v>
      </c>
      <c r="K3479" s="20" t="s">
        <v>4992</v>
      </c>
      <c r="L3479" s="20" t="s">
        <v>4770</v>
      </c>
      <c r="M3479" s="21">
        <v>50</v>
      </c>
      <c r="N3479" s="22">
        <v>6</v>
      </c>
      <c r="O3479" s="23">
        <v>0</v>
      </c>
      <c r="P3479" s="24">
        <v>0</v>
      </c>
      <c r="Q3479" s="25">
        <f t="shared" si="273"/>
        <v>0</v>
      </c>
      <c r="R3479" s="12">
        <v>0</v>
      </c>
      <c r="S3479" s="12">
        <v>0</v>
      </c>
      <c r="U3479" s="18" t="str">
        <f t="shared" si="272"/>
        <v>未勝利</v>
      </c>
      <c r="V3479" s="12" t="s">
        <v>6391</v>
      </c>
      <c r="W3479" s="27" t="s">
        <v>6241</v>
      </c>
      <c r="X3479" s="12" t="str">
        <f>IF(OR(C3479="櫃間牧場",C3479="特捜フジ"),"hit",IF(OR(C3479="土井牧場",C3479="土井ムギムギ牧場",C3479="むぎむぎ",C3479="むぎ"),"doi",IF(OR(C3479="阪神",C3479="タイガースファーム"),"han",IF(OR(C3479="健康牧場",C3479="ＯＫ牧場"),"oke",VLOOKUP(C3479,[1]Owner!$A:$B,2,FALSE)))))</f>
        <v>nis</v>
      </c>
    </row>
    <row r="3480" spans="1:24" ht="11.15" customHeight="1" x14ac:dyDescent="0.15">
      <c r="A3480" s="19" t="str">
        <f t="shared" si="270"/>
        <v>1314村山09</v>
      </c>
      <c r="B3480" s="10" t="s">
        <v>5133</v>
      </c>
      <c r="C3480" s="20" t="s">
        <v>4399</v>
      </c>
      <c r="D3480" s="11">
        <v>9</v>
      </c>
      <c r="E3480" s="20" t="s">
        <v>4824</v>
      </c>
      <c r="F3480" s="10" t="s">
        <v>4766</v>
      </c>
      <c r="G3480" s="10" t="s">
        <v>4767</v>
      </c>
      <c r="H3480" s="20" t="s">
        <v>4825</v>
      </c>
      <c r="I3480" s="20" t="s">
        <v>2231</v>
      </c>
      <c r="J3480" s="20" t="s">
        <v>3863</v>
      </c>
      <c r="K3480" s="20" t="s">
        <v>4826</v>
      </c>
      <c r="L3480" s="20" t="s">
        <v>4827</v>
      </c>
      <c r="M3480" s="21">
        <v>50</v>
      </c>
      <c r="N3480" s="22">
        <v>6</v>
      </c>
      <c r="O3480" s="23">
        <v>0</v>
      </c>
      <c r="P3480" s="24">
        <v>0</v>
      </c>
      <c r="Q3480" s="25">
        <f t="shared" si="273"/>
        <v>0</v>
      </c>
      <c r="R3480" s="12">
        <v>0</v>
      </c>
      <c r="S3480" s="12">
        <v>0</v>
      </c>
      <c r="U3480" s="18" t="str">
        <f t="shared" si="272"/>
        <v>未勝利</v>
      </c>
      <c r="V3480" s="12" t="s">
        <v>6405</v>
      </c>
      <c r="W3480" s="27" t="s">
        <v>6263</v>
      </c>
      <c r="X3480" s="12" t="str">
        <f>IF(OR(C3480="櫃間牧場",C3480="特捜フジ"),"hit",IF(OR(C3480="土井牧場",C3480="土井ムギムギ牧場",C3480="むぎむぎ",C3480="むぎ"),"doi",IF(OR(C3480="阪神",C3480="タイガースファーム"),"han",IF(OR(C3480="健康牧場",C3480="ＯＫ牧場"),"oke",VLOOKUP(C3480,[1]Owner!$A:$B,2,FALSE)))))</f>
        <v>mur</v>
      </c>
    </row>
    <row r="3481" spans="1:24" ht="11.15" customHeight="1" x14ac:dyDescent="0.15">
      <c r="A3481" s="19" t="str">
        <f t="shared" si="270"/>
        <v>1314播磨06</v>
      </c>
      <c r="B3481" s="10" t="s">
        <v>5133</v>
      </c>
      <c r="C3481" s="20" t="s">
        <v>4397</v>
      </c>
      <c r="D3481" s="11">
        <v>6</v>
      </c>
      <c r="E3481" s="20" t="s">
        <v>4842</v>
      </c>
      <c r="F3481" s="10" t="s">
        <v>4766</v>
      </c>
      <c r="G3481" s="10" t="s">
        <v>4767</v>
      </c>
      <c r="H3481" s="20" t="s">
        <v>4843</v>
      </c>
      <c r="I3481" s="20" t="s">
        <v>2438</v>
      </c>
      <c r="J3481" s="20" t="s">
        <v>4844</v>
      </c>
      <c r="K3481" s="20" t="s">
        <v>4845</v>
      </c>
      <c r="L3481" s="20" t="s">
        <v>4202</v>
      </c>
      <c r="M3481" s="21">
        <v>0</v>
      </c>
      <c r="N3481" s="22">
        <v>6</v>
      </c>
      <c r="O3481" s="23">
        <v>0</v>
      </c>
      <c r="P3481" s="24">
        <v>0</v>
      </c>
      <c r="Q3481" s="25">
        <f t="shared" si="273"/>
        <v>0</v>
      </c>
      <c r="R3481" s="12">
        <v>0</v>
      </c>
      <c r="S3481" s="12">
        <v>0</v>
      </c>
      <c r="U3481" s="18" t="str">
        <f t="shared" si="272"/>
        <v>未勝利</v>
      </c>
      <c r="V3481" s="12" t="s">
        <v>6394</v>
      </c>
      <c r="W3481" s="27" t="s">
        <v>6244</v>
      </c>
      <c r="X3481" s="12" t="str">
        <f>IF(OR(C3481="櫃間牧場",C3481="特捜フジ"),"hit",IF(OR(C3481="土井牧場",C3481="土井ムギムギ牧場",C3481="むぎむぎ",C3481="むぎ"),"doi",IF(OR(C3481="阪神",C3481="タイガースファーム"),"han",IF(OR(C3481="健康牧場",C3481="ＯＫ牧場"),"oke",VLOOKUP(C3481,[1]Owner!$A:$B,2,FALSE)))))</f>
        <v>har</v>
      </c>
    </row>
    <row r="3482" spans="1:24" ht="11.15" customHeight="1" x14ac:dyDescent="0.15">
      <c r="A3482" s="19" t="str">
        <f t="shared" si="270"/>
        <v>1516松山07</v>
      </c>
      <c r="B3482" s="10" t="s">
        <v>5510</v>
      </c>
      <c r="C3482" s="20" t="s">
        <v>4233</v>
      </c>
      <c r="D3482" s="11">
        <v>7</v>
      </c>
      <c r="E3482" s="20" t="s">
        <v>5611</v>
      </c>
      <c r="F3482" s="10" t="s">
        <v>3905</v>
      </c>
      <c r="G3482" s="10" t="s">
        <v>3911</v>
      </c>
      <c r="H3482" s="20" t="s">
        <v>5672</v>
      </c>
      <c r="I3482" s="20" t="s">
        <v>2438</v>
      </c>
      <c r="J3482" s="20" t="s">
        <v>4491</v>
      </c>
      <c r="K3482" s="20" t="s">
        <v>5807</v>
      </c>
      <c r="L3482" s="20" t="s">
        <v>5832</v>
      </c>
      <c r="M3482" s="21">
        <v>50</v>
      </c>
      <c r="N3482" s="22">
        <v>6</v>
      </c>
      <c r="O3482" s="23">
        <v>0</v>
      </c>
      <c r="P3482" s="24">
        <v>0</v>
      </c>
      <c r="Q3482" s="25">
        <f t="shared" si="273"/>
        <v>0</v>
      </c>
      <c r="R3482" s="12">
        <v>0</v>
      </c>
      <c r="S3482" s="12">
        <v>0</v>
      </c>
      <c r="U3482" s="18" t="str">
        <f t="shared" si="272"/>
        <v>未勝利</v>
      </c>
      <c r="V3482" s="12" t="s">
        <v>6440</v>
      </c>
      <c r="W3482" s="27" t="s">
        <v>6309</v>
      </c>
      <c r="X3482" s="12" t="str">
        <f>IF(OR(C3482="櫃間牧場",C3482="特捜フジ"),"hit",IF(OR(C3482="土井牧場",C3482="土井ムギムギ牧場",C3482="むぎむぎ",C3482="むぎ"),"doi",IF(OR(C3482="阪神",C3482="タイガースファーム"),"han",IF(OR(C3482="健康牧場",C3482="ＯＫ牧場"),"oke",VLOOKUP(C3482,[1]Owner!$A:$B,2,FALSE)))))</f>
        <v>mat</v>
      </c>
    </row>
    <row r="3483" spans="1:24" ht="11.15" customHeight="1" x14ac:dyDescent="0.65">
      <c r="A3483" s="19" t="str">
        <f t="shared" si="270"/>
        <v>1920小金05</v>
      </c>
      <c r="B3483" s="10" t="s">
        <v>7651</v>
      </c>
      <c r="C3483" s="20" t="s">
        <v>7655</v>
      </c>
      <c r="D3483" s="11">
        <v>5</v>
      </c>
      <c r="E3483" s="20" t="s">
        <v>7693</v>
      </c>
      <c r="F3483" s="10" t="s">
        <v>4766</v>
      </c>
      <c r="G3483" s="10" t="s">
        <v>4767</v>
      </c>
      <c r="H3483" s="20" t="s">
        <v>7834</v>
      </c>
      <c r="I3483" s="20" t="s">
        <v>7275</v>
      </c>
      <c r="J3483" s="20" t="s">
        <v>7835</v>
      </c>
      <c r="K3483" s="20" t="s">
        <v>7836</v>
      </c>
      <c r="L3483" s="20" t="s">
        <v>7837</v>
      </c>
      <c r="M3483" s="32">
        <v>1</v>
      </c>
      <c r="N3483" s="22">
        <v>6</v>
      </c>
      <c r="O3483" s="23">
        <v>0</v>
      </c>
      <c r="P3483" s="24">
        <v>0</v>
      </c>
      <c r="Q3483" s="25">
        <v>-35</v>
      </c>
      <c r="R3483" s="12">
        <v>0</v>
      </c>
      <c r="S3483" s="12">
        <v>0</v>
      </c>
      <c r="T3483" s="12">
        <v>0</v>
      </c>
      <c r="U3483" s="18" t="str">
        <f t="shared" si="272"/>
        <v>未勝利</v>
      </c>
      <c r="V3483" s="12" t="s">
        <v>7460</v>
      </c>
      <c r="W3483" s="12" t="s">
        <v>8071</v>
      </c>
      <c r="X3483" s="12" t="str">
        <f>IF(OR(C3483="櫃間牧場",C3483="特捜フジ"),"hit",IF(OR(C3483="土井牧場",C3483="土井ムギムギ牧場",C3483="むぎむぎ",C3483="むぎ"),"doi",IF(OR(C3483="阪神",C3483="タイガースファーム"),"han",IF(OR(C3483="健康牧場",C3483="ＯＫ牧場"),"oke",VLOOKUP(C3483,[1]Owner!$A:$B,2,FALSE)))))</f>
        <v>kog</v>
      </c>
    </row>
    <row r="3484" spans="1:24" ht="11.15" customHeight="1" x14ac:dyDescent="0.65">
      <c r="A3484" s="19" t="str">
        <f t="shared" si="270"/>
        <v>9798青木03</v>
      </c>
      <c r="B3484" s="10" t="s">
        <v>11</v>
      </c>
      <c r="C3484" s="20" t="s">
        <v>12</v>
      </c>
      <c r="D3484" s="31">
        <v>3</v>
      </c>
      <c r="E3484" s="20" t="s">
        <v>24</v>
      </c>
      <c r="F3484" s="10" t="s">
        <v>14</v>
      </c>
      <c r="G3484" s="10" t="s">
        <v>15</v>
      </c>
      <c r="H3484" s="20" t="s">
        <v>25</v>
      </c>
      <c r="I3484" s="20" t="s">
        <v>26</v>
      </c>
      <c r="J3484" s="20" t="s">
        <v>27</v>
      </c>
      <c r="N3484" s="22">
        <v>7</v>
      </c>
      <c r="O3484" s="23">
        <v>0</v>
      </c>
      <c r="P3484" s="24">
        <v>0</v>
      </c>
      <c r="Q3484" s="25" t="str">
        <f t="shared" ref="Q3484:Q3491" si="274">IF(M3484="","",IF(M3484&lt;=0,P3484/10,P3484/M3484))</f>
        <v/>
      </c>
      <c r="R3484" s="12">
        <v>0</v>
      </c>
      <c r="S3484" s="12">
        <v>0</v>
      </c>
      <c r="U3484" s="18" t="str">
        <f t="shared" si="272"/>
        <v>未勝利</v>
      </c>
      <c r="X3484" s="12" t="str">
        <f>IF(OR(C3484="櫃間牧場",C3484="特捜フジ"),"hit",IF(OR(C3484="土井牧場",C3484="土井ムギムギ牧場",C3484="むぎむぎ",C3484="むぎ"),"doi",IF(OR(C3484="阪神",C3484="タイガースファーム"),"han",IF(OR(C3484="健康牧場",C3484="ＯＫ牧場"),"oke",VLOOKUP(C3484,[1]Owner!$A:$B,2,FALSE)))))</f>
        <v>aok</v>
      </c>
    </row>
    <row r="3485" spans="1:24" ht="11.15" customHeight="1" x14ac:dyDescent="0.65">
      <c r="A3485" s="19" t="str">
        <f t="shared" si="270"/>
        <v>9899播磨02</v>
      </c>
      <c r="B3485" s="10" t="s">
        <v>377</v>
      </c>
      <c r="C3485" s="20" t="s">
        <v>626</v>
      </c>
      <c r="D3485" s="31">
        <v>2</v>
      </c>
      <c r="E3485" s="20" t="s">
        <v>629</v>
      </c>
      <c r="F3485" s="10" t="s">
        <v>14</v>
      </c>
      <c r="G3485" s="10" t="s">
        <v>33</v>
      </c>
      <c r="H3485" s="20" t="s">
        <v>34</v>
      </c>
      <c r="I3485" s="20" t="s">
        <v>630</v>
      </c>
      <c r="J3485" s="20" t="s">
        <v>631</v>
      </c>
      <c r="N3485" s="22">
        <v>7</v>
      </c>
      <c r="O3485" s="23">
        <v>0</v>
      </c>
      <c r="P3485" s="24">
        <v>0</v>
      </c>
      <c r="Q3485" s="25" t="str">
        <f t="shared" si="274"/>
        <v/>
      </c>
      <c r="R3485" s="12">
        <v>0</v>
      </c>
      <c r="S3485" s="12">
        <v>0</v>
      </c>
      <c r="U3485" s="18" t="str">
        <f t="shared" si="272"/>
        <v>未勝利</v>
      </c>
      <c r="X3485" s="12" t="str">
        <f>IF(OR(C3485="櫃間牧場",C3485="特捜フジ"),"hit",IF(OR(C3485="土井牧場",C3485="土井ムギムギ牧場",C3485="むぎむぎ",C3485="むぎ"),"doi",IF(OR(C3485="阪神",C3485="タイガースファーム"),"han",IF(OR(C3485="健康牧場",C3485="ＯＫ牧場"),"oke",VLOOKUP(C3485,[1]Owner!$A:$B,2,FALSE)))))</f>
        <v>har</v>
      </c>
    </row>
    <row r="3486" spans="1:24" ht="11.15" customHeight="1" x14ac:dyDescent="0.65">
      <c r="A3486" s="19" t="str">
        <f t="shared" si="270"/>
        <v>0203大熊03</v>
      </c>
      <c r="B3486" s="10" t="s">
        <v>1480</v>
      </c>
      <c r="C3486" s="20" t="s">
        <v>1481</v>
      </c>
      <c r="D3486" s="31">
        <v>3</v>
      </c>
      <c r="E3486" s="20" t="s">
        <v>1486</v>
      </c>
      <c r="F3486" s="10" t="s">
        <v>14</v>
      </c>
      <c r="G3486" s="10" t="s">
        <v>510</v>
      </c>
      <c r="H3486" s="20" t="s">
        <v>1487</v>
      </c>
      <c r="I3486" s="20" t="s">
        <v>1488</v>
      </c>
      <c r="J3486" s="20" t="s">
        <v>1489</v>
      </c>
      <c r="N3486" s="22">
        <v>7</v>
      </c>
      <c r="O3486" s="23">
        <v>0</v>
      </c>
      <c r="P3486" s="24">
        <v>0</v>
      </c>
      <c r="Q3486" s="25" t="str">
        <f t="shared" si="274"/>
        <v/>
      </c>
      <c r="R3486" s="12">
        <v>0</v>
      </c>
      <c r="S3486" s="12">
        <v>0</v>
      </c>
      <c r="U3486" s="18" t="str">
        <f t="shared" si="272"/>
        <v>未勝利</v>
      </c>
      <c r="X3486" s="12" t="str">
        <f>IF(OR(C3486="櫃間牧場",C3486="特捜フジ"),"hit",IF(OR(C3486="土井牧場",C3486="土井ムギムギ牧場",C3486="むぎむぎ",C3486="むぎ"),"doi",IF(OR(C3486="阪神",C3486="タイガースファーム"),"han",IF(OR(C3486="健康牧場",C3486="ＯＫ牧場"),"oke",VLOOKUP(C3486,[1]Owner!$A:$B,2,FALSE)))))</f>
        <v>oku</v>
      </c>
    </row>
    <row r="3487" spans="1:24" ht="11.15" customHeight="1" x14ac:dyDescent="0.65">
      <c r="A3487" s="19" t="str">
        <f t="shared" si="270"/>
        <v>0708大熊05</v>
      </c>
      <c r="B3487" s="10" t="s">
        <v>2844</v>
      </c>
      <c r="C3487" s="20" t="s">
        <v>1481</v>
      </c>
      <c r="D3487" s="11">
        <v>5</v>
      </c>
      <c r="E3487" s="20" t="s">
        <v>2852</v>
      </c>
      <c r="F3487" s="10" t="s">
        <v>14</v>
      </c>
      <c r="G3487" s="10" t="s">
        <v>510</v>
      </c>
      <c r="H3487" s="20" t="s">
        <v>2853</v>
      </c>
      <c r="I3487" s="20" t="s">
        <v>2162</v>
      </c>
      <c r="J3487" s="20" t="s">
        <v>2854</v>
      </c>
      <c r="K3487" s="20" t="s">
        <v>2439</v>
      </c>
      <c r="L3487" s="20" t="s">
        <v>2855</v>
      </c>
      <c r="M3487" s="21">
        <v>100</v>
      </c>
      <c r="N3487" s="22">
        <v>7</v>
      </c>
      <c r="O3487" s="23">
        <v>0</v>
      </c>
      <c r="P3487" s="24">
        <v>0</v>
      </c>
      <c r="Q3487" s="25">
        <f t="shared" si="274"/>
        <v>0</v>
      </c>
      <c r="R3487" s="12">
        <v>0</v>
      </c>
      <c r="S3487" s="12">
        <v>0</v>
      </c>
      <c r="U3487" s="18" t="str">
        <f t="shared" si="272"/>
        <v>未勝利</v>
      </c>
      <c r="X3487" s="12" t="str">
        <f>IF(OR(C3487="櫃間牧場",C3487="特捜フジ"),"hit",IF(OR(C3487="土井牧場",C3487="土井ムギムギ牧場",C3487="むぎむぎ",C3487="むぎ"),"doi",IF(OR(C3487="阪神",C3487="タイガースファーム"),"han",IF(OR(C3487="健康牧場",C3487="ＯＫ牧場"),"oke",VLOOKUP(C3487,[1]Owner!$A:$B,2,FALSE)))))</f>
        <v>oku</v>
      </c>
    </row>
    <row r="3488" spans="1:24" ht="11.15" customHeight="1" x14ac:dyDescent="0.65">
      <c r="A3488" s="19" t="str">
        <f t="shared" si="270"/>
        <v>0708藤田06</v>
      </c>
      <c r="B3488" s="10" t="s">
        <v>2844</v>
      </c>
      <c r="C3488" s="20" t="s">
        <v>3112</v>
      </c>
      <c r="D3488" s="11">
        <v>6</v>
      </c>
      <c r="E3488" s="20" t="s">
        <v>3126</v>
      </c>
      <c r="F3488" s="10" t="s">
        <v>2319</v>
      </c>
      <c r="G3488" s="10" t="s">
        <v>510</v>
      </c>
      <c r="H3488" s="20" t="s">
        <v>621</v>
      </c>
      <c r="I3488" s="20" t="s">
        <v>3127</v>
      </c>
      <c r="J3488" s="20" t="s">
        <v>3128</v>
      </c>
      <c r="K3488" s="20" t="s">
        <v>3043</v>
      </c>
      <c r="L3488" s="20" t="s">
        <v>3129</v>
      </c>
      <c r="M3488" s="21">
        <v>-30</v>
      </c>
      <c r="N3488" s="22">
        <v>7</v>
      </c>
      <c r="O3488" s="23">
        <v>0</v>
      </c>
      <c r="P3488" s="24">
        <v>0</v>
      </c>
      <c r="Q3488" s="25">
        <f t="shared" si="274"/>
        <v>0</v>
      </c>
      <c r="R3488" s="12">
        <v>0</v>
      </c>
      <c r="S3488" s="12">
        <v>0</v>
      </c>
      <c r="U3488" s="18" t="str">
        <f t="shared" si="272"/>
        <v>未勝利</v>
      </c>
      <c r="X3488" s="12" t="str">
        <f>IF(OR(C3488="櫃間牧場",C3488="特捜フジ"),"hit",IF(OR(C3488="土井牧場",C3488="土井ムギムギ牧場",C3488="むぎむぎ",C3488="むぎ"),"doi",IF(OR(C3488="阪神",C3488="タイガースファーム"),"han",IF(OR(C3488="健康牧場",C3488="ＯＫ牧場"),"oke",VLOOKUP(C3488,[1]Owner!$A:$B,2,FALSE)))))</f>
        <v>fut</v>
      </c>
    </row>
    <row r="3489" spans="1:24" ht="11.15" customHeight="1" x14ac:dyDescent="0.65">
      <c r="A3489" s="19" t="str">
        <f t="shared" si="270"/>
        <v>0910西原09</v>
      </c>
      <c r="B3489" s="10" t="s">
        <v>3418</v>
      </c>
      <c r="C3489" s="20" t="s">
        <v>2673</v>
      </c>
      <c r="D3489" s="11">
        <v>9</v>
      </c>
      <c r="E3489" s="20" t="s">
        <v>3527</v>
      </c>
      <c r="F3489" s="10" t="s">
        <v>2279</v>
      </c>
      <c r="G3489" s="10" t="s">
        <v>510</v>
      </c>
      <c r="H3489" s="20" t="s">
        <v>2405</v>
      </c>
      <c r="I3489" s="20" t="s">
        <v>2276</v>
      </c>
      <c r="J3489" s="20" t="s">
        <v>3528</v>
      </c>
      <c r="K3489" s="20" t="s">
        <v>2378</v>
      </c>
      <c r="L3489" s="20" t="s">
        <v>2671</v>
      </c>
      <c r="M3489" s="21">
        <v>120</v>
      </c>
      <c r="N3489" s="22">
        <v>7</v>
      </c>
      <c r="O3489" s="23">
        <v>0</v>
      </c>
      <c r="P3489" s="24">
        <v>0</v>
      </c>
      <c r="Q3489" s="25">
        <f t="shared" si="274"/>
        <v>0</v>
      </c>
      <c r="R3489" s="12">
        <v>0</v>
      </c>
      <c r="S3489" s="12">
        <v>0</v>
      </c>
      <c r="U3489" s="18" t="str">
        <f t="shared" si="272"/>
        <v>未勝利</v>
      </c>
      <c r="X3489" s="12" t="str">
        <f>IF(OR(C3489="櫃間牧場",C3489="特捜フジ"),"hit",IF(OR(C3489="土井牧場",C3489="土井ムギムギ牧場",C3489="むぎむぎ",C3489="むぎ"),"doi",IF(OR(C3489="阪神",C3489="タイガースファーム"),"han",IF(OR(C3489="健康牧場",C3489="ＯＫ牧場"),"oke",VLOOKUP(C3489,[1]Owner!$A:$B,2,FALSE)))))</f>
        <v>nis</v>
      </c>
    </row>
    <row r="3490" spans="1:24" ht="11.15" customHeight="1" x14ac:dyDescent="0.65">
      <c r="A3490" s="19" t="str">
        <f t="shared" si="270"/>
        <v>0001本木05</v>
      </c>
      <c r="B3490" s="10" t="s">
        <v>963</v>
      </c>
      <c r="C3490" s="20" t="s">
        <v>1161</v>
      </c>
      <c r="D3490" s="31">
        <v>5</v>
      </c>
      <c r="E3490" s="20" t="s">
        <v>1168</v>
      </c>
      <c r="F3490" s="10" t="s">
        <v>14</v>
      </c>
      <c r="G3490" s="10" t="s">
        <v>15</v>
      </c>
      <c r="H3490" s="20" t="s">
        <v>773</v>
      </c>
      <c r="I3490" s="20" t="s">
        <v>85</v>
      </c>
      <c r="J3490" s="20" t="s">
        <v>1169</v>
      </c>
      <c r="N3490" s="22">
        <v>8</v>
      </c>
      <c r="O3490" s="23">
        <v>0</v>
      </c>
      <c r="P3490" s="24">
        <v>0</v>
      </c>
      <c r="Q3490" s="25" t="str">
        <f t="shared" si="274"/>
        <v/>
      </c>
      <c r="R3490" s="12">
        <v>0</v>
      </c>
      <c r="S3490" s="12">
        <v>0</v>
      </c>
      <c r="U3490" s="18" t="str">
        <f t="shared" si="272"/>
        <v>未勝利</v>
      </c>
      <c r="X3490" s="12" t="str">
        <f>IF(OR(C3490="櫃間牧場",C3490="特捜フジ"),"hit",IF(OR(C3490="土井牧場",C3490="土井ムギムギ牧場",C3490="むぎむぎ",C3490="むぎ"),"doi",IF(OR(C3490="阪神",C3490="タイガースファーム"),"han",IF(OR(C3490="健康牧場",C3490="ＯＫ牧場"),"oke",VLOOKUP(C3490,[1]Owner!$A:$B,2,FALSE)))))</f>
        <v>mot</v>
      </c>
    </row>
    <row r="3491" spans="1:24" ht="11.15" customHeight="1" x14ac:dyDescent="0.65">
      <c r="A3491" s="19" t="str">
        <f t="shared" si="270"/>
        <v>0001大矢10</v>
      </c>
      <c r="B3491" s="10" t="s">
        <v>963</v>
      </c>
      <c r="C3491" s="20" t="s">
        <v>964</v>
      </c>
      <c r="D3491" s="31">
        <v>10</v>
      </c>
      <c r="E3491" s="20" t="s">
        <v>988</v>
      </c>
      <c r="F3491" s="10" t="s">
        <v>14</v>
      </c>
      <c r="G3491" s="10" t="s">
        <v>33</v>
      </c>
      <c r="H3491" s="20" t="s">
        <v>989</v>
      </c>
      <c r="I3491" s="20" t="s">
        <v>833</v>
      </c>
      <c r="J3491" s="20" t="s">
        <v>990</v>
      </c>
      <c r="N3491" s="22">
        <v>12</v>
      </c>
      <c r="O3491" s="23">
        <v>0</v>
      </c>
      <c r="P3491" s="24">
        <v>0</v>
      </c>
      <c r="Q3491" s="25" t="str">
        <f t="shared" si="274"/>
        <v/>
      </c>
      <c r="R3491" s="12">
        <v>0</v>
      </c>
      <c r="S3491" s="12">
        <v>0</v>
      </c>
      <c r="U3491" s="18" t="str">
        <f t="shared" si="272"/>
        <v>未勝利</v>
      </c>
      <c r="X3491" s="12" t="str">
        <f>IF(OR(C3491="櫃間牧場",C3491="特捜フジ"),"hit",IF(OR(C3491="土井牧場",C3491="土井ムギムギ牧場",C3491="むぎむぎ",C3491="むぎ"),"doi",IF(OR(C3491="阪神",C3491="タイガースファーム"),"han",IF(OR(C3491="健康牧場",C3491="ＯＫ牧場"),"oke",VLOOKUP(C3491,[1]Owner!$A:$B,2,FALSE)))))</f>
        <v>oya</v>
      </c>
    </row>
  </sheetData>
  <autoFilter ref="A1:X3491" xr:uid="{00000000-0001-0000-0000-000000000000}">
    <sortState xmlns:xlrd2="http://schemas.microsoft.com/office/spreadsheetml/2017/richdata2" ref="A2:X3491">
      <sortCondition descending="1" ref="P1:P3491"/>
    </sortState>
  </autoFilter>
  <phoneticPr fontId="3"/>
  <hyperlinks>
    <hyperlink ref="W3021" r:id="rId1" xr:uid="{00000000-0004-0000-0000-000000000000}"/>
    <hyperlink ref="W3439" r:id="rId2" xr:uid="{00000000-0004-0000-0000-000001000000}"/>
    <hyperlink ref="W2713" r:id="rId3" xr:uid="{00000000-0004-0000-0000-000002000000}"/>
    <hyperlink ref="W3235" r:id="rId4" xr:uid="{00000000-0004-0000-0000-000003000000}"/>
    <hyperlink ref="W3086" r:id="rId5" xr:uid="{00000000-0004-0000-0000-000004000000}"/>
    <hyperlink ref="W3394" r:id="rId6" xr:uid="{00000000-0004-0000-0000-000005000000}"/>
    <hyperlink ref="W3189" r:id="rId7" xr:uid="{00000000-0004-0000-0000-000006000000}"/>
    <hyperlink ref="W3023" r:id="rId8" xr:uid="{00000000-0004-0000-0000-000007000000}"/>
    <hyperlink ref="W3180" r:id="rId9" xr:uid="{00000000-0004-0000-0000-000008000000}"/>
    <hyperlink ref="W3440" r:id="rId10" xr:uid="{00000000-0004-0000-0000-000009000000}"/>
    <hyperlink ref="W3010" r:id="rId11" xr:uid="{00000000-0004-0000-0000-00000A000000}"/>
    <hyperlink ref="W3011" r:id="rId12" xr:uid="{00000000-0004-0000-0000-00000B000000}"/>
    <hyperlink ref="W3172" r:id="rId13" xr:uid="{00000000-0004-0000-0000-00000C000000}"/>
    <hyperlink ref="W3305" r:id="rId14" xr:uid="{00000000-0004-0000-0000-00000D000000}"/>
    <hyperlink ref="W3386" r:id="rId15" xr:uid="{00000000-0004-0000-0000-00000E000000}"/>
    <hyperlink ref="W3008" r:id="rId16" xr:uid="{00000000-0004-0000-0000-00000F000000}"/>
    <hyperlink ref="W3012" r:id="rId17" xr:uid="{00000000-0004-0000-0000-000010000000}"/>
    <hyperlink ref="W3306" r:id="rId18" xr:uid="{00000000-0004-0000-0000-000011000000}"/>
    <hyperlink ref="W3013" r:id="rId19" xr:uid="{00000000-0004-0000-0000-000012000000}"/>
    <hyperlink ref="W3307" r:id="rId20" xr:uid="{00000000-0004-0000-0000-000013000000}"/>
    <hyperlink ref="W3308" r:id="rId21" xr:uid="{00000000-0004-0000-0000-000014000000}"/>
    <hyperlink ref="W3014" r:id="rId22" xr:uid="{00000000-0004-0000-0000-000015000000}"/>
    <hyperlink ref="W3173" r:id="rId23" xr:uid="{00000000-0004-0000-0000-000016000000}"/>
    <hyperlink ref="W3309" r:id="rId24" xr:uid="{00000000-0004-0000-0000-000017000000}"/>
    <hyperlink ref="W3015" r:id="rId25" xr:uid="{00000000-0004-0000-0000-000018000000}"/>
    <hyperlink ref="W3436" r:id="rId26" xr:uid="{00000000-0004-0000-0000-000019000000}"/>
    <hyperlink ref="W3437" r:id="rId27" xr:uid="{00000000-0004-0000-0000-00001A000000}"/>
    <hyperlink ref="W3310" r:id="rId28" xr:uid="{00000000-0004-0000-0000-00001B000000}"/>
    <hyperlink ref="W3175" r:id="rId29" xr:uid="{00000000-0004-0000-0000-00001C000000}"/>
    <hyperlink ref="W3230" r:id="rId30" xr:uid="{00000000-0004-0000-0000-00001D000000}"/>
    <hyperlink ref="W3312" r:id="rId31" xr:uid="{00000000-0004-0000-0000-00001E000000}"/>
    <hyperlink ref="W3438" r:id="rId32" xr:uid="{00000000-0004-0000-0000-00001F000000}"/>
    <hyperlink ref="W3176" r:id="rId33" xr:uid="{00000000-0004-0000-0000-000020000000}"/>
    <hyperlink ref="W3177" r:id="rId34" xr:uid="{00000000-0004-0000-0000-000021000000}"/>
    <hyperlink ref="W3179" r:id="rId35" xr:uid="{00000000-0004-0000-0000-000022000000}"/>
    <hyperlink ref="W3318" r:id="rId36" xr:uid="{00000000-0004-0000-0000-000023000000}"/>
    <hyperlink ref="W3391" r:id="rId37" xr:uid="{00000000-0004-0000-0000-000024000000}"/>
    <hyperlink ref="W3313" r:id="rId38" xr:uid="{00000000-0004-0000-0000-000025000000}"/>
    <hyperlink ref="W3027" r:id="rId39" xr:uid="{00000000-0004-0000-0000-000026000000}"/>
    <hyperlink ref="W3186" r:id="rId40" xr:uid="{00000000-0004-0000-0000-000027000000}"/>
    <hyperlink ref="W3187" r:id="rId41" xr:uid="{00000000-0004-0000-0000-000028000000}"/>
    <hyperlink ref="W3393" r:id="rId42" xr:uid="{00000000-0004-0000-0000-000029000000}"/>
    <hyperlink ref="W3467" r:id="rId43" xr:uid="{00000000-0004-0000-0000-00002A000000}"/>
    <hyperlink ref="W3319" r:id="rId44" xr:uid="{00000000-0004-0000-0000-00002B000000}"/>
    <hyperlink ref="W3028" r:id="rId45" xr:uid="{00000000-0004-0000-0000-00002C000000}"/>
    <hyperlink ref="W3320" r:id="rId46" xr:uid="{00000000-0004-0000-0000-00002D000000}"/>
    <hyperlink ref="W3188" r:id="rId47" xr:uid="{00000000-0004-0000-0000-00002E000000}"/>
    <hyperlink ref="W3321" r:id="rId48" xr:uid="{00000000-0004-0000-0000-00002F000000}"/>
    <hyperlink ref="W2707" r:id="rId49" xr:uid="{00000000-0004-0000-0000-000030000000}"/>
    <hyperlink ref="W3224" r:id="rId50" xr:uid="{00000000-0004-0000-0000-000031000000}"/>
    <hyperlink ref="W3303" r:id="rId51" xr:uid="{00000000-0004-0000-0000-000032000000}"/>
    <hyperlink ref="W3387" r:id="rId52" xr:uid="{00000000-0004-0000-0000-000033000000}"/>
    <hyperlink ref="W3311" r:id="rId53" xr:uid="{00000000-0004-0000-0000-000034000000}"/>
    <hyperlink ref="W3388" r:id="rId54" xr:uid="{00000000-0004-0000-0000-000035000000}"/>
    <hyperlink ref="W3389" r:id="rId55" xr:uid="{00000000-0004-0000-0000-000036000000}"/>
    <hyperlink ref="W3174" r:id="rId56" xr:uid="{00000000-0004-0000-0000-000037000000}"/>
    <hyperlink ref="W3304" r:id="rId57" xr:uid="{00000000-0004-0000-0000-000038000000}"/>
    <hyperlink ref="W3009" r:id="rId58" xr:uid="{00000000-0004-0000-0000-000039000000}"/>
    <hyperlink ref="W3291" r:id="rId59" xr:uid="{00000000-0004-0000-0000-00003A000000}"/>
    <hyperlink ref="W3296" r:id="rId60" xr:uid="{00000000-0004-0000-0000-00003B000000}"/>
    <hyperlink ref="W2998" r:id="rId61" xr:uid="{00000000-0004-0000-0000-00003C000000}"/>
    <hyperlink ref="W3434" r:id="rId62" xr:uid="{00000000-0004-0000-0000-00003D000000}"/>
    <hyperlink ref="W3292" r:id="rId63" xr:uid="{00000000-0004-0000-0000-00003E000000}"/>
    <hyperlink ref="W3159" r:id="rId64" xr:uid="{00000000-0004-0000-0000-00003F000000}"/>
    <hyperlink ref="W3004" r:id="rId65" xr:uid="{00000000-0004-0000-0000-000040000000}"/>
    <hyperlink ref="W2997" r:id="rId66" xr:uid="{00000000-0004-0000-0000-000041000000}"/>
    <hyperlink ref="W3158" r:id="rId67" xr:uid="{00000000-0004-0000-0000-000042000000}"/>
    <hyperlink ref="W3392" r:id="rId68" xr:uid="{00000000-0004-0000-0000-000043000000}"/>
    <hyperlink ref="W3024" r:id="rId69" xr:uid="{00000000-0004-0000-0000-000044000000}"/>
    <hyperlink ref="W3029" r:id="rId70" xr:uid="{00000000-0004-0000-0000-000045000000}"/>
    <hyperlink ref="W3181" r:id="rId71" xr:uid="{00000000-0004-0000-0000-000046000000}"/>
    <hyperlink ref="W3182" r:id="rId72" xr:uid="{00000000-0004-0000-0000-000047000000}"/>
    <hyperlink ref="W3183" r:id="rId73" xr:uid="{00000000-0004-0000-0000-000048000000}"/>
    <hyperlink ref="W3184" r:id="rId74" xr:uid="{00000000-0004-0000-0000-000049000000}"/>
    <hyperlink ref="W3185" r:id="rId75" xr:uid="{00000000-0004-0000-0000-00004A000000}"/>
    <hyperlink ref="W3025" r:id="rId76" xr:uid="{00000000-0004-0000-0000-00004B000000}"/>
    <hyperlink ref="W3026" r:id="rId77" xr:uid="{00000000-0004-0000-0000-00004C000000}"/>
    <hyperlink ref="W3170" r:id="rId78" xr:uid="{00000000-0004-0000-0000-00004D000000}"/>
    <hyperlink ref="W3302" r:id="rId79" xr:uid="{00000000-0004-0000-0000-00004E000000}"/>
    <hyperlink ref="W3171" r:id="rId80" xr:uid="{00000000-0004-0000-0000-00004F000000}"/>
    <hyperlink ref="W3435" r:id="rId81" xr:uid="{00000000-0004-0000-0000-000050000000}"/>
    <hyperlink ref="W3165" r:id="rId82" xr:uid="{00000000-0004-0000-0000-000051000000}"/>
    <hyperlink ref="W3005" r:id="rId83" xr:uid="{00000000-0004-0000-0000-000052000000}"/>
    <hyperlink ref="W3384" r:id="rId84" xr:uid="{00000000-0004-0000-0000-000053000000}"/>
    <hyperlink ref="W3006" r:id="rId85" xr:uid="{00000000-0004-0000-0000-000054000000}"/>
    <hyperlink ref="W3166" r:id="rId86" xr:uid="{00000000-0004-0000-0000-000055000000}"/>
    <hyperlink ref="W3007" r:id="rId87" xr:uid="{00000000-0004-0000-0000-000056000000}"/>
    <hyperlink ref="W3163" r:id="rId88" xr:uid="{00000000-0004-0000-0000-000057000000}"/>
    <hyperlink ref="W3167" r:id="rId89" xr:uid="{00000000-0004-0000-0000-000058000000}"/>
    <hyperlink ref="W3298" r:id="rId90" xr:uid="{00000000-0004-0000-0000-000059000000}"/>
    <hyperlink ref="W3299" r:id="rId91" xr:uid="{00000000-0004-0000-0000-00005A000000}"/>
    <hyperlink ref="W3300" r:id="rId92" xr:uid="{00000000-0004-0000-0000-00005B000000}"/>
    <hyperlink ref="W3169" r:id="rId93" xr:uid="{00000000-0004-0000-0000-00005C000000}"/>
    <hyperlink ref="W3466" r:id="rId94" xr:uid="{00000000-0004-0000-0000-00005D000000}"/>
    <hyperlink ref="W3480" r:id="rId95" xr:uid="{00000000-0004-0000-0000-00005E000000}"/>
    <hyperlink ref="W3314" r:id="rId96" xr:uid="{00000000-0004-0000-0000-00005F000000}"/>
    <hyperlink ref="W3020" r:id="rId97" xr:uid="{00000000-0004-0000-0000-000060000000}"/>
    <hyperlink ref="W3390" r:id="rId98" xr:uid="{00000000-0004-0000-0000-000061000000}"/>
    <hyperlink ref="W3315" r:id="rId99" xr:uid="{00000000-0004-0000-0000-000062000000}"/>
    <hyperlink ref="W3482" r:id="rId100" xr:uid="{00000000-0004-0000-0000-000063000000}"/>
    <hyperlink ref="W3317" r:id="rId101" xr:uid="{00000000-0004-0000-0000-000064000000}"/>
    <hyperlink ref="W3316" r:id="rId102" xr:uid="{00000000-0004-0000-0000-000065000000}"/>
    <hyperlink ref="W3178" r:id="rId103" xr:uid="{00000000-0004-0000-0000-000066000000}"/>
    <hyperlink ref="W3465" r:id="rId104" xr:uid="{00000000-0004-0000-0000-000067000000}"/>
    <hyperlink ref="W3003" r:id="rId105" xr:uid="{00000000-0004-0000-0000-000068000000}"/>
    <hyperlink ref="W3162" r:id="rId106" xr:uid="{00000000-0004-0000-0000-000069000000}"/>
    <hyperlink ref="W3234" r:id="rId107" xr:uid="{00000000-0004-0000-0000-00006A000000}"/>
    <hyperlink ref="W2708" r:id="rId108" xr:uid="{00000000-0004-0000-0000-00006B000000}"/>
    <hyperlink ref="W3297" r:id="rId109" xr:uid="{00000000-0004-0000-0000-00006C000000}"/>
    <hyperlink ref="W3479" r:id="rId110" xr:uid="{00000000-0004-0000-0000-00006D000000}"/>
    <hyperlink ref="W3164" r:id="rId111" xr:uid="{00000000-0004-0000-0000-00006E000000}"/>
    <hyperlink ref="W3301" r:id="rId112" xr:uid="{00000000-0004-0000-0000-00006F000000}"/>
    <hyperlink ref="W3481" r:id="rId113" xr:uid="{00000000-0004-0000-0000-000070000000}"/>
    <hyperlink ref="W3161" r:id="rId114" xr:uid="{00000000-0004-0000-0000-000071000000}"/>
    <hyperlink ref="W2999" r:id="rId115" xr:uid="{00000000-0004-0000-0000-000072000000}"/>
    <hyperlink ref="W3000" r:id="rId116" xr:uid="{00000000-0004-0000-0000-000073000000}"/>
    <hyperlink ref="W3383" r:id="rId117" xr:uid="{00000000-0004-0000-0000-000074000000}"/>
    <hyperlink ref="W3293" r:id="rId118" xr:uid="{00000000-0004-0000-0000-000075000000}"/>
    <hyperlink ref="W3001" r:id="rId119" xr:uid="{00000000-0004-0000-0000-000076000000}"/>
    <hyperlink ref="W3294" r:id="rId120" xr:uid="{00000000-0004-0000-0000-000077000000}"/>
    <hyperlink ref="W3464" r:id="rId121" xr:uid="{00000000-0004-0000-0000-000078000000}"/>
    <hyperlink ref="W3002" r:id="rId122" xr:uid="{00000000-0004-0000-0000-000079000000}"/>
    <hyperlink ref="W2991" r:id="rId123" xr:uid="{00000000-0004-0000-0000-00007A000000}"/>
    <hyperlink ref="W2992" r:id="rId124" xr:uid="{00000000-0004-0000-0000-00007B000000}"/>
    <hyperlink ref="W3378" r:id="rId125" xr:uid="{00000000-0004-0000-0000-00007C000000}"/>
    <hyperlink ref="W2993" r:id="rId126" xr:uid="{00000000-0004-0000-0000-00007D000000}"/>
    <hyperlink ref="W3152" r:id="rId127" xr:uid="{00000000-0004-0000-0000-00007E000000}"/>
    <hyperlink ref="W3379" r:id="rId128" xr:uid="{00000000-0004-0000-0000-00007F000000}"/>
    <hyperlink ref="W3153" r:id="rId129" xr:uid="{00000000-0004-0000-0000-000080000000}"/>
    <hyperlink ref="W3380" r:id="rId130" xr:uid="{00000000-0004-0000-0000-000081000000}"/>
    <hyperlink ref="W2994" r:id="rId131" xr:uid="{00000000-0004-0000-0000-000082000000}"/>
    <hyperlink ref="W3149" r:id="rId132" xr:uid="{00000000-0004-0000-0000-000083000000}"/>
    <hyperlink ref="W2996" r:id="rId133" xr:uid="{00000000-0004-0000-0000-000084000000}"/>
    <hyperlink ref="W3289" r:id="rId134" xr:uid="{00000000-0004-0000-0000-000085000000}"/>
    <hyperlink ref="W2986" r:id="rId135" xr:uid="{00000000-0004-0000-0000-000086000000}"/>
    <hyperlink ref="W3154" r:id="rId136" xr:uid="{00000000-0004-0000-0000-000087000000}"/>
    <hyperlink ref="W3155" r:id="rId137" xr:uid="{00000000-0004-0000-0000-000088000000}"/>
    <hyperlink ref="W2995" r:id="rId138" xr:uid="{00000000-0004-0000-0000-000089000000}"/>
    <hyperlink ref="W3381" r:id="rId139" xr:uid="{00000000-0004-0000-0000-00008A000000}"/>
    <hyperlink ref="W3344" r:id="rId140" xr:uid="{00000000-0004-0000-0000-00008B000000}"/>
    <hyperlink ref="W3456" r:id="rId141" xr:uid="{00000000-0004-0000-0000-00008C000000}"/>
    <hyperlink ref="W3382" r:id="rId142" xr:uid="{00000000-0004-0000-0000-00008D000000}"/>
    <hyperlink ref="W3160" r:id="rId143" xr:uid="{00000000-0004-0000-0000-00008E000000}"/>
    <hyperlink ref="W3016" r:id="rId144" xr:uid="{00000000-0004-0000-0000-00008F000000}"/>
    <hyperlink ref="W3018" r:id="rId145" xr:uid="{00000000-0004-0000-0000-000090000000}"/>
    <hyperlink ref="W3019" r:id="rId146" xr:uid="{00000000-0004-0000-0000-000091000000}"/>
    <hyperlink ref="W3017" r:id="rId147" xr:uid="{00000000-0004-0000-0000-000092000000}"/>
    <hyperlink ref="W3168" r:id="rId148" xr:uid="{00000000-0004-0000-0000-000093000000}"/>
    <hyperlink ref="W3385" r:id="rId149" xr:uid="{00000000-0004-0000-0000-000094000000}"/>
    <hyperlink ref="W3295" r:id="rId150" xr:uid="{00000000-0004-0000-0000-000095000000}"/>
    <hyperlink ref="W3442" r:id="rId151" xr:uid="{00000000-0004-0000-0000-000096000000}"/>
    <hyperlink ref="W118" r:id="rId152" xr:uid="{00000000-0004-0000-0000-000097000000}"/>
    <hyperlink ref="W62" r:id="rId153" xr:uid="{00000000-0004-0000-0000-000098000000}"/>
    <hyperlink ref="W293" r:id="rId154" xr:uid="{B63E8682-794A-4056-BE08-25CA64820F54}"/>
    <hyperlink ref="W203" r:id="rId155" xr:uid="{41842D17-8172-409F-B152-A8262170EAD6}"/>
    <hyperlink ref="W25" r:id="rId156" xr:uid="{CEA8EAFC-78C0-4F7C-811D-ED5F02842487}"/>
    <hyperlink ref="W124" r:id="rId157" xr:uid="{2F0DFFC2-82C7-42D2-92EA-B4CD1D467B49}"/>
    <hyperlink ref="W75" r:id="rId158" xr:uid="{E5A03C7C-4138-420B-A502-15E2F5DABE99}"/>
    <hyperlink ref="W195" r:id="rId159" xr:uid="{FFE18FC0-2DA6-427A-8512-3C01CCD39FD5}"/>
    <hyperlink ref="W24" r:id="rId160" xr:uid="{60DE79D1-18D2-41CD-B499-1010CAF4D34E}"/>
    <hyperlink ref="W26" r:id="rId161" xr:uid="{1259EC6C-2B64-42B2-9FD9-3418F9783A41}"/>
    <hyperlink ref="W87" r:id="rId162" xr:uid="{6B223A22-4792-4AF0-98E7-212ED1548341}"/>
    <hyperlink ref="W158" r:id="rId163" xr:uid="{33BAEC43-BB94-40FF-A7FC-055C5C80103C}"/>
    <hyperlink ref="W218" r:id="rId164" xr:uid="{AD9CE15F-1281-4307-8E25-CD63C25DBFFD}"/>
    <hyperlink ref="W258" r:id="rId165" xr:uid="{C5727437-F833-4248-8FB4-9CC5D6E03087}"/>
    <hyperlink ref="W259" r:id="rId166" xr:uid="{0424B73B-3213-4E6F-B56F-4CCBF8A91003}"/>
    <hyperlink ref="W267" r:id="rId167" xr:uid="{67FAEE01-4CFE-4908-8DB0-24BD052241F7}"/>
    <hyperlink ref="W270" r:id="rId168" xr:uid="{CD41D9B9-9743-45F9-955B-67FEAECC89BD}"/>
    <hyperlink ref="W281" r:id="rId169" xr:uid="{660C9053-2A71-4DEB-943C-2C4B73A3763F}"/>
    <hyperlink ref="W342" r:id="rId170" xr:uid="{434EE565-681D-47B9-9D4B-6DFD98086419}"/>
    <hyperlink ref="W348" r:id="rId171" xr:uid="{74E53DE8-0FA5-4EB0-BCB4-D324212B4119}"/>
    <hyperlink ref="W360" r:id="rId172" xr:uid="{E8B9BBE8-507B-4835-A964-856B2CAF384D}"/>
    <hyperlink ref="W449" r:id="rId173" xr:uid="{75B32D10-2368-4158-8D4D-578D3C71776D}"/>
    <hyperlink ref="W461" r:id="rId174" xr:uid="{19825BA3-12A2-4448-9FFF-C32B8F979A35}"/>
    <hyperlink ref="W470" r:id="rId175" xr:uid="{9D5DE2A2-E996-44C0-979A-D41A67BF473A}"/>
    <hyperlink ref="W534" r:id="rId176" xr:uid="{684C61F6-FE91-496D-9D24-D34C68ACEF1A}"/>
    <hyperlink ref="W542" r:id="rId177" xr:uid="{DD879B6C-A8DB-4C7F-823D-41E91F09F9D4}"/>
    <hyperlink ref="W664" r:id="rId178" xr:uid="{4EB433E3-E785-4FE6-B5D7-C8E191BC563C}"/>
    <hyperlink ref="W673" r:id="rId179" xr:uid="{255DE3AA-13E5-4E14-8E37-EA4C89BFBA0F}"/>
    <hyperlink ref="W674" r:id="rId180" xr:uid="{EE7410D2-DE93-4084-BA9D-DBD1660AA8F8}"/>
    <hyperlink ref="W700" r:id="rId181" xr:uid="{31F9228D-1823-4FDB-A148-C2C152F53F59}"/>
    <hyperlink ref="W770" r:id="rId182" xr:uid="{D57A1333-6471-4A14-AC5B-2CE92BB27D19}"/>
    <hyperlink ref="W1581" r:id="rId183" xr:uid="{C2BE844D-B1E0-48D7-B79C-1DAE2DF24B26}"/>
    <hyperlink ref="W2" r:id="rId184" xr:uid="{15885928-DB66-4DC5-9AAB-B9A114A5DCCD}"/>
    <hyperlink ref="W3" r:id="rId185" xr:uid="{A8B14357-BB25-4322-A824-D6A8DE0DB486}"/>
  </hyperlinks>
  <pageMargins left="0.7" right="0.7" top="0.75" bottom="0.75" header="0.51200000000000001" footer="0.51200000000000001"/>
  <pageSetup paperSize="9" orientation="portrait" horizontalDpi="4294967293" verticalDpi="4294967293" r:id="rId18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O17"/>
  <sheetViews>
    <sheetView workbookViewId="0">
      <selection activeCell="Q16" sqref="Q16"/>
    </sheetView>
  </sheetViews>
  <sheetFormatPr defaultColWidth="12.796875" defaultRowHeight="22.5" x14ac:dyDescent="0.75"/>
  <cols>
    <col min="1" max="1" width="8.46484375" style="2" bestFit="1" customWidth="1"/>
    <col min="2" max="3" width="5.1328125" style="1" customWidth="1"/>
    <col min="4" max="10" width="5.1328125" style="2" customWidth="1"/>
    <col min="11" max="15" width="5.1328125" style="1" customWidth="1"/>
  </cols>
  <sheetData>
    <row r="1" spans="1:15" x14ac:dyDescent="0.65">
      <c r="A1" s="38" t="s">
        <v>4746</v>
      </c>
      <c r="B1" s="38"/>
      <c r="C1" s="38"/>
      <c r="D1" s="38"/>
      <c r="E1" s="38"/>
      <c r="F1" s="38"/>
      <c r="G1" s="38"/>
      <c r="H1" s="38"/>
      <c r="I1" s="38"/>
      <c r="J1" s="38"/>
      <c r="K1" s="38"/>
      <c r="L1" s="38"/>
      <c r="M1" s="38"/>
      <c r="N1" s="38"/>
      <c r="O1" s="38"/>
    </row>
    <row r="2" spans="1:15" x14ac:dyDescent="0.65">
      <c r="A2" s="3"/>
      <c r="B2" s="3"/>
      <c r="C2" s="3"/>
      <c r="D2" s="3"/>
      <c r="E2" s="3"/>
      <c r="F2" s="3"/>
      <c r="G2" s="3"/>
      <c r="H2" s="3"/>
      <c r="I2" s="3"/>
      <c r="J2" s="3"/>
      <c r="K2" s="3"/>
      <c r="L2" s="3"/>
      <c r="M2" s="3"/>
      <c r="N2" s="3"/>
      <c r="O2" s="3"/>
    </row>
    <row r="3" spans="1:15" ht="40.4" customHeight="1" x14ac:dyDescent="0.65">
      <c r="A3" s="52" t="s">
        <v>4747</v>
      </c>
      <c r="B3" s="52"/>
      <c r="C3" s="52"/>
      <c r="D3" s="44" t="e">
        <f>MAX(#REF!)</f>
        <v>#REF!</v>
      </c>
      <c r="E3" s="44"/>
      <c r="F3" s="44"/>
      <c r="G3" s="44"/>
      <c r="H3" s="44"/>
      <c r="I3" s="44"/>
      <c r="J3" s="42" t="e">
        <f>VLOOKUP(D3,#REF!,23,FALSE)</f>
        <v>#REF!</v>
      </c>
      <c r="K3" s="42"/>
      <c r="L3" s="42"/>
      <c r="M3" s="42" t="e">
        <f>VLOOKUP(D3,#REF!,24,FALSE)</f>
        <v>#REF!</v>
      </c>
      <c r="N3" s="42"/>
      <c r="O3" s="42"/>
    </row>
    <row r="4" spans="1:15" ht="20.149999999999999" customHeight="1" thickBot="1" x14ac:dyDescent="0.7">
      <c r="A4" s="47"/>
      <c r="B4" s="47"/>
      <c r="C4" s="47"/>
      <c r="D4" s="45" t="e">
        <f>"Worst: "&amp;MIN(#REF!)&amp;"万円 "&amp;VLOOKUP(MIN(#REF!),#REF!,23,FALSE)&amp;" "&amp;VLOOKUP(MIN(#REF!),#REF!,24,FALSE)</f>
        <v>#REF!</v>
      </c>
      <c r="E4" s="45"/>
      <c r="F4" s="45"/>
      <c r="G4" s="45"/>
      <c r="H4" s="45"/>
      <c r="I4" s="45"/>
      <c r="J4" s="45"/>
      <c r="K4" s="45"/>
      <c r="L4" s="45"/>
      <c r="M4" s="45"/>
      <c r="N4" s="45"/>
      <c r="O4" s="45"/>
    </row>
    <row r="5" spans="1:15" ht="40.4" customHeight="1" x14ac:dyDescent="0.65">
      <c r="A5" s="46" t="s">
        <v>4748</v>
      </c>
      <c r="B5" s="46"/>
      <c r="C5" s="46"/>
      <c r="D5" s="48" t="e">
        <f>MAX(#REF!)</f>
        <v>#REF!</v>
      </c>
      <c r="E5" s="48"/>
      <c r="F5" s="48"/>
      <c r="G5" s="48"/>
      <c r="H5" s="48"/>
      <c r="I5" s="48"/>
      <c r="J5" s="41" t="e">
        <f>VLOOKUP(D5,#REF!,19,FALSE)</f>
        <v>#REF!</v>
      </c>
      <c r="K5" s="41"/>
      <c r="L5" s="41"/>
      <c r="M5" s="41" t="e">
        <f>VLOOKUP(D5,#REF!,20,FALSE)</f>
        <v>#REF!</v>
      </c>
      <c r="N5" s="41"/>
      <c r="O5" s="41"/>
    </row>
    <row r="6" spans="1:15" ht="20.149999999999999" customHeight="1" thickBot="1" x14ac:dyDescent="0.7">
      <c r="A6" s="47"/>
      <c r="B6" s="47"/>
      <c r="C6" s="47"/>
      <c r="D6" s="45" t="e">
        <f>"Worst: "&amp;MIN(#REF!)&amp;"勝 "&amp;VLOOKUP(MIN(#REF!),#REF!,19,FALSE)&amp;" "&amp;VLOOKUP(MIN(#REF!),#REF!,20,FALSE)</f>
        <v>#REF!</v>
      </c>
      <c r="E6" s="45"/>
      <c r="F6" s="45"/>
      <c r="G6" s="45"/>
      <c r="H6" s="45"/>
      <c r="I6" s="45"/>
      <c r="J6" s="45"/>
      <c r="K6" s="45"/>
      <c r="L6" s="45"/>
      <c r="M6" s="45"/>
      <c r="N6" s="45"/>
      <c r="O6" s="45"/>
    </row>
    <row r="7" spans="1:15" ht="40.4" customHeight="1" x14ac:dyDescent="0.65">
      <c r="A7" s="46" t="s">
        <v>4749</v>
      </c>
      <c r="B7" s="46"/>
      <c r="C7" s="46"/>
      <c r="D7" s="55" t="e">
        <f>MAX(#REF!)</f>
        <v>#REF!</v>
      </c>
      <c r="E7" s="55"/>
      <c r="F7" s="55"/>
      <c r="G7" s="55"/>
      <c r="H7" s="55"/>
      <c r="I7" s="55"/>
      <c r="J7" s="41" t="e">
        <f>VLOOKUP(D7,#REF!,21,FALSE)</f>
        <v>#REF!</v>
      </c>
      <c r="K7" s="41"/>
      <c r="L7" s="41"/>
      <c r="M7" s="41" t="e">
        <f>VLOOKUP(D7,#REF!,22,FALSE)</f>
        <v>#REF!</v>
      </c>
      <c r="N7" s="41"/>
      <c r="O7" s="41"/>
    </row>
    <row r="8" spans="1:15" ht="20.149999999999999" customHeight="1" thickBot="1" x14ac:dyDescent="0.7">
      <c r="A8" s="47"/>
      <c r="B8" s="47"/>
      <c r="C8" s="47"/>
      <c r="D8" s="45" t="e">
        <f>"Worst: "&amp;MIN(#REF!)&amp;"戦 "&amp;VLOOKUP(MIN(#REF!),#REF!,21,FALSE)&amp;" "&amp;VLOOKUP(MIN(#REF!),#REF!,22,FALSE)</f>
        <v>#REF!</v>
      </c>
      <c r="E8" s="45"/>
      <c r="F8" s="45"/>
      <c r="G8" s="45"/>
      <c r="H8" s="45"/>
      <c r="I8" s="45"/>
      <c r="J8" s="45"/>
      <c r="K8" s="45"/>
      <c r="L8" s="45"/>
      <c r="M8" s="45"/>
      <c r="N8" s="45"/>
      <c r="O8" s="45"/>
    </row>
    <row r="9" spans="1:15" ht="40.4" customHeight="1" x14ac:dyDescent="0.65">
      <c r="A9" s="46" t="s">
        <v>4750</v>
      </c>
      <c r="B9" s="46"/>
      <c r="C9" s="46"/>
      <c r="D9" s="43" t="e">
        <f>MAX(#REF!)</f>
        <v>#REF!</v>
      </c>
      <c r="E9" s="43"/>
      <c r="F9" s="43"/>
      <c r="G9" s="43"/>
      <c r="H9" s="43"/>
      <c r="I9" s="43"/>
      <c r="J9" s="41" t="e">
        <f>VLOOKUP(D9,#REF!,17,FALSE)</f>
        <v>#REF!</v>
      </c>
      <c r="K9" s="41"/>
      <c r="L9" s="41"/>
      <c r="M9" s="41" t="e">
        <f>VLOOKUP(D9,#REF!,18,FALSE)</f>
        <v>#REF!</v>
      </c>
      <c r="N9" s="41"/>
      <c r="O9" s="41"/>
    </row>
    <row r="10" spans="1:15" ht="20.149999999999999" customHeight="1" thickBot="1" x14ac:dyDescent="0.7">
      <c r="A10" s="52"/>
      <c r="B10" s="52"/>
      <c r="C10" s="52"/>
      <c r="D10" s="45" t="e">
        <f>"Worst: "&amp;MIN(#REF!)&amp;".0% "&amp;VLOOKUP(MIN(#REF!),#REF!,17,FALSE)&amp;" "&amp;VLOOKUP(MIN(#REF!),#REF!,18,FALSE)</f>
        <v>#REF!</v>
      </c>
      <c r="E10" s="45"/>
      <c r="F10" s="45"/>
      <c r="G10" s="45"/>
      <c r="H10" s="45"/>
      <c r="I10" s="45"/>
      <c r="J10" s="45"/>
      <c r="K10" s="45"/>
      <c r="L10" s="45"/>
      <c r="M10" s="45"/>
      <c r="N10" s="45"/>
      <c r="O10" s="45"/>
    </row>
    <row r="11" spans="1:15" ht="20.149999999999999" customHeight="1" x14ac:dyDescent="0.65">
      <c r="A11" s="6"/>
      <c r="B11" s="7"/>
      <c r="C11" s="7"/>
      <c r="D11" s="4"/>
      <c r="E11" s="4"/>
      <c r="F11" s="4"/>
      <c r="G11" s="4"/>
      <c r="H11" s="4"/>
      <c r="I11" s="4"/>
      <c r="J11" s="5"/>
      <c r="K11" s="5"/>
      <c r="L11" s="5"/>
      <c r="M11" s="5"/>
      <c r="N11" s="5"/>
      <c r="O11" s="5"/>
    </row>
    <row r="12" spans="1:15" ht="40.4" customHeight="1" x14ac:dyDescent="0.65">
      <c r="A12" s="53" t="s">
        <v>4751</v>
      </c>
      <c r="B12" s="53"/>
      <c r="C12" s="53"/>
      <c r="D12" s="54" t="e">
        <f>MAX(#REF!)</f>
        <v>#REF!</v>
      </c>
      <c r="E12" s="54"/>
      <c r="F12" s="54"/>
      <c r="G12" s="54"/>
      <c r="H12" s="54"/>
      <c r="I12" s="54"/>
      <c r="J12" s="42" t="e">
        <f>VLOOKUP(D12,#REF!,25,FALSE)</f>
        <v>#REF!</v>
      </c>
      <c r="K12" s="42"/>
      <c r="L12" s="42"/>
      <c r="M12" s="42" t="e">
        <f>VLOOKUP(D12,#REF!,26,FALSE)</f>
        <v>#REF!</v>
      </c>
      <c r="N12" s="42"/>
      <c r="O12" s="42"/>
    </row>
    <row r="13" spans="1:15" ht="20.149999999999999" customHeight="1" thickBot="1" x14ac:dyDescent="0.7">
      <c r="A13" s="51"/>
      <c r="B13" s="51"/>
      <c r="C13" s="51"/>
      <c r="D13" s="49" t="e">
        <f>"Worst: "&amp;TEXT(MIN(#REF!),"#,##0")&amp;"p "&amp;VLOOKUP(MIN(#REF!),#REF!,25,FALSE)&amp;" "&amp;VLOOKUP(MIN(#REF!),#REF!,26,FALSE)</f>
        <v>#REF!</v>
      </c>
      <c r="E13" s="49"/>
      <c r="F13" s="49"/>
      <c r="G13" s="49"/>
      <c r="H13" s="49"/>
      <c r="I13" s="49"/>
      <c r="J13" s="49"/>
      <c r="K13" s="49"/>
      <c r="L13" s="49"/>
      <c r="M13" s="49"/>
      <c r="N13" s="49"/>
      <c r="O13" s="49"/>
    </row>
    <row r="14" spans="1:15" ht="40.4" customHeight="1" x14ac:dyDescent="0.65">
      <c r="A14" s="50" t="s">
        <v>4745</v>
      </c>
      <c r="B14" s="50"/>
      <c r="C14" s="50"/>
      <c r="D14" s="39" t="e">
        <f>MAX(#REF!)</f>
        <v>#REF!</v>
      </c>
      <c r="E14" s="39"/>
      <c r="F14" s="39"/>
      <c r="G14" s="39"/>
      <c r="H14" s="39"/>
      <c r="I14" s="39"/>
      <c r="J14" s="40" t="e">
        <f>VLOOKUP(D14,#REF!,15,FALSE)</f>
        <v>#REF!</v>
      </c>
      <c r="K14" s="40"/>
      <c r="L14" s="40"/>
      <c r="M14" s="40" t="e">
        <f>VLOOKUP(D14,#REF!,16,FALSE)</f>
        <v>#REF!</v>
      </c>
      <c r="N14" s="40"/>
      <c r="O14" s="40"/>
    </row>
    <row r="15" spans="1:15" ht="20.149999999999999" customHeight="1" thickBot="1" x14ac:dyDescent="0.7">
      <c r="A15" s="51"/>
      <c r="B15" s="51"/>
      <c r="C15" s="51"/>
      <c r="D15" s="49" t="e">
        <f>"Worst: "&amp;TEXT(MIN(#REF!),"#,##0")&amp;"p "&amp;VLOOKUP(MIN(#REF!),#REF!,15,FALSE)&amp;" "&amp;VLOOKUP(MIN(#REF!),#REF!,16,FALSE)</f>
        <v>#REF!</v>
      </c>
      <c r="E15" s="49"/>
      <c r="F15" s="49"/>
      <c r="G15" s="49"/>
      <c r="H15" s="49"/>
      <c r="I15" s="49"/>
      <c r="J15" s="49"/>
      <c r="K15" s="49"/>
      <c r="L15" s="49"/>
      <c r="M15" s="49"/>
      <c r="N15" s="49"/>
      <c r="O15" s="49"/>
    </row>
    <row r="16" spans="1:15" ht="40.4" customHeight="1" x14ac:dyDescent="0.65">
      <c r="A16" s="50" t="s">
        <v>4752</v>
      </c>
      <c r="B16" s="50"/>
      <c r="C16" s="50"/>
      <c r="D16" s="39" t="e">
        <f>MAX(#REF!)</f>
        <v>#REF!</v>
      </c>
      <c r="E16" s="39"/>
      <c r="F16" s="39"/>
      <c r="G16" s="39"/>
      <c r="H16" s="39"/>
      <c r="I16" s="39"/>
      <c r="J16" s="40" t="e">
        <f>VLOOKUP(D16,#REF!,14,FALSE)</f>
        <v>#REF!</v>
      </c>
      <c r="K16" s="40"/>
      <c r="L16" s="40"/>
      <c r="M16" s="40" t="e">
        <f>VLOOKUP(D16,#REF!,15,FALSE)</f>
        <v>#REF!</v>
      </c>
      <c r="N16" s="40"/>
      <c r="O16" s="40"/>
    </row>
    <row r="17" spans="1:15" ht="20.149999999999999" customHeight="1" thickBot="1" x14ac:dyDescent="0.7">
      <c r="A17" s="53"/>
      <c r="B17" s="53"/>
      <c r="C17" s="53"/>
      <c r="D17" s="49" t="e">
        <f>"Worst: "&amp;TEXT(MIN(#REF!),"#,##0")&amp;"p "&amp;VLOOKUP(MIN(#REF!),#REF!,14,FALSE)&amp;" "&amp;VLOOKUP(MIN(#REF!),#REF!,15,FALSE)</f>
        <v>#REF!</v>
      </c>
      <c r="E17" s="49"/>
      <c r="F17" s="49"/>
      <c r="G17" s="49"/>
      <c r="H17" s="49"/>
      <c r="I17" s="49"/>
      <c r="J17" s="49"/>
      <c r="K17" s="49"/>
      <c r="L17" s="49"/>
      <c r="M17" s="49"/>
      <c r="N17" s="49"/>
      <c r="O17" s="49"/>
    </row>
  </sheetData>
  <mergeCells count="36">
    <mergeCell ref="D17:O17"/>
    <mergeCell ref="A16:C17"/>
    <mergeCell ref="M16:O16"/>
    <mergeCell ref="D16:I16"/>
    <mergeCell ref="J16:L16"/>
    <mergeCell ref="D15:O15"/>
    <mergeCell ref="A14:C15"/>
    <mergeCell ref="A9:C10"/>
    <mergeCell ref="D4:O4"/>
    <mergeCell ref="D8:O8"/>
    <mergeCell ref="D10:O10"/>
    <mergeCell ref="J12:L12"/>
    <mergeCell ref="A3:C4"/>
    <mergeCell ref="M5:O5"/>
    <mergeCell ref="J5:L5"/>
    <mergeCell ref="M12:O12"/>
    <mergeCell ref="M14:O14"/>
    <mergeCell ref="D13:O13"/>
    <mergeCell ref="A12:C13"/>
    <mergeCell ref="D12:I12"/>
    <mergeCell ref="D7:I7"/>
    <mergeCell ref="A1:O1"/>
    <mergeCell ref="D14:I14"/>
    <mergeCell ref="J14:L14"/>
    <mergeCell ref="M7:O7"/>
    <mergeCell ref="M3:O3"/>
    <mergeCell ref="J3:L3"/>
    <mergeCell ref="D9:I9"/>
    <mergeCell ref="J9:L9"/>
    <mergeCell ref="M9:O9"/>
    <mergeCell ref="D3:I3"/>
    <mergeCell ref="J7:L7"/>
    <mergeCell ref="D6:O6"/>
    <mergeCell ref="A5:C6"/>
    <mergeCell ref="A7:C8"/>
    <mergeCell ref="D5:I5"/>
  </mergeCells>
  <phoneticPr fontId="3"/>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O9"/>
  <sheetViews>
    <sheetView workbookViewId="0">
      <selection activeCell="G16" sqref="G16"/>
    </sheetView>
  </sheetViews>
  <sheetFormatPr defaultColWidth="12.796875" defaultRowHeight="22.5" x14ac:dyDescent="0.75"/>
  <cols>
    <col min="1" max="1" width="8.46484375" style="2" bestFit="1" customWidth="1"/>
    <col min="2" max="3" width="5.1328125" style="1" customWidth="1"/>
    <col min="4" max="10" width="5.1328125" style="2" customWidth="1"/>
    <col min="11" max="15" width="5.1328125" style="1" customWidth="1"/>
  </cols>
  <sheetData>
    <row r="1" spans="1:15" x14ac:dyDescent="0.65">
      <c r="A1" s="64" t="s">
        <v>4753</v>
      </c>
      <c r="B1" s="64"/>
      <c r="C1" s="64"/>
      <c r="D1" s="64"/>
      <c r="E1" s="64"/>
      <c r="F1" s="64"/>
      <c r="G1" s="64"/>
      <c r="H1" s="64"/>
      <c r="I1" s="64"/>
      <c r="J1" s="64"/>
      <c r="K1" s="64"/>
      <c r="L1" s="64"/>
      <c r="M1" s="64"/>
      <c r="N1" s="64"/>
      <c r="O1" s="64"/>
    </row>
    <row r="2" spans="1:15" x14ac:dyDescent="0.65">
      <c r="A2" s="3"/>
      <c r="B2" s="3"/>
      <c r="C2" s="3"/>
      <c r="D2" s="3"/>
      <c r="E2" s="3"/>
      <c r="F2" s="3"/>
      <c r="G2" s="3"/>
      <c r="H2" s="3"/>
      <c r="I2" s="3"/>
      <c r="J2" s="3"/>
      <c r="K2" s="3"/>
      <c r="L2" s="3"/>
      <c r="M2" s="3"/>
      <c r="N2" s="3"/>
      <c r="O2" s="3"/>
    </row>
    <row r="3" spans="1:15" ht="40.4" customHeight="1" thickBot="1" x14ac:dyDescent="0.7">
      <c r="A3" s="56" t="s">
        <v>4747</v>
      </c>
      <c r="B3" s="56"/>
      <c r="C3" s="56"/>
      <c r="D3" s="65">
        <f>MAX(allhorselist!P:P)</f>
        <v>48232.9</v>
      </c>
      <c r="E3" s="65"/>
      <c r="F3" s="65"/>
      <c r="G3" s="65"/>
      <c r="H3" s="66" t="e">
        <f>VLOOKUP(D3,allhorselist!P:U,15,FALSE)</f>
        <v>#REF!</v>
      </c>
      <c r="I3" s="66"/>
      <c r="J3" s="66"/>
      <c r="K3" s="66"/>
      <c r="L3" s="67" t="e">
        <f>VLOOKUP(H3,allhorselist!E:U,15,FALSE)</f>
        <v>#REF!</v>
      </c>
      <c r="M3" s="67"/>
      <c r="N3" s="67" t="e">
        <f>VLOOKUP(H3,allhorselist!E:U,14,FALSE)</f>
        <v>#REF!</v>
      </c>
      <c r="O3" s="67"/>
    </row>
    <row r="4" spans="1:15" ht="26" thickBot="1" x14ac:dyDescent="0.7">
      <c r="A4" s="8"/>
      <c r="B4" s="8"/>
      <c r="C4" s="8"/>
      <c r="D4" s="57" t="e">
        <f>"牡馬:"&amp;TEXT(VLOOKUP(VLOOKUP(1,allhorselist!#REF!,8,FALSE),allhorselist!E:P,13,FALSE),"#,##0.0万円"&amp;" "&amp;VLOOKUP(1,allhorselist!#REF!,8,FALSE)&amp;" "&amp;VLOOKUP(VLOOKUP(1,allhorselist!#REF!,8,FALSE),allhorselist!E:U,15,FALSE)&amp;" "&amp;VLOOKUP(VLOOKUP(1,allhorselist!#REF!,8,FALSE),allhorselist!E:U,14,FALSE))</f>
        <v>#REF!</v>
      </c>
      <c r="E4" s="57"/>
      <c r="F4" s="57"/>
      <c r="G4" s="57"/>
      <c r="H4" s="57"/>
      <c r="I4" s="57"/>
      <c r="J4" s="57"/>
      <c r="K4" s="57"/>
      <c r="L4" s="57"/>
      <c r="M4" s="57"/>
      <c r="N4" s="57"/>
      <c r="O4" s="57"/>
    </row>
    <row r="5" spans="1:15" ht="25.4" customHeight="1" thickBot="1" x14ac:dyDescent="0.7">
      <c r="A5" s="8"/>
      <c r="B5" s="8"/>
      <c r="C5" s="8"/>
      <c r="D5" s="58" t="e">
        <f>"牝馬:"&amp;TEXT(VLOOKUP(VLOOKUP(1,allhorselist!#REF!,6,FALSE),allhorselist!E:P,13,FALSE),"#,##0.0万円")&amp;" "&amp;VLOOKUP(1,allhorselist!#REF!,6,FALSE)&amp;" "&amp;VLOOKUP(VLOOKUP(1,allhorselist!#REF!,6,FALSE),allhorselist!E:U,15,FALSE)&amp;" "&amp;VLOOKUP(VLOOKUP(1,allhorselist!#REF!,6,FALSE),allhorselist!E:U,14,FALSE)</f>
        <v>#REF!</v>
      </c>
      <c r="E5" s="58"/>
      <c r="F5" s="58"/>
      <c r="G5" s="58"/>
      <c r="H5" s="58"/>
      <c r="I5" s="58"/>
      <c r="J5" s="58"/>
      <c r="K5" s="58"/>
      <c r="L5" s="58"/>
      <c r="M5" s="58"/>
      <c r="N5" s="58"/>
      <c r="O5" s="58"/>
    </row>
    <row r="6" spans="1:15" ht="25.4" customHeight="1" thickBot="1" x14ac:dyDescent="0.7">
      <c r="A6" s="8"/>
      <c r="B6" s="8"/>
      <c r="C6" s="8"/>
      <c r="D6" s="60" t="e">
        <f>"美浦:"&amp;TEXT(VLOOKUP(VLOOKUP(1,allhorselist!#REF!,4,FALSE),allhorselist!E:P,13,FALSE),"#,##0.0万円")&amp;" "&amp;VLOOKUP(1,allhorselist!#REF!,4,FALSE)&amp;" "&amp;VLOOKUP(VLOOKUP(1,allhorselist!#REF!,4,FALSE),allhorselist!E:U,15,FALSE)&amp;" "&amp;VLOOKUP(VLOOKUP(1,allhorselist!#REF!,4,FALSE),allhorselist!E:U,14,FALSE)</f>
        <v>#REF!</v>
      </c>
      <c r="E6" s="60"/>
      <c r="F6" s="60"/>
      <c r="G6" s="60"/>
      <c r="H6" s="60"/>
      <c r="I6" s="60"/>
      <c r="J6" s="60"/>
      <c r="K6" s="60"/>
      <c r="L6" s="60"/>
      <c r="M6" s="60"/>
      <c r="N6" s="60"/>
      <c r="O6" s="60"/>
    </row>
    <row r="7" spans="1:15" ht="25.4" customHeight="1" thickBot="1" x14ac:dyDescent="0.7">
      <c r="A7" s="8"/>
      <c r="B7" s="8"/>
      <c r="C7" s="8"/>
      <c r="D7" s="59" t="e">
        <f>"栗東:"&amp;TEXT(VLOOKUP(VLOOKUP(1,allhorselist!#REF!,2,FALSE),allhorselist!E:P,13,FALSE),"#,##0.0万円")&amp;" "&amp;VLOOKUP(1,allhorselist!#REF!,2,FALSE)&amp;" "&amp;VLOOKUP(VLOOKUP(1,allhorselist!#REF!,2,FALSE),allhorselist!E:U,15,FALSE)&amp;" "&amp;VLOOKUP(VLOOKUP(1,allhorselist!#REF!,4,FALSE),allhorselist!E:U,14,FALSE)</f>
        <v>#REF!</v>
      </c>
      <c r="E7" s="59"/>
      <c r="F7" s="59"/>
      <c r="G7" s="59"/>
      <c r="H7" s="59"/>
      <c r="I7" s="59"/>
      <c r="J7" s="59"/>
      <c r="K7" s="59"/>
      <c r="L7" s="59"/>
      <c r="M7" s="59"/>
      <c r="N7" s="59"/>
      <c r="O7" s="59"/>
    </row>
    <row r="8" spans="1:15" ht="40.4" customHeight="1" thickBot="1" x14ac:dyDescent="0.7">
      <c r="A8" s="56" t="s">
        <v>4749</v>
      </c>
      <c r="B8" s="56"/>
      <c r="C8" s="56"/>
      <c r="D8" s="61">
        <f>MAX(allhorselist!N:N)</f>
        <v>17</v>
      </c>
      <c r="E8" s="61"/>
      <c r="F8" s="61"/>
      <c r="G8" s="61"/>
      <c r="H8" s="62" t="e">
        <f>VLOOKUP(D8,allhorselist!N:U,17,FALSE)</f>
        <v>#REF!</v>
      </c>
      <c r="I8" s="62"/>
      <c r="J8" s="62"/>
      <c r="K8" s="62"/>
      <c r="L8" s="63" t="e">
        <f>VLOOKUP(H8,allhorselist!E:U,15,FALSE)</f>
        <v>#REF!</v>
      </c>
      <c r="M8" s="63"/>
      <c r="N8" s="63" t="e">
        <f>VLOOKUP(H8,allhorselist!E:U,14,FALSE)</f>
        <v>#REF!</v>
      </c>
      <c r="O8" s="63"/>
    </row>
    <row r="9" spans="1:15" ht="40.4" customHeight="1" thickBot="1" x14ac:dyDescent="0.7">
      <c r="A9" s="56" t="s">
        <v>4748</v>
      </c>
      <c r="B9" s="56"/>
      <c r="C9" s="56"/>
      <c r="D9" s="68">
        <f>MAX(allhorselist!O:O)</f>
        <v>5</v>
      </c>
      <c r="E9" s="68"/>
      <c r="F9" s="68"/>
      <c r="G9" s="68"/>
      <c r="H9" s="62" t="e">
        <f>VLOOKUP(D9,allhorselist!O:U,16,FALSE)</f>
        <v>#REF!</v>
      </c>
      <c r="I9" s="62"/>
      <c r="J9" s="62"/>
      <c r="K9" s="62"/>
      <c r="L9" s="63" t="e">
        <f>VLOOKUP(H9,allhorselist!E:U,15,FALSE)</f>
        <v>#REF!</v>
      </c>
      <c r="M9" s="63"/>
      <c r="N9" s="63" t="e">
        <f>VLOOKUP(H9,allhorselist!E:U,14,FALSE)</f>
        <v>#REF!</v>
      </c>
      <c r="O9" s="63"/>
    </row>
  </sheetData>
  <mergeCells count="20">
    <mergeCell ref="A9:C9"/>
    <mergeCell ref="D9:G9"/>
    <mergeCell ref="H9:K9"/>
    <mergeCell ref="L9:M9"/>
    <mergeCell ref="N9:O9"/>
    <mergeCell ref="A1:O1"/>
    <mergeCell ref="A3:C3"/>
    <mergeCell ref="D3:G3"/>
    <mergeCell ref="H3:K3"/>
    <mergeCell ref="L3:M3"/>
    <mergeCell ref="N3:O3"/>
    <mergeCell ref="A8:C8"/>
    <mergeCell ref="D4:O4"/>
    <mergeCell ref="D5:O5"/>
    <mergeCell ref="D7:O7"/>
    <mergeCell ref="D6:O6"/>
    <mergeCell ref="D8:G8"/>
    <mergeCell ref="H8:K8"/>
    <mergeCell ref="L8:M8"/>
    <mergeCell ref="N8:O8"/>
  </mergeCells>
  <phoneticPr fontId="3"/>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allhorselist</vt:lpstr>
      <vt:lpstr>hst_owner</vt:lpstr>
      <vt:lpstr>hst_horse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HAMADA SHINPEI</dc:creator>
  <cp:lastModifiedBy>心平 濱田</cp:lastModifiedBy>
  <cp:lastPrinted>2017-06-06T13:28:58Z</cp:lastPrinted>
  <dcterms:created xsi:type="dcterms:W3CDTF">2012-10-17T06:27:28Z</dcterms:created>
  <dcterms:modified xsi:type="dcterms:W3CDTF">2024-08-11T14:47:42Z</dcterms:modified>
</cp:coreProperties>
</file>